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68890D40-F79D-453F-89A8-437C95A06662}" xr6:coauthVersionLast="45"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 l="1"/>
  <c r="D65" i="1"/>
  <c r="C65" i="1"/>
  <c r="E64" i="1"/>
  <c r="D64" i="1"/>
  <c r="C64" i="1"/>
  <c r="E42" i="1" l="1"/>
  <c r="C42" i="1"/>
  <c r="E43" i="1"/>
  <c r="D43" i="1"/>
  <c r="C43" i="1"/>
  <c r="B17" i="1" l="1"/>
  <c r="B11" i="1"/>
  <c r="B14" i="1"/>
  <c r="B20" i="1"/>
  <c r="B86" i="1"/>
  <c r="B80" i="1"/>
  <c r="B79" i="1" l="1"/>
  <c r="B43" i="1" l="1"/>
  <c r="B13" i="1"/>
  <c r="B10" i="1" l="1"/>
  <c r="B9" i="1" s="1"/>
  <c r="B64" i="1"/>
  <c r="B42" i="1" l="1"/>
  <c r="B65" i="1" l="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<sst xmlns="http://schemas.openxmlformats.org/spreadsheetml/2006/main" count="82" uniqueCount="71">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</sst>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_);_(* \(#,##0.0\);_(* &quot;-&quot;??_);_(@_)"/>
    <numFmt numFmtId="166" formatCode="_(* #,##0_);_(* \(#,##0\);_(* &quot;-&quot;??_);_(@_)"/>
    <numFmt numFmtId="167" formatCode="#,##0.0"/>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6" fontId="6" fillId="0" borderId="0" xfId="1" applyNumberFormat="1" applyFont="1" applyBorder="1"/>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zoomScaleNormal="100" workbookViewId="0">
      <selection activeCell="D72" sqref="D72"/>
    </sheetView>
  </sheetViews>
  <sheetFormatPr defaultRowHeight="15" x14ac:dyDescent="0.25"/>
  <cols>
    <col min="1" max="1" width="99" customWidth="1"/>
    <col min="2" max="2" width="14"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16"/>
      <c r="E8" s="16"/>
    </row>
    <row r="9" spans="1:5" ht="15.75" x14ac:dyDescent="0.25">
      <c r="A9" s="28" t="s">
        <v>1</v>
      </c>
      <c r="B9" s="38">
        <f>B10+B19+B20</f>
        <v>33743.211187169996</v>
      </c>
      <c r="C9" s="16"/>
      <c r="D9" s="53"/>
      <c r="E9" s="53"/>
    </row>
    <row r="10" spans="1:5" x14ac:dyDescent="0.25">
      <c r="A10" s="29" t="s">
        <v>2</v>
      </c>
      <c r="B10" s="60">
        <f>B11+B13</f>
        <v>33707.758161949998</v>
      </c>
      <c r="C10" s="16"/>
      <c r="D10" s="53"/>
      <c r="E10" s="53"/>
    </row>
    <row r="11" spans="1:5" ht="15.75" x14ac:dyDescent="0.25">
      <c r="A11" s="30" t="s">
        <v>3</v>
      </c>
      <c r="B11" s="38">
        <f>18967536562.6/1000000</f>
        <v>18967.536562599998</v>
      </c>
      <c r="C11" s="16"/>
      <c r="D11" s="53"/>
      <c r="E11" s="53"/>
    </row>
    <row r="12" spans="1:5" x14ac:dyDescent="0.25">
      <c r="A12" s="31" t="s">
        <v>58</v>
      </c>
      <c r="B12" s="52"/>
      <c r="C12" s="16"/>
      <c r="D12" s="16"/>
      <c r="E12" s="53"/>
    </row>
    <row r="13" spans="1:5" ht="15.75" x14ac:dyDescent="0.25">
      <c r="A13" s="30" t="s">
        <v>4</v>
      </c>
      <c r="B13" s="38">
        <f>B14+B17</f>
        <v>14740.221599349999</v>
      </c>
      <c r="C13" s="16"/>
      <c r="D13" s="53"/>
      <c r="E13" s="53"/>
    </row>
    <row r="14" spans="1:5" x14ac:dyDescent="0.25">
      <c r="A14" s="31" t="s">
        <v>5</v>
      </c>
      <c r="B14" s="38">
        <f>4993142039.96/1000000</f>
        <v>4993.1420399600001</v>
      </c>
      <c r="C14" s="16"/>
      <c r="D14" s="53"/>
      <c r="E14" s="53"/>
    </row>
    <row r="15" spans="1:5" x14ac:dyDescent="0.25">
      <c r="A15" s="31" t="s">
        <v>6</v>
      </c>
      <c r="B15" s="38"/>
      <c r="C15" s="16"/>
      <c r="D15" s="16"/>
      <c r="E15" s="53"/>
    </row>
    <row r="16" spans="1:5" x14ac:dyDescent="0.25">
      <c r="A16" s="32" t="s">
        <v>7</v>
      </c>
      <c r="B16" s="38"/>
      <c r="C16" s="53"/>
      <c r="D16" s="16"/>
      <c r="E16" s="53"/>
    </row>
    <row r="17" spans="1:5" x14ac:dyDescent="0.25">
      <c r="A17" s="31" t="s">
        <v>8</v>
      </c>
      <c r="B17" s="38">
        <f>9747079559.39/1000000</f>
        <v>9747.0795593900002</v>
      </c>
      <c r="C17" s="16"/>
      <c r="D17" s="53"/>
      <c r="E17" s="53"/>
    </row>
    <row r="18" spans="1:5" x14ac:dyDescent="0.25">
      <c r="A18" s="32" t="s">
        <v>57</v>
      </c>
      <c r="B18" s="38"/>
      <c r="C18" s="16"/>
      <c r="D18" s="54"/>
      <c r="E18" s="53"/>
    </row>
    <row r="19" spans="1:5" x14ac:dyDescent="0.25">
      <c r="A19" s="33" t="s">
        <v>9</v>
      </c>
      <c r="B19" s="38">
        <v>1.8655999999999999</v>
      </c>
      <c r="C19" s="16"/>
      <c r="D19" s="53"/>
      <c r="E19" s="53"/>
    </row>
    <row r="20" spans="1:5" x14ac:dyDescent="0.25">
      <c r="A20" s="33" t="s">
        <v>10</v>
      </c>
      <c r="B20" s="38">
        <f>33587425.22/1000000</f>
        <v>33.58742522</v>
      </c>
      <c r="C20" s="16"/>
      <c r="D20" s="53"/>
      <c r="E20" s="53"/>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78"/>
      <c r="B32" s="83" t="s">
        <v>20</v>
      </c>
      <c r="C32" s="84"/>
      <c r="D32" s="84"/>
      <c r="E32" s="85"/>
    </row>
    <row r="33" spans="1:5" ht="15" customHeight="1" x14ac:dyDescent="0.25">
      <c r="A33" s="79"/>
      <c r="B33" s="81" t="s">
        <v>21</v>
      </c>
      <c r="C33" s="81" t="s">
        <v>59</v>
      </c>
      <c r="D33" s="71" t="s">
        <v>22</v>
      </c>
      <c r="E33" s="71" t="s">
        <v>19</v>
      </c>
    </row>
    <row r="34" spans="1:5" ht="30.75" customHeight="1" thickBot="1" x14ac:dyDescent="0.3">
      <c r="A34" s="80"/>
      <c r="B34" s="82"/>
      <c r="C34" s="82"/>
      <c r="D34" s="72"/>
      <c r="E34" s="72"/>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f>C42+D42+E42</f>
        <v>-860.24390675999996</v>
      </c>
      <c r="C42" s="61">
        <f>-840000000/1000000</f>
        <v>-840</v>
      </c>
      <c r="D42" s="61">
        <v>0</v>
      </c>
      <c r="E42" s="62">
        <f>-20243906.76/1000000</f>
        <v>-20.243906760000002</v>
      </c>
    </row>
    <row r="43" spans="1:5" x14ac:dyDescent="0.25">
      <c r="A43" s="6" t="s">
        <v>26</v>
      </c>
      <c r="B43" s="61">
        <f>C43+D43+E43</f>
        <v>-1550.1446619999999</v>
      </c>
      <c r="C43" s="61">
        <f>-40299000/1000000</f>
        <v>-40.298999999999999</v>
      </c>
      <c r="D43" s="61">
        <f>-25501350/1000000</f>
        <v>-25.501349999999999</v>
      </c>
      <c r="E43" s="62">
        <f>-1484344312/1000000</f>
        <v>-1484.3443119999999</v>
      </c>
    </row>
    <row r="44" spans="1:5" ht="15.75" x14ac:dyDescent="0.25">
      <c r="A44" s="5" t="s">
        <v>25</v>
      </c>
      <c r="B44" s="16"/>
      <c r="C44" s="16"/>
      <c r="D44" s="16"/>
      <c r="E44" s="17"/>
    </row>
    <row r="45" spans="1:5" x14ac:dyDescent="0.25">
      <c r="A45" s="6" t="s">
        <v>24</v>
      </c>
      <c r="B45" s="16"/>
      <c r="C45" s="16"/>
      <c r="D45" s="16"/>
      <c r="E45" s="17"/>
    </row>
    <row r="46" spans="1:5" ht="15.75" x14ac:dyDescent="0.25">
      <c r="A46" s="39"/>
      <c r="B46" s="16"/>
      <c r="C46" s="16"/>
      <c r="D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66"/>
      <c r="B57" s="75" t="s">
        <v>20</v>
      </c>
      <c r="C57" s="76"/>
      <c r="D57" s="76"/>
      <c r="E57" s="77"/>
    </row>
    <row r="58" spans="1:5" ht="15" customHeight="1" x14ac:dyDescent="0.25">
      <c r="A58" s="67"/>
      <c r="B58" s="69" t="s">
        <v>60</v>
      </c>
      <c r="C58" s="55" t="s">
        <v>18</v>
      </c>
      <c r="D58" s="71" t="s">
        <v>22</v>
      </c>
      <c r="E58" s="73" t="s">
        <v>19</v>
      </c>
    </row>
    <row r="59" spans="1:5" ht="25.5" customHeight="1" thickBot="1" x14ac:dyDescent="0.3">
      <c r="A59" s="68"/>
      <c r="B59" s="70"/>
      <c r="C59" s="56"/>
      <c r="D59" s="72"/>
      <c r="E59" s="74"/>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f>C64+D64+E64</f>
        <v>-782.96459903688003</v>
      </c>
      <c r="C64" s="61">
        <f>-71005220.9122/1000000</f>
        <v>-71.005220912200002</v>
      </c>
      <c r="D64" s="61">
        <f>-187124486.60444/1000000</f>
        <v>-187.12448660443999</v>
      </c>
      <c r="E64" s="62">
        <f>-524834891.52024/1000000</f>
        <v>-524.83489152024003</v>
      </c>
    </row>
    <row r="65" spans="1:5" x14ac:dyDescent="0.25">
      <c r="A65" s="12" t="s">
        <v>38</v>
      </c>
      <c r="B65" s="63">
        <f>C65+D65+E65</f>
        <v>-580.14076534019193</v>
      </c>
      <c r="C65" s="61">
        <f>-17469408/1000000</f>
        <v>-17.469408000000001</v>
      </c>
      <c r="D65" s="61">
        <f>-180983342.269152/1000000</f>
        <v>-180.98334226915199</v>
      </c>
      <c r="E65" s="62">
        <f>-381688015.07104/1000000</f>
        <v>-381.68801507103996</v>
      </c>
    </row>
    <row r="66" spans="1:5" ht="15.75" x14ac:dyDescent="0.25">
      <c r="A66" s="39"/>
      <c r="B66" s="19"/>
      <c r="C66" s="19"/>
      <c r="D66" s="19"/>
      <c r="E66" s="19"/>
    </row>
    <row r="67" spans="1:5" x14ac:dyDescent="0.25">
      <c r="A67" s="10" t="s">
        <v>46</v>
      </c>
      <c r="B67" s="19"/>
      <c r="C67" s="19"/>
      <c r="D67" s="19"/>
      <c r="E67" s="17"/>
    </row>
    <row r="68" spans="1:5" x14ac:dyDescent="0.25">
      <c r="A68" s="3" t="s">
        <v>47</v>
      </c>
      <c r="B68" s="16"/>
      <c r="C68" s="1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5"/>
      <c r="E78" s="16"/>
    </row>
    <row r="79" spans="1:5" x14ac:dyDescent="0.25">
      <c r="A79" s="48" t="s">
        <v>49</v>
      </c>
      <c r="B79" s="43">
        <f>B80+B86</f>
        <v>33743.211187170004</v>
      </c>
      <c r="C79" s="16"/>
      <c r="D79" s="53"/>
      <c r="E79" s="16"/>
    </row>
    <row r="80" spans="1:5" x14ac:dyDescent="0.25">
      <c r="A80" s="13" t="s">
        <v>50</v>
      </c>
      <c r="B80" s="43">
        <f>18511525657.2815/1000000</f>
        <v>18511.525657281501</v>
      </c>
      <c r="C80" s="16"/>
      <c r="D80" s="53"/>
      <c r="E80" s="16"/>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f>15231685529.8885/1000000</f>
        <v>15231.6855298885</v>
      </c>
      <c r="D86" s="16"/>
      <c r="E86" s="16"/>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2020-06-16T13:47:10Z</dcterms:modified>
</cp:coreProperties>
</file>