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Excel document 2019\Aggregated industry\Excel documents 2024\Website data Dec 2024\"/>
    </mc:Choice>
  </mc:AlternateContent>
  <xr:revisionPtr revIDLastSave="0" documentId="13_ncr:1_{F7D4FB01-090A-4A8D-82F7-D9DE8F057B40}" xr6:coauthVersionLast="47" xr6:coauthVersionMax="47" xr10:uidLastSave="{00000000-0000-0000-0000-000000000000}"/>
  <bookViews>
    <workbookView xWindow="22932" yWindow="-2304" windowWidth="23256" windowHeight="12456" xr2:uid="{5BACEA8A-7CC9-4110-9D44-38BAEBB353CB}"/>
  </bookViews>
  <sheets>
    <sheet name="Industry_ DSIBS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99" i="1"/>
  <c r="G93" i="1"/>
  <c r="G90" i="1"/>
  <c r="G89" i="1"/>
  <c r="G87" i="1"/>
  <c r="G85" i="1"/>
  <c r="G83" i="1"/>
  <c r="G79" i="1"/>
  <c r="G71" i="1"/>
  <c r="G69" i="1"/>
  <c r="G68" i="1"/>
  <c r="G64" i="1"/>
  <c r="G54" i="1"/>
  <c r="G47" i="1"/>
  <c r="G40" i="1"/>
  <c r="G39" i="1"/>
  <c r="G26" i="1"/>
  <c r="E99" i="1"/>
  <c r="F94" i="1"/>
  <c r="F72" i="1" l="1"/>
  <c r="E94" i="1"/>
  <c r="F93" i="1"/>
  <c r="F99" i="1"/>
  <c r="F90" i="1"/>
  <c r="F89" i="1"/>
  <c r="F87" i="1"/>
  <c r="F85" i="1"/>
  <c r="F95" i="1"/>
  <c r="F83" i="1"/>
  <c r="F81" i="1"/>
  <c r="F79" i="1"/>
  <c r="F78" i="1"/>
  <c r="F75" i="1"/>
  <c r="D98" i="1"/>
  <c r="D95" i="1"/>
  <c r="D89" i="1"/>
  <c r="D83" i="1"/>
  <c r="D94" i="1" s="1"/>
  <c r="D81" i="1"/>
  <c r="D79" i="1"/>
  <c r="D78" i="1"/>
  <c r="D75" i="1"/>
  <c r="D71" i="1"/>
  <c r="D69" i="1"/>
  <c r="D68" i="1"/>
  <c r="D67" i="1"/>
  <c r="D64" i="1"/>
  <c r="D62" i="1"/>
  <c r="D61" i="1"/>
  <c r="D60" i="1"/>
  <c r="D57" i="1"/>
  <c r="D54" i="1"/>
  <c r="D99" i="1" s="1"/>
  <c r="D40" i="1"/>
  <c r="D39" i="1"/>
  <c r="D33" i="1"/>
  <c r="D29" i="1"/>
  <c r="D28" i="1"/>
  <c r="D26" i="1"/>
  <c r="D23" i="1"/>
  <c r="D22" i="1"/>
  <c r="D21" i="1"/>
  <c r="D20" i="1"/>
  <c r="D19" i="1"/>
  <c r="F98" i="1"/>
  <c r="D87" i="1" l="1"/>
  <c r="D90" i="1"/>
  <c r="D85" i="1"/>
  <c r="D93" i="1" s="1"/>
  <c r="D88" i="1"/>
</calcChain>
</file>

<file path=xl/sharedStrings.xml><?xml version="1.0" encoding="utf-8"?>
<sst xmlns="http://schemas.openxmlformats.org/spreadsheetml/2006/main" count="84" uniqueCount="81">
  <si>
    <t>NAMIBIAN BANKING INDUSTRY</t>
  </si>
  <si>
    <t xml:space="preserve"> COMPUTATION OF CAPITAL BASE  BASEL III</t>
  </si>
  <si>
    <t>QUARTERLY FIGURES FOR THE YEAR 2024 (N$ '000)</t>
  </si>
  <si>
    <t xml:space="preserve">CONSTITUENTS OF CAPITAL </t>
  </si>
  <si>
    <t>Line  no.</t>
  </si>
  <si>
    <t>COMMON EQUITY TIER 1 CAPITAL (CET1)</t>
  </si>
  <si>
    <t>Ordinary shares (Paid-Up Equity Capital) issued by banks</t>
  </si>
  <si>
    <t>Share premium resulting from the issue of Ordinary shares included included in CET 1</t>
  </si>
  <si>
    <t>Retained earnings after deducting any interim audited loss or final dividend which have been declared by the board of the bank on any class of shares</t>
  </si>
  <si>
    <t>Accumulated other comprehensive income and other disclosed reserves , excluding revaluation of surplus on land and building assets</t>
  </si>
  <si>
    <t>Current year's interim profits that satisfy all conditions set out in paragraph 10.1 (e) of BID-5A</t>
  </si>
  <si>
    <t>Ordinary shares issued by consolidated subsidiaries of the bank and held by the third  parties that meet the criteria for inclusion in the CET 1 Capital</t>
  </si>
  <si>
    <t>Regulatory adjustments applied in the calculation of CET 1 Capital due to capital shortfall on AT1 and Tier 2 capital</t>
  </si>
  <si>
    <t>Sub total of CET 1 Capital ( sum of line item 1 to item 7)</t>
  </si>
  <si>
    <t>Regulatory adjustments/Deduction</t>
  </si>
  <si>
    <t>Deduct: Goodwill and other intangibles (except mortgage servicing rights)</t>
  </si>
  <si>
    <t>Deduct: Deferred tax assets</t>
  </si>
  <si>
    <t>Deduct: Cash flow hedge reserves</t>
  </si>
  <si>
    <t>Deduct: Gain on sale related to securitization transactions (deecognise any increase in equity capital resulting from securitization transaction, such as that associated with expected future margin income resulting in a gain on sale)</t>
  </si>
  <si>
    <t>Deduct: Cumulative gains and losses due to change in own credit risk on fair valued financial liabilities</t>
  </si>
  <si>
    <t>Deduct: Defined benefit pension fund assets and liabilities</t>
  </si>
  <si>
    <t>Deduct: Investment in own shares(Treasury stock)</t>
  </si>
  <si>
    <t>Deduct: Reciprocal cross holdings in the capital of banking, financial and insurance entities</t>
  </si>
  <si>
    <t>Deduct: Investment in the capital of banking, financial and insurance entities that are outside the  scope of regulatory consolidation and where the bank does not own 20% or more of the issued common share capital of the entity</t>
  </si>
  <si>
    <t xml:space="preserve">Deduct: Significant investment in the capital of banking, financial and insurance that are outside the scope of regulatory consolidation </t>
  </si>
  <si>
    <t>Deduct:  Threshold deductions</t>
  </si>
  <si>
    <t>Sub total of Regulatory adjustments/Deduction Line item 9 to 19)</t>
  </si>
  <si>
    <t>NET Total CET 1 Capital Line item 8 Less line item 20)</t>
  </si>
  <si>
    <t>ADDITIONAL TIER 1 CAPITAL (AT 1) INSTRUMENTS</t>
  </si>
  <si>
    <t>Instrument issued by the bank that meets the criteria for inclusion in Additional Tier 1 Capital (and are not included in Common Equity Tier 1 Capital)</t>
  </si>
  <si>
    <t xml:space="preserve">Share premium resulting from the issue of instruments included in Additional Tier 1 Capital </t>
  </si>
  <si>
    <t>Instrument issued by consolidated subsidiaries of the bank and held by the third parties that meets the criteria for inclusion in Additional Tier 1 Capital and are not included in Common Equity Tier 1 Capital</t>
  </si>
  <si>
    <t>Regulatory adjustments applied in the calculation of Additional Tier 1 Capital</t>
  </si>
  <si>
    <t>Sub total of Additional Tier 1 Capital (AT 1) (Sum of line item 22 to 25 )</t>
  </si>
  <si>
    <t>Deduct: Investment in own shares not meeting the  criteria for CET1 capital</t>
  </si>
  <si>
    <t>Deduct: Investment in the capital of banking, financial and insurance entities that are out side the scope of  regulatory consolidation and where the bank does not own 20% or more of issued common capital of the entity (that does not meet criteria CET 1 capital)</t>
  </si>
  <si>
    <t xml:space="preserve">Deduct 50% of securitization exposure where the applicable risk weight has not been applied </t>
  </si>
  <si>
    <t>Sub total of Regulatory adjustments/Deduction Line item 27 to 29)</t>
  </si>
  <si>
    <t xml:space="preserve">NET Total Additional Tier 1 Capital (Line item 26 Less line item 30) </t>
  </si>
  <si>
    <t>TOTAL ELIGIBLE TIER 1 CAPITAL (the sum of item 21 and item 31 )</t>
  </si>
  <si>
    <t>TIER 2 CAPITAL INSTRUMENTS</t>
  </si>
  <si>
    <t>Instruments issued by the bank that meet the criteria for inclusion in Tier 2 Capital  and (are not included in Tier 1 capital)</t>
  </si>
  <si>
    <t>Share premium (Stock surplus) resulting from the issue of instruments included in Tier 2 capital</t>
  </si>
  <si>
    <t>Instrument issued by consolidated subsidiaries of the bank and held by the third parties that meets the criteria for inclusion in tier 2 capital and are not included in tier 1 capital</t>
  </si>
  <si>
    <t>Certain loan loss provisions as specified in Section 10 of BID-5A</t>
  </si>
  <si>
    <t xml:space="preserve">Unaudited interim profits (will be phased out over a period of five years from the implementation date of Basel III starting early 2019) </t>
  </si>
  <si>
    <t>Surplus arising from revaluation of land building that meet conditions explained  in Section 10 (f) of BID-5A</t>
  </si>
  <si>
    <t>Regulatory adjustments applied in the calculation of Tier 2 capital (further clarity is given in Section 11 &amp; 12 of BID-5A)</t>
  </si>
  <si>
    <t>Sub total Tier 2 Capital (Sum of line item 33 to 39)</t>
  </si>
  <si>
    <t>Deduct any other deductible items that do not meet criteria for CET1 and for AT 1</t>
  </si>
  <si>
    <t>Sub total of Regulatory adjustments/Deduction Line item 41 to 42)</t>
  </si>
  <si>
    <t>NET total Tier 2 Capital (Line item 40 Less 43)</t>
  </si>
  <si>
    <t>TOTAL ELIGIBLE CAPITAL ( the sum of item 32 and 44)</t>
  </si>
  <si>
    <t xml:space="preserve">Capital Conservation buffer amount </t>
  </si>
  <si>
    <t>COMPUTATION OF RISK-WEIGHTED ASSETS</t>
  </si>
  <si>
    <t>1. Credit Risk: Standardized Approach (including RW equivalent for Off-balance sheet exposures)</t>
  </si>
  <si>
    <t>Total Risk-weighted Amount for Credit Risk</t>
  </si>
  <si>
    <t>2(a). Basic Indicator Approach: Calibrated risk-weighted amount</t>
  </si>
  <si>
    <t>2(b). The Standardized Approach: Calibrated risk-weighted amount</t>
  </si>
  <si>
    <t>Total Calibrated Risk-weighted Amount for Operational Risk</t>
  </si>
  <si>
    <t>3. Market risk: Standardized Approach</t>
  </si>
  <si>
    <t>Calibrated Risk-weighted Amount for Market Risk</t>
  </si>
  <si>
    <t>AGGREGATE RISK-WEIGHTED ASSETS (sum of line items 47; 50; and 51)</t>
  </si>
  <si>
    <t>TOTAL ELIGIBLE CAPITAL RATIO (the sum of item 45 divided by line item 52) (Minimum of 10.0%)</t>
  </si>
  <si>
    <t>OF WHICH:</t>
  </si>
  <si>
    <t>CET 1 Capital Ratio (line item 21 divided by line item 52) (Minimum of 6%)</t>
  </si>
  <si>
    <t>Additional Tier 1 Capital Ratio (line item 31 divided by line item 52) (Maximum of 1.5%)</t>
  </si>
  <si>
    <t>Eligible Tier 1 Capital Ratio (Line item 32 divided by line item 52) (Minimum of 7.5%)</t>
  </si>
  <si>
    <t>Tier 2 Capital Ratio (Line item 44 divided by line item 52) (Maximum of 2.5%)</t>
  </si>
  <si>
    <t>ADDITIONAL CAPITAL BUFFERS AS MAY BE SPECIFIED BY THE REGULATOR FROM TIME TO TIME</t>
  </si>
  <si>
    <t xml:space="preserve">Total risk-weighted capital ratio (including additional capital buffer specified) </t>
  </si>
  <si>
    <t>Capital conservation buffer Ratio (Line item 52 divided by line item 46) (Commence at 0.625% to reach final level of 2.5%)</t>
  </si>
  <si>
    <t>Counter Cyclical Buffer (2.5% of aggregated risk-weighted assets)</t>
  </si>
  <si>
    <t>OTHER CAPITAL MEASURES</t>
  </si>
  <si>
    <t>Gross Assets (total assets plus general and specific provisions and off-balance sheet exposures)</t>
  </si>
  <si>
    <t>TIER 1 LEVERAGE RATIO  (line item 32 divided by line item 62) (Minimum of 6%)</t>
  </si>
  <si>
    <t xml:space="preserve">Note 1: All banking institutions shall treat and report unaudited profits in accordance with section  as per section 11.1 of  BID-5A. </t>
  </si>
  <si>
    <t xml:space="preserve">Note 2: The sum of the eligible Tier 2  shall not exceed  25% of Tier  1 capital. </t>
  </si>
  <si>
    <t>Note 3 Deduct 50% from Tier 1 capital and 50% from Tier 2 capital if the applicable risk-weight for securitization is not applied</t>
  </si>
  <si>
    <t>Note 4: The countercyclical buffer will be determined and pre-anounced by the national authority from time to time</t>
  </si>
  <si>
    <r>
      <t>2. Operational Risk (</t>
    </r>
    <r>
      <rPr>
        <b/>
        <sz val="8"/>
        <rFont val="Univers"/>
        <family val="2"/>
      </rPr>
      <t>see Note 5):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</si>
</sst>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%"/>
    <numFmt numFmtId="166" formatCode="_ * #,##0_ ;_ * \-#,##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Univers"/>
      <family val="2"/>
    </font>
    <font>
      <sz val="8"/>
      <name val="Univers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indexed="8"/>
      <name val="Univers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5" borderId="1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37" fontId="6" fillId="0" borderId="7" xfId="0" applyNumberFormat="1" applyFont="1" applyBorder="1"/>
    <xf numFmtId="37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3" borderId="4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5" fillId="0" borderId="6" xfId="0" applyFont="1" applyBorder="1"/>
    <xf numFmtId="0" fontId="3" fillId="3" borderId="11" xfId="0" applyFont="1" applyFill="1" applyBorder="1" applyAlignment="1">
      <alignment horizontal="left"/>
    </xf>
    <xf numFmtId="0" fontId="4" fillId="0" borderId="13" xfId="0" applyFont="1" applyBorder="1" applyAlignment="1">
      <alignment wrapText="1"/>
    </xf>
    <xf numFmtId="0" fontId="4" fillId="0" borderId="13" xfId="0" applyFont="1" applyBorder="1"/>
    <xf numFmtId="0" fontId="4" fillId="6" borderId="13" xfId="0" applyFont="1" applyFill="1" applyBorder="1" applyAlignment="1">
      <alignment wrapText="1"/>
    </xf>
    <xf numFmtId="164" fontId="3" fillId="7" borderId="15" xfId="1" applyNumberFormat="1" applyFont="1" applyFill="1" applyBorder="1" applyProtection="1"/>
    <xf numFmtId="164" fontId="3" fillId="4" borderId="16" xfId="1" applyNumberFormat="1" applyFont="1" applyFill="1" applyBorder="1" applyProtection="1">
      <protection locked="0"/>
    </xf>
    <xf numFmtId="164" fontId="3" fillId="7" borderId="16" xfId="1" applyNumberFormat="1" applyFont="1" applyFill="1" applyBorder="1" applyProtection="1">
      <protection locked="0"/>
    </xf>
    <xf numFmtId="164" fontId="3" fillId="4" borderId="16" xfId="1" applyNumberFormat="1" applyFont="1" applyFill="1" applyBorder="1" applyProtection="1"/>
    <xf numFmtId="164" fontId="3" fillId="7" borderId="16" xfId="1" applyNumberFormat="1" applyFont="1" applyFill="1" applyBorder="1" applyProtection="1"/>
    <xf numFmtId="164" fontId="4" fillId="8" borderId="9" xfId="1" applyNumberFormat="1" applyFont="1" applyFill="1" applyBorder="1" applyProtection="1">
      <protection locked="0"/>
    </xf>
    <xf numFmtId="0" fontId="4" fillId="6" borderId="13" xfId="0" applyFont="1" applyFill="1" applyBorder="1"/>
    <xf numFmtId="164" fontId="4" fillId="7" borderId="10" xfId="1" applyNumberFormat="1" applyFont="1" applyFill="1" applyBorder="1" applyProtection="1">
      <protection locked="0"/>
    </xf>
    <xf numFmtId="164" fontId="3" fillId="9" borderId="15" xfId="1" applyNumberFormat="1" applyFont="1" applyFill="1" applyBorder="1" applyProtection="1"/>
    <xf numFmtId="0" fontId="3" fillId="10" borderId="18" xfId="0" applyFont="1" applyFill="1" applyBorder="1" applyAlignment="1">
      <alignment horizontal="left" wrapText="1"/>
    </xf>
    <xf numFmtId="0" fontId="3" fillId="10" borderId="19" xfId="0" applyFont="1" applyFill="1" applyBorder="1" applyAlignment="1">
      <alignment horizontal="left" wrapText="1"/>
    </xf>
    <xf numFmtId="164" fontId="4" fillId="4" borderId="15" xfId="1" applyNumberFormat="1" applyFont="1" applyFill="1" applyBorder="1" applyProtection="1">
      <protection locked="0"/>
    </xf>
    <xf numFmtId="164" fontId="4" fillId="7" borderId="15" xfId="1" applyNumberFormat="1" applyFont="1" applyFill="1" applyBorder="1" applyProtection="1">
      <protection locked="0"/>
    </xf>
    <xf numFmtId="165" fontId="4" fillId="7" borderId="15" xfId="2" applyNumberFormat="1" applyFont="1" applyFill="1" applyBorder="1" applyProtection="1">
      <protection locked="0"/>
    </xf>
    <xf numFmtId="0" fontId="4" fillId="0" borderId="11" xfId="0" applyFont="1" applyBorder="1"/>
    <xf numFmtId="0" fontId="4" fillId="0" borderId="21" xfId="0" applyFont="1" applyBorder="1"/>
    <xf numFmtId="0" fontId="6" fillId="0" borderId="7" xfId="0" applyFont="1" applyBorder="1" applyProtection="1">
      <protection locked="0"/>
    </xf>
    <xf numFmtId="166" fontId="4" fillId="4" borderId="20" xfId="1" applyNumberFormat="1" applyFont="1" applyFill="1" applyBorder="1" applyAlignment="1">
      <alignment horizontal="left"/>
    </xf>
    <xf numFmtId="166" fontId="4" fillId="4" borderId="15" xfId="1" applyNumberFormat="1" applyFont="1" applyFill="1" applyBorder="1" applyProtection="1">
      <protection locked="0"/>
    </xf>
    <xf numFmtId="165" fontId="4" fillId="4" borderId="15" xfId="2" applyNumberFormat="1" applyFont="1" applyFill="1" applyBorder="1" applyProtection="1">
      <protection locked="0"/>
    </xf>
    <xf numFmtId="164" fontId="4" fillId="0" borderId="14" xfId="1" applyNumberFormat="1" applyFont="1" applyFill="1" applyBorder="1" applyProtection="1">
      <protection locked="0"/>
    </xf>
    <xf numFmtId="164" fontId="4" fillId="0" borderId="15" xfId="1" applyNumberFormat="1" applyFont="1" applyFill="1" applyBorder="1" applyProtection="1">
      <protection locked="0"/>
    </xf>
    <xf numFmtId="164" fontId="4" fillId="0" borderId="12" xfId="1" applyNumberFormat="1" applyFont="1" applyFill="1" applyBorder="1" applyProtection="1">
      <protection locked="0"/>
    </xf>
    <xf numFmtId="164" fontId="4" fillId="0" borderId="17" xfId="1" applyNumberFormat="1" applyFont="1" applyFill="1" applyBorder="1" applyProtection="1">
      <protection locked="0"/>
    </xf>
    <xf numFmtId="165" fontId="4" fillId="0" borderId="15" xfId="2" applyNumberFormat="1" applyFont="1" applyFill="1" applyBorder="1" applyProtection="1">
      <protection locked="0"/>
    </xf>
    <xf numFmtId="37" fontId="4" fillId="0" borderId="15" xfId="1" applyNumberFormat="1" applyFont="1" applyFill="1" applyBorder="1" applyProtection="1">
      <protection locked="0"/>
    </xf>
    <xf numFmtId="10" fontId="4" fillId="0" borderId="15" xfId="1" applyNumberFormat="1" applyFont="1" applyFill="1" applyBorder="1" applyProtection="1">
      <protection locked="0"/>
    </xf>
    <xf numFmtId="3" fontId="9" fillId="11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0" fontId="10" fillId="11" borderId="0" xfId="0" applyFont="1" applyFill="1" applyAlignment="1">
      <alignment vertical="center" wrapText="1"/>
    </xf>
    <xf numFmtId="164" fontId="6" fillId="0" borderId="0" xfId="0" applyNumberFormat="1" applyFont="1"/>
    <xf numFmtId="3" fontId="9" fillId="0" borderId="0" xfId="0" applyNumberFormat="1" applyFont="1" applyAlignment="1">
      <alignment horizontal="right" vertical="center"/>
    </xf>
    <xf numFmtId="0" fontId="4" fillId="6" borderId="1" xfId="0" applyFont="1" applyFill="1" applyBorder="1" applyAlignment="1">
      <alignment wrapText="1"/>
    </xf>
    <xf numFmtId="0" fontId="4" fillId="0" borderId="1" xfId="0" applyFont="1" applyBorder="1"/>
    <xf numFmtId="165" fontId="4" fillId="7" borderId="22" xfId="2" applyNumberFormat="1" applyFont="1" applyFill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4" fillId="0" borderId="0" xfId="0" applyFont="1"/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0" fontId="6" fillId="8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0" fontId="3" fillId="0" borderId="13" xfId="0" applyFont="1" applyBorder="1" applyAlignment="1">
      <alignment wrapText="1"/>
    </xf>
    <xf numFmtId="164" fontId="3" fillId="4" borderId="15" xfId="1" applyNumberFormat="1" applyFont="1" applyFill="1" applyBorder="1" applyProtection="1">
      <protection locked="0"/>
    </xf>
    <xf numFmtId="37" fontId="3" fillId="4" borderId="15" xfId="1" applyNumberFormat="1" applyFont="1" applyFill="1" applyBorder="1" applyProtection="1">
      <protection locked="0"/>
    </xf>
    <xf numFmtId="164" fontId="3" fillId="7" borderId="15" xfId="1" applyNumberFormat="1" applyFont="1" applyFill="1" applyBorder="1" applyProtection="1">
      <protection locked="0"/>
    </xf>
    <xf numFmtId="0" fontId="7" fillId="2" borderId="1" xfId="3" applyFont="1" applyFill="1" applyBorder="1" applyAlignment="1" applyProtection="1">
      <alignment horizontal="center"/>
      <protection hidden="1"/>
    </xf>
    <xf numFmtId="0" fontId="7" fillId="2" borderId="2" xfId="3" applyFont="1" applyFill="1" applyBorder="1" applyAlignment="1" applyProtection="1">
      <alignment horizontal="center"/>
      <protection hidden="1"/>
    </xf>
    <xf numFmtId="0" fontId="7" fillId="2" borderId="3" xfId="3" applyFont="1" applyFill="1" applyBorder="1" applyAlignment="1" applyProtection="1">
      <alignment horizontal="center"/>
      <protection hidden="1"/>
    </xf>
    <xf numFmtId="0" fontId="7" fillId="2" borderId="4" xfId="3" applyFont="1" applyFill="1" applyBorder="1" applyAlignment="1" applyProtection="1">
      <alignment horizontal="center"/>
      <protection hidden="1"/>
    </xf>
    <xf numFmtId="0" fontId="7" fillId="2" borderId="0" xfId="3" applyFont="1" applyFill="1" applyAlignment="1" applyProtection="1">
      <alignment horizontal="center"/>
      <protection hidden="1"/>
    </xf>
    <xf numFmtId="0" fontId="7" fillId="2" borderId="5" xfId="3" applyFont="1" applyFill="1" applyBorder="1" applyAlignment="1" applyProtection="1">
      <alignment horizontal="center"/>
      <protection hidden="1"/>
    </xf>
    <xf numFmtId="0" fontId="7" fillId="2" borderId="6" xfId="3" applyFont="1" applyFill="1" applyBorder="1" applyAlignment="1" applyProtection="1">
      <alignment horizontal="center"/>
      <protection hidden="1"/>
    </xf>
    <xf numFmtId="0" fontId="7" fillId="2" borderId="7" xfId="3" applyFont="1" applyFill="1" applyBorder="1" applyAlignment="1" applyProtection="1">
      <alignment horizontal="center"/>
      <protection hidden="1"/>
    </xf>
    <xf numFmtId="0" fontId="7" fillId="2" borderId="8" xfId="3" applyFont="1" applyFill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" fontId="7" fillId="4" borderId="10" xfId="0" applyNumberFormat="1" applyFont="1" applyFill="1" applyBorder="1" applyAlignment="1" applyProtection="1">
      <alignment horizontal="center" vertical="center"/>
      <protection hidden="1"/>
    </xf>
    <xf numFmtId="16" fontId="7" fillId="4" borderId="12" xfId="0" applyNumberFormat="1" applyFont="1" applyFill="1" applyBorder="1" applyAlignment="1" applyProtection="1">
      <alignment horizontal="center" vertical="center"/>
      <protection hidden="1"/>
    </xf>
    <xf numFmtId="0" fontId="10" fillId="11" borderId="0" xfId="0" applyFont="1" applyFill="1" applyAlignment="1">
      <alignment vertical="center" wrapText="1"/>
    </xf>
  </cellXfs>
  <cellStyles count="4">
    <cellStyle name="Comma" xfId="1" builtinId="3"/>
    <cellStyle name="Normal" xfId="0" builtinId="0"/>
    <cellStyle name="Normal 2" xfId="3" xr:uid="{3D7CB9F0-308B-4BA6-8D8C-5DA89833F8C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443865</xdr:colOff>
      <xdr:row>0</xdr:row>
      <xdr:rowOff>0</xdr:rowOff>
    </xdr:from>
    <xdr:to>
      <xdr:col>1</xdr:col>
      <xdr:colOff>3144504</xdr:colOff>
      <xdr:row>8</xdr:row>
      <xdr:rowOff>19050</xdr:rowOff>
    </xdr:to>
    <xdr:pic>
      <xdr:nvPicPr>
        <xdr:cNvPr id="3" name="Picture 2" descr="Return to Homepage">
          <a:extLst>
            <a:ext uri="{FF2B5EF4-FFF2-40B4-BE49-F238E27FC236}">
              <a16:creationId xmlns:a16="http://schemas.microsoft.com/office/drawing/2014/main" id="{92F6E9A6-3B9B-42BF-B74A-76246410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" y="0"/>
          <a:ext cx="276415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cel%20documents%202024\WORKSHEET%20BIR-401%20DSIBs.xlsx" TargetMode="External"/><Relationship Id="rId1" Type="http://schemas.openxmlformats.org/officeDocument/2006/relationships/externalLinkPath" Target="/Supervison/Reg&amp;anal/WEBSITE%20DATA/Excel%20document%202019/Aggregated%20industry/Excel%20documents%202024/WORKSHEET%20BIR-401%20DSIB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BN"/>
      <sheetName val="SBN"/>
      <sheetName val="BWHK"/>
      <sheetName val="FNB"/>
      <sheetName val="INDUSTRY"/>
    </sheetNames>
    <sheetDataSet>
      <sheetData sheetId="0"/>
      <sheetData sheetId="1"/>
      <sheetData sheetId="2"/>
      <sheetData sheetId="3"/>
      <sheetData sheetId="4">
        <row r="9">
          <cell r="E9">
            <v>23861</v>
          </cell>
        </row>
        <row r="10">
          <cell r="E10">
            <v>2263423</v>
          </cell>
        </row>
        <row r="11">
          <cell r="E11">
            <v>9544422</v>
          </cell>
        </row>
        <row r="12">
          <cell r="E12">
            <v>6206318</v>
          </cell>
        </row>
        <row r="13">
          <cell r="E13">
            <v>589865</v>
          </cell>
        </row>
        <row r="16">
          <cell r="E16">
            <v>18627889</v>
          </cell>
        </row>
        <row r="18">
          <cell r="E18">
            <v>966539</v>
          </cell>
        </row>
        <row r="19">
          <cell r="E19">
            <v>25707</v>
          </cell>
        </row>
        <row r="23">
          <cell r="E23">
            <v>133014</v>
          </cell>
        </row>
        <row r="29">
          <cell r="E29">
            <v>1125260</v>
          </cell>
        </row>
        <row r="30">
          <cell r="E30">
            <v>17502629</v>
          </cell>
        </row>
        <row r="43">
          <cell r="E43">
            <v>17502629</v>
          </cell>
        </row>
        <row r="45">
          <cell r="E45">
            <v>511007</v>
          </cell>
        </row>
        <row r="48">
          <cell r="E48">
            <v>1334656</v>
          </cell>
        </row>
        <row r="49">
          <cell r="E49">
            <v>449867</v>
          </cell>
        </row>
        <row r="50">
          <cell r="E50">
            <v>17481</v>
          </cell>
        </row>
        <row r="52">
          <cell r="E52">
            <v>2313011</v>
          </cell>
        </row>
        <row r="55">
          <cell r="E55">
            <v>52097</v>
          </cell>
        </row>
        <row r="56">
          <cell r="E56">
            <v>52097</v>
          </cell>
        </row>
        <row r="57">
          <cell r="E57">
            <v>2260914</v>
          </cell>
        </row>
        <row r="58">
          <cell r="E58">
            <v>19763543</v>
          </cell>
        </row>
        <row r="62">
          <cell r="E62">
            <v>101021149.73500001</v>
          </cell>
        </row>
        <row r="65">
          <cell r="E65">
            <v>16172121.199999999</v>
          </cell>
        </row>
        <row r="66">
          <cell r="E66">
            <v>16172121.199999999</v>
          </cell>
        </row>
        <row r="68">
          <cell r="E68">
            <v>824806.92999999993</v>
          </cell>
        </row>
        <row r="69">
          <cell r="E69">
            <v>118018077.86499999</v>
          </cell>
        </row>
        <row r="77">
          <cell r="E77">
            <v>0.14830464380229211</v>
          </cell>
        </row>
        <row r="82">
          <cell r="E82">
            <v>2950451.94</v>
          </cell>
        </row>
        <row r="84">
          <cell r="E84">
            <v>181269228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9">
          <cell r="H9">
            <v>544600</v>
          </cell>
        </row>
      </sheetData>
      <sheetData sheetId="1">
        <row r="62">
          <cell r="I62">
            <v>101567871.80500001</v>
          </cell>
        </row>
        <row r="65">
          <cell r="I65">
            <v>17270225.700000003</v>
          </cell>
        </row>
        <row r="66">
          <cell r="I66">
            <v>17270225.700000003</v>
          </cell>
        </row>
        <row r="68">
          <cell r="I68">
            <v>726873.59999999998</v>
          </cell>
        </row>
        <row r="72">
          <cell r="I72">
            <v>14390862.722624999</v>
          </cell>
        </row>
        <row r="82">
          <cell r="I82">
            <v>2989124.2800000003</v>
          </cell>
        </row>
        <row r="84">
          <cell r="I84">
            <v>192366869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3B04-D842-42A1-8CF3-4D777823F8E4}">
  <dimension ref="B6:AD104"/>
  <sheetViews>
    <sheetView tabSelected="1" topLeftCell="A83" zoomScaleNormal="100" workbookViewId="0">
      <selection activeCell="K94" sqref="K94"/>
    </sheetView>
  </sheetViews>
  <sheetFormatPr defaultColWidth="8.88671875" defaultRowHeight="10.8" x14ac:dyDescent="0.25"/>
  <cols>
    <col min="1" max="1" width="8.88671875" style="12" customWidth="1"/>
    <col min="2" max="2" width="53" style="12" customWidth="1"/>
    <col min="3" max="3" width="9.44140625" style="12" customWidth="1"/>
    <col min="4" max="4" width="15.5546875" style="12" customWidth="1"/>
    <col min="5" max="5" width="15.44140625" style="12" customWidth="1"/>
    <col min="6" max="7" width="16.6640625" style="12" customWidth="1"/>
    <col min="8" max="10" width="8.88671875" style="12"/>
    <col min="11" max="11" width="16.77734375" style="12" customWidth="1"/>
    <col min="12" max="16384" width="8.88671875" style="12"/>
  </cols>
  <sheetData>
    <row r="6" spans="2:7" ht="11.4" thickBot="1" x14ac:dyDescent="0.3"/>
    <row r="7" spans="2:7" x14ac:dyDescent="0.25">
      <c r="B7" s="8"/>
      <c r="C7" s="9"/>
      <c r="D7" s="9"/>
      <c r="E7" s="9"/>
      <c r="F7" s="10"/>
      <c r="G7" s="11"/>
    </row>
    <row r="8" spans="2:7" x14ac:dyDescent="0.25">
      <c r="B8" s="13"/>
      <c r="F8" s="14"/>
      <c r="G8" s="15"/>
    </row>
    <row r="9" spans="2:7" x14ac:dyDescent="0.25">
      <c r="B9" s="13"/>
      <c r="F9" s="14"/>
      <c r="G9" s="15"/>
    </row>
    <row r="10" spans="2:7" x14ac:dyDescent="0.25">
      <c r="B10" s="13"/>
      <c r="F10" s="14"/>
      <c r="G10" s="15"/>
    </row>
    <row r="11" spans="2:7" ht="11.4" thickBot="1" x14ac:dyDescent="0.3">
      <c r="B11" s="16"/>
      <c r="C11" s="17"/>
      <c r="D11" s="17"/>
      <c r="E11" s="18"/>
      <c r="F11" s="19"/>
      <c r="G11" s="20"/>
    </row>
    <row r="12" spans="2:7" x14ac:dyDescent="0.25">
      <c r="B12" s="74" t="s">
        <v>0</v>
      </c>
      <c r="C12" s="75"/>
      <c r="D12" s="75"/>
      <c r="E12" s="75"/>
      <c r="F12" s="75"/>
      <c r="G12" s="76"/>
    </row>
    <row r="13" spans="2:7" x14ac:dyDescent="0.25">
      <c r="B13" s="77" t="s">
        <v>1</v>
      </c>
      <c r="C13" s="78"/>
      <c r="D13" s="78"/>
      <c r="E13" s="78"/>
      <c r="F13" s="78"/>
      <c r="G13" s="79"/>
    </row>
    <row r="14" spans="2:7" ht="11.4" thickBot="1" x14ac:dyDescent="0.3">
      <c r="B14" s="80" t="s">
        <v>2</v>
      </c>
      <c r="C14" s="81"/>
      <c r="D14" s="81"/>
      <c r="E14" s="81"/>
      <c r="F14" s="81"/>
      <c r="G14" s="82"/>
    </row>
    <row r="15" spans="2:7" ht="11.4" thickBot="1" x14ac:dyDescent="0.3">
      <c r="B15" s="83"/>
      <c r="C15" s="84"/>
      <c r="D15" s="84"/>
      <c r="E15" s="84"/>
      <c r="F15" s="84"/>
      <c r="G15" s="85"/>
    </row>
    <row r="16" spans="2:7" ht="11.4" thickBot="1" x14ac:dyDescent="0.3">
      <c r="B16" s="21" t="s">
        <v>3</v>
      </c>
      <c r="C16" s="86" t="s">
        <v>4</v>
      </c>
      <c r="D16" s="22"/>
      <c r="E16" s="22"/>
      <c r="F16" s="22"/>
      <c r="G16" s="22"/>
    </row>
    <row r="17" spans="2:7" ht="11.4" thickBot="1" x14ac:dyDescent="0.3">
      <c r="B17" s="23"/>
      <c r="C17" s="87"/>
      <c r="D17" s="88">
        <v>42460</v>
      </c>
      <c r="E17" s="88">
        <v>42551</v>
      </c>
      <c r="F17" s="88">
        <v>42643</v>
      </c>
      <c r="G17" s="88">
        <v>42735</v>
      </c>
    </row>
    <row r="18" spans="2:7" ht="11.4" thickBot="1" x14ac:dyDescent="0.3">
      <c r="B18" s="24" t="s">
        <v>5</v>
      </c>
      <c r="C18" s="1"/>
      <c r="D18" s="89">
        <v>39994</v>
      </c>
      <c r="E18" s="89">
        <v>39994</v>
      </c>
      <c r="F18" s="89">
        <v>39994</v>
      </c>
      <c r="G18" s="89">
        <v>39994</v>
      </c>
    </row>
    <row r="19" spans="2:7" ht="11.4" thickBot="1" x14ac:dyDescent="0.3">
      <c r="B19" s="25" t="s">
        <v>6</v>
      </c>
      <c r="C19" s="26">
        <v>1</v>
      </c>
      <c r="D19" s="48">
        <f>[1]INDUSTRY!$E$9</f>
        <v>23861</v>
      </c>
      <c r="E19" s="48">
        <v>23861</v>
      </c>
      <c r="F19" s="48">
        <v>23861</v>
      </c>
      <c r="G19" s="48">
        <v>23861</v>
      </c>
    </row>
    <row r="20" spans="2:7" ht="21.6" thickBot="1" x14ac:dyDescent="0.3">
      <c r="B20" s="25" t="s">
        <v>7</v>
      </c>
      <c r="C20" s="26">
        <v>2</v>
      </c>
      <c r="D20" s="49">
        <f>[1]INDUSTRY!$E$10</f>
        <v>2263423</v>
      </c>
      <c r="E20" s="49">
        <v>2263423</v>
      </c>
      <c r="F20" s="49">
        <v>2263423</v>
      </c>
      <c r="G20" s="49">
        <v>2263423</v>
      </c>
    </row>
    <row r="21" spans="2:7" ht="31.8" thickBot="1" x14ac:dyDescent="0.3">
      <c r="B21" s="25" t="s">
        <v>8</v>
      </c>
      <c r="C21" s="26">
        <v>3</v>
      </c>
      <c r="D21" s="49">
        <f>[1]INDUSTRY!$E$11</f>
        <v>9544422</v>
      </c>
      <c r="E21" s="49">
        <v>10363822</v>
      </c>
      <c r="F21" s="49">
        <v>9640628</v>
      </c>
      <c r="G21" s="49">
        <v>10467244</v>
      </c>
    </row>
    <row r="22" spans="2:7" ht="21.6" thickBot="1" x14ac:dyDescent="0.3">
      <c r="B22" s="25" t="s">
        <v>9</v>
      </c>
      <c r="C22" s="26">
        <v>4</v>
      </c>
      <c r="D22" s="49">
        <f>[1]INDUSTRY!$E$12</f>
        <v>6206318</v>
      </c>
      <c r="E22" s="49">
        <v>6947125</v>
      </c>
      <c r="F22" s="49">
        <v>6619927</v>
      </c>
      <c r="G22" s="49">
        <v>6613875</v>
      </c>
    </row>
    <row r="23" spans="2:7" ht="21.6" thickBot="1" x14ac:dyDescent="0.3">
      <c r="B23" s="25" t="s">
        <v>10</v>
      </c>
      <c r="C23" s="26">
        <v>5</v>
      </c>
      <c r="D23" s="49">
        <f>[1]INDUSTRY!$E$13</f>
        <v>589865</v>
      </c>
      <c r="E23" s="49">
        <v>0</v>
      </c>
      <c r="F23" s="49">
        <v>0</v>
      </c>
      <c r="G23" s="49">
        <v>0</v>
      </c>
    </row>
    <row r="24" spans="2:7" ht="31.8" thickBot="1" x14ac:dyDescent="0.3">
      <c r="B24" s="25" t="s">
        <v>11</v>
      </c>
      <c r="C24" s="26">
        <v>6</v>
      </c>
      <c r="D24" s="50">
        <v>0</v>
      </c>
      <c r="E24" s="49">
        <v>0</v>
      </c>
      <c r="F24" s="49">
        <v>0</v>
      </c>
      <c r="G24" s="49">
        <v>0</v>
      </c>
    </row>
    <row r="25" spans="2:7" ht="21.6" thickBot="1" x14ac:dyDescent="0.3">
      <c r="B25" s="25" t="s">
        <v>12</v>
      </c>
      <c r="C25" s="26">
        <v>7</v>
      </c>
      <c r="D25" s="49">
        <v>0</v>
      </c>
      <c r="E25" s="49">
        <v>0</v>
      </c>
      <c r="F25" s="49">
        <v>0</v>
      </c>
      <c r="G25" s="49">
        <v>0</v>
      </c>
    </row>
    <row r="26" spans="2:7" ht="11.4" thickBot="1" x14ac:dyDescent="0.3">
      <c r="B26" s="27" t="s">
        <v>13</v>
      </c>
      <c r="C26" s="26">
        <v>8</v>
      </c>
      <c r="D26" s="28">
        <f>[1]INDUSTRY!$E$16</f>
        <v>18627889</v>
      </c>
      <c r="E26" s="28">
        <v>19598231</v>
      </c>
      <c r="F26" s="28">
        <v>18547839</v>
      </c>
      <c r="G26" s="28">
        <f>SUM(G19:G25)</f>
        <v>19368403</v>
      </c>
    </row>
    <row r="27" spans="2:7" ht="11.4" thickBot="1" x14ac:dyDescent="0.3">
      <c r="B27" s="27" t="s">
        <v>14</v>
      </c>
      <c r="C27" s="26"/>
      <c r="D27" s="28"/>
      <c r="E27" s="28"/>
      <c r="F27" s="28"/>
      <c r="G27" s="28"/>
    </row>
    <row r="28" spans="2:7" ht="11.4" thickBot="1" x14ac:dyDescent="0.3">
      <c r="B28" s="25" t="s">
        <v>15</v>
      </c>
      <c r="C28" s="26">
        <v>9</v>
      </c>
      <c r="D28" s="49">
        <f>[1]INDUSTRY!$E$18</f>
        <v>966539</v>
      </c>
      <c r="E28" s="49">
        <v>966838</v>
      </c>
      <c r="F28" s="49">
        <v>1002066</v>
      </c>
      <c r="G28" s="49">
        <v>952804</v>
      </c>
    </row>
    <row r="29" spans="2:7" ht="11.4" thickBot="1" x14ac:dyDescent="0.3">
      <c r="B29" s="25" t="s">
        <v>16</v>
      </c>
      <c r="C29" s="26">
        <v>10</v>
      </c>
      <c r="D29" s="49">
        <f>[1]INDUSTRY!$E$19</f>
        <v>25707</v>
      </c>
      <c r="E29" s="49">
        <v>16933</v>
      </c>
      <c r="F29" s="49">
        <v>25897</v>
      </c>
      <c r="G29" s="49">
        <v>67968</v>
      </c>
    </row>
    <row r="30" spans="2:7" ht="11.4" thickBot="1" x14ac:dyDescent="0.3">
      <c r="B30" s="25" t="s">
        <v>17</v>
      </c>
      <c r="C30" s="26">
        <v>11</v>
      </c>
      <c r="D30" s="49">
        <v>0</v>
      </c>
      <c r="E30" s="49">
        <v>0</v>
      </c>
      <c r="F30" s="49">
        <v>0</v>
      </c>
      <c r="G30" s="49">
        <v>0</v>
      </c>
    </row>
    <row r="31" spans="2:7" ht="42" thickBot="1" x14ac:dyDescent="0.3">
      <c r="B31" s="25" t="s">
        <v>18</v>
      </c>
      <c r="C31" s="26">
        <v>12</v>
      </c>
      <c r="D31" s="49">
        <v>0</v>
      </c>
      <c r="E31" s="49">
        <v>0</v>
      </c>
      <c r="F31" s="49">
        <v>0</v>
      </c>
      <c r="G31" s="49">
        <v>0</v>
      </c>
    </row>
    <row r="32" spans="2:7" ht="21.6" thickBot="1" x14ac:dyDescent="0.3">
      <c r="B32" s="25" t="s">
        <v>19</v>
      </c>
      <c r="C32" s="26">
        <v>13</v>
      </c>
      <c r="D32" s="49">
        <v>0</v>
      </c>
      <c r="E32" s="49">
        <v>0</v>
      </c>
      <c r="F32" s="49">
        <v>0</v>
      </c>
      <c r="G32" s="49">
        <v>0</v>
      </c>
    </row>
    <row r="33" spans="2:7" ht="11.4" thickBot="1" x14ac:dyDescent="0.3">
      <c r="B33" s="25" t="s">
        <v>20</v>
      </c>
      <c r="C33" s="26">
        <v>14</v>
      </c>
      <c r="D33" s="49">
        <f>[1]INDUSTRY!$E$23</f>
        <v>133014</v>
      </c>
      <c r="E33" s="49">
        <v>136987</v>
      </c>
      <c r="F33" s="49">
        <v>139889</v>
      </c>
      <c r="G33" s="49">
        <v>138998</v>
      </c>
    </row>
    <row r="34" spans="2:7" ht="11.4" thickBot="1" x14ac:dyDescent="0.3">
      <c r="B34" s="25" t="s">
        <v>21</v>
      </c>
      <c r="C34" s="26">
        <v>15</v>
      </c>
      <c r="D34" s="49">
        <v>0</v>
      </c>
      <c r="E34" s="49">
        <v>0</v>
      </c>
      <c r="F34" s="49">
        <v>0</v>
      </c>
      <c r="G34" s="49">
        <v>0</v>
      </c>
    </row>
    <row r="35" spans="2:7" ht="21.6" thickBot="1" x14ac:dyDescent="0.3">
      <c r="B35" s="25" t="s">
        <v>22</v>
      </c>
      <c r="C35" s="26">
        <v>16</v>
      </c>
      <c r="D35" s="49">
        <v>0</v>
      </c>
      <c r="E35" s="49">
        <v>0</v>
      </c>
      <c r="F35" s="49">
        <v>0</v>
      </c>
      <c r="G35" s="49">
        <v>0</v>
      </c>
    </row>
    <row r="36" spans="2:7" ht="42" thickBot="1" x14ac:dyDescent="0.3">
      <c r="B36" s="25" t="s">
        <v>23</v>
      </c>
      <c r="C36" s="26">
        <v>17</v>
      </c>
      <c r="D36" s="49">
        <v>0</v>
      </c>
      <c r="E36" s="49">
        <v>0</v>
      </c>
      <c r="F36" s="49">
        <v>0</v>
      </c>
      <c r="G36" s="49">
        <v>0</v>
      </c>
    </row>
    <row r="37" spans="2:7" ht="21.6" thickBot="1" x14ac:dyDescent="0.3">
      <c r="B37" s="25" t="s">
        <v>24</v>
      </c>
      <c r="C37" s="26">
        <v>18</v>
      </c>
      <c r="D37" s="49">
        <v>0</v>
      </c>
      <c r="E37" s="49">
        <v>0</v>
      </c>
      <c r="F37" s="49">
        <v>0</v>
      </c>
      <c r="G37" s="49">
        <v>0</v>
      </c>
    </row>
    <row r="38" spans="2:7" ht="11.4" thickBot="1" x14ac:dyDescent="0.3">
      <c r="B38" s="25" t="s">
        <v>25</v>
      </c>
      <c r="C38" s="26">
        <v>19</v>
      </c>
      <c r="D38" s="49">
        <v>0</v>
      </c>
      <c r="E38" s="49">
        <v>0</v>
      </c>
      <c r="F38" s="49">
        <v>0</v>
      </c>
      <c r="G38" s="49">
        <v>0</v>
      </c>
    </row>
    <row r="39" spans="2:7" ht="11.4" thickBot="1" x14ac:dyDescent="0.3">
      <c r="B39" s="27" t="s">
        <v>26</v>
      </c>
      <c r="C39" s="26">
        <v>20</v>
      </c>
      <c r="D39" s="29">
        <f>[1]INDUSTRY!$E$29</f>
        <v>1125260</v>
      </c>
      <c r="E39" s="29">
        <v>1120758</v>
      </c>
      <c r="F39" s="30">
        <v>1167852</v>
      </c>
      <c r="G39" s="30">
        <f>SUM(G28:G38)</f>
        <v>1159770</v>
      </c>
    </row>
    <row r="40" spans="2:7" ht="12" thickTop="1" thickBot="1" x14ac:dyDescent="0.3">
      <c r="B40" s="27" t="s">
        <v>27</v>
      </c>
      <c r="C40" s="26">
        <v>21</v>
      </c>
      <c r="D40" s="31">
        <f>[1]INDUSTRY!$E$30</f>
        <v>17502629</v>
      </c>
      <c r="E40" s="31">
        <v>18477473</v>
      </c>
      <c r="F40" s="32">
        <v>17379987</v>
      </c>
      <c r="G40" s="32">
        <f>SUM(G26-G39)</f>
        <v>18208633</v>
      </c>
    </row>
    <row r="41" spans="2:7" ht="12" thickTop="1" thickBot="1" x14ac:dyDescent="0.3">
      <c r="B41" s="25"/>
      <c r="C41" s="26"/>
      <c r="D41" s="33"/>
      <c r="E41" s="33"/>
      <c r="F41" s="33"/>
      <c r="G41" s="33"/>
    </row>
    <row r="42" spans="2:7" ht="11.4" thickBot="1" x14ac:dyDescent="0.3">
      <c r="B42" s="27" t="s">
        <v>28</v>
      </c>
      <c r="C42" s="34"/>
      <c r="D42" s="35"/>
      <c r="E42" s="35"/>
      <c r="F42" s="35"/>
      <c r="G42" s="35"/>
    </row>
    <row r="43" spans="2:7" ht="31.8" thickBot="1" x14ac:dyDescent="0.3">
      <c r="B43" s="25" t="s">
        <v>29</v>
      </c>
      <c r="C43" s="26">
        <v>22</v>
      </c>
      <c r="D43" s="49">
        <v>0</v>
      </c>
      <c r="E43" s="49">
        <v>0</v>
      </c>
      <c r="F43" s="49">
        <v>0</v>
      </c>
      <c r="G43" s="49">
        <v>0</v>
      </c>
    </row>
    <row r="44" spans="2:7" ht="11.4" thickBot="1" x14ac:dyDescent="0.3">
      <c r="B44" s="26" t="s">
        <v>30</v>
      </c>
      <c r="C44" s="26">
        <v>23</v>
      </c>
      <c r="D44" s="49">
        <v>0</v>
      </c>
      <c r="E44" s="49">
        <v>0</v>
      </c>
      <c r="F44" s="49">
        <v>0</v>
      </c>
      <c r="G44" s="49">
        <v>0</v>
      </c>
    </row>
    <row r="45" spans="2:7" ht="31.8" thickBot="1" x14ac:dyDescent="0.3">
      <c r="B45" s="25" t="s">
        <v>31</v>
      </c>
      <c r="C45" s="26">
        <v>24</v>
      </c>
      <c r="D45" s="49">
        <v>0</v>
      </c>
      <c r="E45" s="49">
        <v>0</v>
      </c>
      <c r="F45" s="49">
        <v>0</v>
      </c>
      <c r="G45" s="49">
        <v>0</v>
      </c>
    </row>
    <row r="46" spans="2:7" ht="21.6" thickBot="1" x14ac:dyDescent="0.3">
      <c r="B46" s="25" t="s">
        <v>32</v>
      </c>
      <c r="C46" s="26">
        <v>25</v>
      </c>
      <c r="D46" s="49">
        <v>0</v>
      </c>
      <c r="E46" s="49">
        <v>0</v>
      </c>
      <c r="F46" s="49">
        <v>0</v>
      </c>
      <c r="G46" s="49">
        <v>0</v>
      </c>
    </row>
    <row r="47" spans="2:7" ht="11.4" thickBot="1" x14ac:dyDescent="0.3">
      <c r="B47" s="27" t="s">
        <v>33</v>
      </c>
      <c r="C47" s="26">
        <v>26</v>
      </c>
      <c r="D47" s="32">
        <v>0</v>
      </c>
      <c r="E47" s="32">
        <v>0</v>
      </c>
      <c r="F47" s="32">
        <v>0</v>
      </c>
      <c r="G47" s="32">
        <f>SUM(G43:G46)</f>
        <v>0</v>
      </c>
    </row>
    <row r="48" spans="2:7" ht="12" thickTop="1" thickBot="1" x14ac:dyDescent="0.3">
      <c r="B48" s="26" t="s">
        <v>14</v>
      </c>
      <c r="C48" s="26"/>
      <c r="D48" s="51"/>
      <c r="E48" s="51"/>
      <c r="F48" s="51"/>
      <c r="G48" s="51"/>
    </row>
    <row r="49" spans="2:7" ht="21.6" thickBot="1" x14ac:dyDescent="0.3">
      <c r="B49" s="25" t="s">
        <v>34</v>
      </c>
      <c r="C49" s="26">
        <v>27</v>
      </c>
      <c r="D49" s="49">
        <v>0</v>
      </c>
      <c r="E49" s="49">
        <v>0</v>
      </c>
      <c r="F49" s="49">
        <v>0</v>
      </c>
      <c r="G49" s="49">
        <v>0</v>
      </c>
    </row>
    <row r="50" spans="2:7" ht="42" thickBot="1" x14ac:dyDescent="0.3">
      <c r="B50" s="25" t="s">
        <v>35</v>
      </c>
      <c r="C50" s="26">
        <v>28</v>
      </c>
      <c r="D50" s="49">
        <v>0</v>
      </c>
      <c r="E50" s="49">
        <v>0</v>
      </c>
      <c r="F50" s="49">
        <v>0</v>
      </c>
      <c r="G50" s="49">
        <v>0</v>
      </c>
    </row>
    <row r="51" spans="2:7" ht="21.6" thickBot="1" x14ac:dyDescent="0.3">
      <c r="B51" s="25" t="s">
        <v>36</v>
      </c>
      <c r="C51" s="26">
        <v>29</v>
      </c>
      <c r="D51" s="49">
        <v>0</v>
      </c>
      <c r="E51" s="49">
        <v>0</v>
      </c>
      <c r="F51" s="49">
        <v>0</v>
      </c>
      <c r="G51" s="49">
        <v>0</v>
      </c>
    </row>
    <row r="52" spans="2:7" ht="11.4" thickBot="1" x14ac:dyDescent="0.3">
      <c r="B52" s="25" t="s">
        <v>37</v>
      </c>
      <c r="C52" s="26">
        <v>30</v>
      </c>
      <c r="D52" s="36">
        <v>0</v>
      </c>
      <c r="E52" s="36">
        <v>0</v>
      </c>
      <c r="F52" s="36">
        <v>0</v>
      </c>
      <c r="G52" s="36">
        <v>0</v>
      </c>
    </row>
    <row r="53" spans="2:7" ht="11.4" thickBot="1" x14ac:dyDescent="0.3">
      <c r="B53" s="25" t="s">
        <v>38</v>
      </c>
      <c r="C53" s="26">
        <v>31</v>
      </c>
      <c r="D53" s="36">
        <v>0</v>
      </c>
      <c r="E53" s="36">
        <v>0</v>
      </c>
      <c r="F53" s="36">
        <v>0</v>
      </c>
      <c r="G53" s="36">
        <v>0</v>
      </c>
    </row>
    <row r="54" spans="2:7" ht="23.4" customHeight="1" thickBot="1" x14ac:dyDescent="0.3">
      <c r="B54" s="25" t="s">
        <v>39</v>
      </c>
      <c r="C54" s="26">
        <v>32</v>
      </c>
      <c r="D54" s="31">
        <f>[1]INDUSTRY!$E$43</f>
        <v>17502629</v>
      </c>
      <c r="E54" s="31">
        <v>18477473</v>
      </c>
      <c r="F54" s="32">
        <v>17379987</v>
      </c>
      <c r="G54" s="32">
        <f>SUM(G40+G53)</f>
        <v>18208633</v>
      </c>
    </row>
    <row r="55" spans="2:7" ht="12" thickTop="1" thickBot="1" x14ac:dyDescent="0.3">
      <c r="B55" s="25"/>
      <c r="C55" s="26"/>
      <c r="D55" s="49"/>
      <c r="E55" s="49"/>
      <c r="F55" s="49"/>
      <c r="G55" s="49"/>
    </row>
    <row r="56" spans="2:7" ht="11.4" thickBot="1" x14ac:dyDescent="0.3">
      <c r="B56" s="70" t="s">
        <v>40</v>
      </c>
      <c r="C56" s="26"/>
      <c r="D56" s="49"/>
      <c r="E56" s="49"/>
      <c r="F56" s="49"/>
      <c r="G56" s="49"/>
    </row>
    <row r="57" spans="2:7" ht="21.6" thickBot="1" x14ac:dyDescent="0.3">
      <c r="B57" s="25" t="s">
        <v>41</v>
      </c>
      <c r="C57" s="26">
        <v>33</v>
      </c>
      <c r="D57" s="49">
        <f>[1]INDUSTRY!$E$45</f>
        <v>511007</v>
      </c>
      <c r="E57" s="49">
        <v>507063</v>
      </c>
      <c r="F57" s="49">
        <v>506757</v>
      </c>
      <c r="G57" s="49">
        <v>1006565</v>
      </c>
    </row>
    <row r="58" spans="2:7" ht="21.6" thickBot="1" x14ac:dyDescent="0.3">
      <c r="B58" s="25" t="s">
        <v>42</v>
      </c>
      <c r="C58" s="26">
        <v>34</v>
      </c>
      <c r="D58" s="49">
        <v>0</v>
      </c>
      <c r="E58" s="49">
        <v>0</v>
      </c>
      <c r="F58" s="49">
        <v>0</v>
      </c>
      <c r="G58" s="49">
        <v>0</v>
      </c>
    </row>
    <row r="59" spans="2:7" ht="31.8" thickBot="1" x14ac:dyDescent="0.3">
      <c r="B59" s="25" t="s">
        <v>43</v>
      </c>
      <c r="C59" s="26">
        <v>35</v>
      </c>
      <c r="D59" s="49">
        <v>0</v>
      </c>
      <c r="E59" s="49">
        <v>0</v>
      </c>
      <c r="F59" s="49">
        <v>0</v>
      </c>
      <c r="G59" s="49">
        <v>0</v>
      </c>
    </row>
    <row r="60" spans="2:7" ht="11.4" thickBot="1" x14ac:dyDescent="0.3">
      <c r="B60" s="25" t="s">
        <v>44</v>
      </c>
      <c r="C60" s="26">
        <v>36</v>
      </c>
      <c r="D60" s="49">
        <f>[1]INDUSTRY!$E$48</f>
        <v>1334656</v>
      </c>
      <c r="E60" s="49">
        <v>1140484</v>
      </c>
      <c r="F60" s="49">
        <v>1199791</v>
      </c>
      <c r="G60" s="49">
        <v>1183722</v>
      </c>
    </row>
    <row r="61" spans="2:7" ht="21.6" thickBot="1" x14ac:dyDescent="0.3">
      <c r="B61" s="25" t="s">
        <v>45</v>
      </c>
      <c r="C61" s="26">
        <v>37</v>
      </c>
      <c r="D61" s="49">
        <f>[1]INDUSTRY!$E$49</f>
        <v>449867</v>
      </c>
      <c r="E61" s="49">
        <v>66123</v>
      </c>
      <c r="F61" s="49">
        <v>159241</v>
      </c>
      <c r="G61" s="49">
        <v>0</v>
      </c>
    </row>
    <row r="62" spans="2:7" ht="21.6" thickBot="1" x14ac:dyDescent="0.3">
      <c r="B62" s="25" t="s">
        <v>46</v>
      </c>
      <c r="C62" s="26">
        <v>38</v>
      </c>
      <c r="D62" s="49">
        <f>[1]INDUSTRY!$E$50</f>
        <v>17481</v>
      </c>
      <c r="E62" s="49">
        <v>17481</v>
      </c>
      <c r="F62" s="49">
        <v>17481</v>
      </c>
      <c r="G62" s="49">
        <v>17481</v>
      </c>
    </row>
    <row r="63" spans="2:7" ht="21" x14ac:dyDescent="0.25">
      <c r="B63" s="25" t="s">
        <v>47</v>
      </c>
      <c r="C63" s="26">
        <v>39</v>
      </c>
      <c r="D63" s="49">
        <v>0</v>
      </c>
      <c r="E63" s="49">
        <v>0</v>
      </c>
      <c r="F63" s="49">
        <v>0</v>
      </c>
      <c r="G63" s="49">
        <v>0</v>
      </c>
    </row>
    <row r="64" spans="2:7" ht="11.4" thickBot="1" x14ac:dyDescent="0.3">
      <c r="B64" s="37" t="s">
        <v>48</v>
      </c>
      <c r="C64" s="38">
        <v>40</v>
      </c>
      <c r="D64" s="36">
        <f>[1]INDUSTRY!$E$52</f>
        <v>2313011</v>
      </c>
      <c r="E64" s="36">
        <v>1731151</v>
      </c>
      <c r="F64" s="36">
        <v>1883270</v>
      </c>
      <c r="G64" s="36">
        <f>SUM(G57:G63)</f>
        <v>2207768</v>
      </c>
    </row>
    <row r="65" spans="2:30" ht="11.4" thickBot="1" x14ac:dyDescent="0.3">
      <c r="B65" s="25" t="s">
        <v>14</v>
      </c>
      <c r="C65" s="26"/>
      <c r="D65" s="49"/>
      <c r="E65" s="49"/>
      <c r="F65" s="49"/>
      <c r="G65" s="49"/>
    </row>
    <row r="66" spans="2:30" ht="21.6" thickBot="1" x14ac:dyDescent="0.3">
      <c r="B66" s="25" t="s">
        <v>36</v>
      </c>
      <c r="C66" s="26">
        <v>41</v>
      </c>
      <c r="D66" s="49">
        <v>0</v>
      </c>
      <c r="E66" s="49">
        <v>0</v>
      </c>
      <c r="F66" s="49">
        <v>0</v>
      </c>
      <c r="G66" s="49">
        <v>0</v>
      </c>
    </row>
    <row r="67" spans="2:30" ht="21.6" thickBot="1" x14ac:dyDescent="0.3">
      <c r="B67" s="25" t="s">
        <v>49</v>
      </c>
      <c r="C67" s="26">
        <v>42</v>
      </c>
      <c r="D67" s="49">
        <f>[1]INDUSTRY!$E$55</f>
        <v>52097</v>
      </c>
      <c r="E67" s="49">
        <v>84898</v>
      </c>
      <c r="F67" s="49">
        <v>196863</v>
      </c>
      <c r="G67" s="49">
        <v>26011</v>
      </c>
    </row>
    <row r="68" spans="2:30" ht="11.4" thickBot="1" x14ac:dyDescent="0.3">
      <c r="B68" s="25" t="s">
        <v>50</v>
      </c>
      <c r="C68" s="26">
        <v>43</v>
      </c>
      <c r="D68" s="36">
        <f>[1]INDUSTRY!$E$56</f>
        <v>52097</v>
      </c>
      <c r="E68" s="36">
        <v>84898</v>
      </c>
      <c r="F68" s="36">
        <v>196863</v>
      </c>
      <c r="G68" s="36">
        <f>SUM(G66:G67)</f>
        <v>26011</v>
      </c>
    </row>
    <row r="69" spans="2:30" ht="11.4" thickBot="1" x14ac:dyDescent="0.3">
      <c r="B69" s="25" t="s">
        <v>51</v>
      </c>
      <c r="C69" s="26">
        <v>44</v>
      </c>
      <c r="D69" s="31">
        <f>[1]INDUSTRY!$E$57</f>
        <v>2260914</v>
      </c>
      <c r="E69" s="31">
        <v>1646253</v>
      </c>
      <c r="F69" s="31">
        <v>1686407</v>
      </c>
      <c r="G69" s="31">
        <f>G64-G68</f>
        <v>2181757</v>
      </c>
    </row>
    <row r="70" spans="2:30" ht="12" thickTop="1" thickBot="1" x14ac:dyDescent="0.3">
      <c r="B70" s="25"/>
      <c r="C70" s="26"/>
      <c r="D70" s="49"/>
      <c r="E70" s="49"/>
      <c r="F70" s="49"/>
      <c r="G70" s="49"/>
    </row>
    <row r="71" spans="2:30" ht="11.4" thickBot="1" x14ac:dyDescent="0.3">
      <c r="B71" s="27" t="s">
        <v>52</v>
      </c>
      <c r="C71" s="26">
        <v>45</v>
      </c>
      <c r="D71" s="39">
        <f>[1]INDUSTRY!$E$58</f>
        <v>19763543</v>
      </c>
      <c r="E71" s="39">
        <v>20123726</v>
      </c>
      <c r="F71" s="39">
        <v>19066394</v>
      </c>
      <c r="G71" s="39">
        <f>SUM(G69+G54)</f>
        <v>20390390</v>
      </c>
    </row>
    <row r="72" spans="2:30" ht="11.4" thickBot="1" x14ac:dyDescent="0.3">
      <c r="B72" s="25" t="s">
        <v>53</v>
      </c>
      <c r="C72" s="26">
        <v>46</v>
      </c>
      <c r="D72" s="49">
        <v>14552177.053375</v>
      </c>
      <c r="E72" s="49">
        <v>12642508</v>
      </c>
      <c r="F72" s="49">
        <f>[2]Sheet2!$I$72</f>
        <v>14390862.722624999</v>
      </c>
      <c r="G72" s="49">
        <v>15160304.168499999</v>
      </c>
      <c r="I72" s="55"/>
      <c r="J72" s="56"/>
      <c r="K72" s="56"/>
      <c r="L72" s="55"/>
    </row>
    <row r="73" spans="2:30" ht="11.4" thickBot="1" x14ac:dyDescent="0.3">
      <c r="B73" s="25" t="s">
        <v>54</v>
      </c>
      <c r="C73" s="26"/>
      <c r="D73" s="49"/>
      <c r="E73" s="49"/>
      <c r="F73" s="49"/>
      <c r="G73" s="49"/>
    </row>
    <row r="74" spans="2:30" ht="21.6" thickBot="1" x14ac:dyDescent="0.3">
      <c r="B74" s="70" t="s">
        <v>55</v>
      </c>
      <c r="C74" s="26"/>
      <c r="D74" s="49"/>
      <c r="E74" s="49"/>
      <c r="F74" s="49"/>
      <c r="G74" s="49"/>
      <c r="K74" s="58"/>
    </row>
    <row r="75" spans="2:30" ht="11.4" thickBot="1" x14ac:dyDescent="0.3">
      <c r="B75" s="25" t="s">
        <v>56</v>
      </c>
      <c r="C75" s="26">
        <v>47</v>
      </c>
      <c r="D75" s="49">
        <f>[1]INDUSTRY!$E$62</f>
        <v>101021149.73500001</v>
      </c>
      <c r="E75" s="49">
        <v>100106182.79000001</v>
      </c>
      <c r="F75" s="49">
        <f>[2]Sheet2!$I$62</f>
        <v>101567871.80500001</v>
      </c>
      <c r="G75" s="49">
        <v>103283399.22499999</v>
      </c>
    </row>
    <row r="76" spans="2:30" ht="11.4" thickBot="1" x14ac:dyDescent="0.3">
      <c r="B76" s="25" t="s">
        <v>80</v>
      </c>
      <c r="C76" s="26"/>
      <c r="D76" s="49"/>
      <c r="E76" s="49"/>
      <c r="F76" s="49"/>
      <c r="G76" s="49"/>
      <c r="I76" s="59"/>
      <c r="J76" s="59"/>
      <c r="K76" s="59"/>
      <c r="L76" s="57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</row>
    <row r="77" spans="2:30" ht="11.4" thickBot="1" x14ac:dyDescent="0.3">
      <c r="B77" s="25" t="s">
        <v>57</v>
      </c>
      <c r="C77" s="26">
        <v>48</v>
      </c>
      <c r="D77" s="49"/>
      <c r="E77" s="49"/>
      <c r="F77" s="49"/>
      <c r="G77" s="49"/>
    </row>
    <row r="78" spans="2:30" ht="11.4" thickBot="1" x14ac:dyDescent="0.3">
      <c r="B78" s="25" t="s">
        <v>58</v>
      </c>
      <c r="C78" s="26">
        <v>49</v>
      </c>
      <c r="D78" s="49">
        <f>[1]INDUSTRY!$E$65</f>
        <v>16172121.199999999</v>
      </c>
      <c r="E78" s="49">
        <v>16726948.299999999</v>
      </c>
      <c r="F78" s="49">
        <f>[2]Sheet2!$I$65</f>
        <v>17270225.700000003</v>
      </c>
      <c r="G78" s="49">
        <v>17995486.5</v>
      </c>
    </row>
    <row r="79" spans="2:30" ht="11.4" thickBot="1" x14ac:dyDescent="0.3">
      <c r="B79" s="25" t="s">
        <v>59</v>
      </c>
      <c r="C79" s="26">
        <v>50</v>
      </c>
      <c r="D79" s="40">
        <f>[1]INDUSTRY!$E$66</f>
        <v>16172121.199999999</v>
      </c>
      <c r="E79" s="40">
        <v>16726948.299999999</v>
      </c>
      <c r="F79" s="40">
        <f>[2]Sheet2!$I$66</f>
        <v>17270225.700000003</v>
      </c>
      <c r="G79" s="40">
        <f>G78</f>
        <v>17995486.5</v>
      </c>
    </row>
    <row r="80" spans="2:30" ht="11.4" thickBot="1" x14ac:dyDescent="0.3">
      <c r="B80" s="25" t="s">
        <v>60</v>
      </c>
      <c r="C80" s="26"/>
      <c r="D80" s="49"/>
      <c r="E80" s="49"/>
      <c r="F80" s="49"/>
      <c r="G80" s="49"/>
    </row>
    <row r="81" spans="2:7" ht="11.4" thickBot="1" x14ac:dyDescent="0.3">
      <c r="B81" s="25" t="s">
        <v>61</v>
      </c>
      <c r="C81" s="26">
        <v>51</v>
      </c>
      <c r="D81" s="49">
        <f>[1]INDUSTRY!$E$68</f>
        <v>824806.92999999993</v>
      </c>
      <c r="E81" s="49">
        <v>680572.69500000007</v>
      </c>
      <c r="F81" s="49">
        <f>[2]Sheet2!$I$68</f>
        <v>726873.59999999998</v>
      </c>
      <c r="G81" s="49">
        <v>654267.53500000003</v>
      </c>
    </row>
    <row r="82" spans="2:7" ht="11.4" thickBot="1" x14ac:dyDescent="0.3">
      <c r="B82" s="25"/>
      <c r="C82" s="26"/>
      <c r="D82" s="49"/>
      <c r="E82" s="52"/>
      <c r="F82" s="49"/>
      <c r="G82" s="49"/>
    </row>
    <row r="83" spans="2:7" ht="11.4" thickBot="1" x14ac:dyDescent="0.3">
      <c r="B83" s="27" t="s">
        <v>62</v>
      </c>
      <c r="C83" s="26">
        <v>52</v>
      </c>
      <c r="D83" s="71">
        <f>[1]INDUSTRY!$E$69</f>
        <v>118018077.86499999</v>
      </c>
      <c r="E83" s="72">
        <v>117513703.785</v>
      </c>
      <c r="F83" s="73">
        <f>F75+F79+F81</f>
        <v>119564971.105</v>
      </c>
      <c r="G83" s="73">
        <f>SUM(G75,G79,G81)</f>
        <v>121933153.25999999</v>
      </c>
    </row>
    <row r="84" spans="2:7" ht="11.4" thickBot="1" x14ac:dyDescent="0.3">
      <c r="B84" s="25"/>
      <c r="C84" s="26"/>
      <c r="D84" s="53"/>
      <c r="E84" s="52"/>
      <c r="F84" s="53"/>
      <c r="G84" s="53"/>
    </row>
    <row r="85" spans="2:7" ht="21.6" thickBot="1" x14ac:dyDescent="0.3">
      <c r="B85" s="27" t="s">
        <v>63</v>
      </c>
      <c r="C85" s="26">
        <v>53</v>
      </c>
      <c r="D85" s="47">
        <f>D71/D83</f>
        <v>0.16746199698835437</v>
      </c>
      <c r="E85" s="47">
        <v>0.17124578114581296</v>
      </c>
      <c r="F85" s="41">
        <f>F71/F83</f>
        <v>0.1594647146550657</v>
      </c>
      <c r="G85" s="41">
        <f>G71/G83</f>
        <v>0.16722597140189796</v>
      </c>
    </row>
    <row r="86" spans="2:7" ht="11.4" thickBot="1" x14ac:dyDescent="0.3">
      <c r="B86" s="25" t="s">
        <v>64</v>
      </c>
      <c r="C86" s="26"/>
      <c r="D86" s="52"/>
      <c r="E86" s="52"/>
      <c r="F86" s="52"/>
      <c r="G86" s="52"/>
    </row>
    <row r="87" spans="2:7" ht="11.4" thickBot="1" x14ac:dyDescent="0.3">
      <c r="B87" s="27" t="s">
        <v>65</v>
      </c>
      <c r="C87" s="26">
        <v>54</v>
      </c>
      <c r="D87" s="41">
        <f>D40/D83</f>
        <v>0.14830464380229211</v>
      </c>
      <c r="E87" s="41">
        <v>0.1572367511605787</v>
      </c>
      <c r="F87" s="41">
        <f>F40/F83</f>
        <v>0.14536019069278391</v>
      </c>
      <c r="G87" s="41">
        <f>G40/G83</f>
        <v>0.14933291326579118</v>
      </c>
    </row>
    <row r="88" spans="2:7" ht="21.6" thickBot="1" x14ac:dyDescent="0.3">
      <c r="B88" s="27" t="s">
        <v>66</v>
      </c>
      <c r="C88" s="26">
        <v>55</v>
      </c>
      <c r="D88" s="41">
        <f>D54/D83</f>
        <v>0.14830464380229211</v>
      </c>
      <c r="E88" s="41">
        <v>0</v>
      </c>
      <c r="F88" s="41">
        <v>0</v>
      </c>
      <c r="G88" s="41">
        <v>0</v>
      </c>
    </row>
    <row r="89" spans="2:7" ht="21.6" thickBot="1" x14ac:dyDescent="0.3">
      <c r="B89" s="27" t="s">
        <v>67</v>
      </c>
      <c r="C89" s="26">
        <v>56</v>
      </c>
      <c r="D89" s="41">
        <f>[1]INDUSTRY!$E$77</f>
        <v>0.14830464380229211</v>
      </c>
      <c r="E89" s="41">
        <v>0.1572367511605787</v>
      </c>
      <c r="F89" s="41">
        <f>F87</f>
        <v>0.14536019069278391</v>
      </c>
      <c r="G89" s="41">
        <f>G87</f>
        <v>0.14933291326579118</v>
      </c>
    </row>
    <row r="90" spans="2:7" ht="21.6" thickBot="1" x14ac:dyDescent="0.3">
      <c r="B90" s="27" t="s">
        <v>68</v>
      </c>
      <c r="C90" s="26">
        <v>57</v>
      </c>
      <c r="D90" s="47">
        <f>D69/D83</f>
        <v>1.9157353186062247E-2</v>
      </c>
      <c r="E90" s="47">
        <v>1.4009029985234246E-2</v>
      </c>
      <c r="F90" s="41">
        <f>F69/F83</f>
        <v>1.4104523962281771E-2</v>
      </c>
      <c r="G90" s="41">
        <f>G69/G83</f>
        <v>1.7893058136106799E-2</v>
      </c>
    </row>
    <row r="91" spans="2:7" ht="11.4" thickBot="1" x14ac:dyDescent="0.3">
      <c r="B91" s="26"/>
      <c r="C91" s="26"/>
      <c r="D91" s="52"/>
      <c r="E91" s="52"/>
      <c r="F91" s="52"/>
      <c r="G91" s="52"/>
    </row>
    <row r="92" spans="2:7" ht="21.6" thickBot="1" x14ac:dyDescent="0.3">
      <c r="B92" s="27" t="s">
        <v>69</v>
      </c>
      <c r="C92" s="26">
        <v>58</v>
      </c>
      <c r="D92" s="41">
        <v>0</v>
      </c>
      <c r="E92" s="41">
        <v>0</v>
      </c>
      <c r="F92" s="41">
        <v>0</v>
      </c>
      <c r="G92" s="41">
        <v>0</v>
      </c>
    </row>
    <row r="93" spans="2:7" ht="21.6" thickBot="1" x14ac:dyDescent="0.3">
      <c r="B93" s="27" t="s">
        <v>70</v>
      </c>
      <c r="C93" s="26">
        <v>59</v>
      </c>
      <c r="D93" s="41">
        <f>D85</f>
        <v>0.16746199698835437</v>
      </c>
      <c r="E93" s="41">
        <v>0.17100000000000001</v>
      </c>
      <c r="F93" s="41">
        <f>F85</f>
        <v>0.1594647146550657</v>
      </c>
      <c r="G93" s="41">
        <f>G85</f>
        <v>0.16722597140189796</v>
      </c>
    </row>
    <row r="94" spans="2:7" ht="21.6" thickBot="1" x14ac:dyDescent="0.3">
      <c r="B94" s="27" t="s">
        <v>71</v>
      </c>
      <c r="C94" s="26">
        <v>60</v>
      </c>
      <c r="D94" s="41">
        <f>D72/D83</f>
        <v>0.12330464380229211</v>
      </c>
      <c r="E94" s="41">
        <f>E72/E83</f>
        <v>0.10758326554944096</v>
      </c>
      <c r="F94" s="41">
        <f>F72/F83</f>
        <v>0.12036019069487482</v>
      </c>
      <c r="G94" s="41">
        <f>G72/G83</f>
        <v>0.12433291326579116</v>
      </c>
    </row>
    <row r="95" spans="2:7" ht="11.4" thickBot="1" x14ac:dyDescent="0.3">
      <c r="B95" s="27" t="s">
        <v>72</v>
      </c>
      <c r="C95" s="26">
        <v>61</v>
      </c>
      <c r="D95" s="39">
        <f>[1]INDUSTRY!$E$82</f>
        <v>2950451.94</v>
      </c>
      <c r="E95" s="46">
        <v>2937842</v>
      </c>
      <c r="F95" s="40">
        <f>[2]Sheet2!$I$82</f>
        <v>2989124.2800000003</v>
      </c>
      <c r="G95" s="40">
        <v>3048328.83</v>
      </c>
    </row>
    <row r="96" spans="2:7" ht="11.4" thickBot="1" x14ac:dyDescent="0.3">
      <c r="B96" s="25"/>
      <c r="C96" s="26"/>
      <c r="D96" s="54"/>
      <c r="E96" s="54"/>
      <c r="F96" s="54"/>
      <c r="G96" s="54"/>
    </row>
    <row r="97" spans="2:7" ht="11.4" thickBot="1" x14ac:dyDescent="0.3">
      <c r="B97" s="25" t="s">
        <v>73</v>
      </c>
      <c r="C97" s="26"/>
      <c r="D97" s="54"/>
      <c r="E97" s="49"/>
      <c r="F97" s="54"/>
      <c r="G97" s="54"/>
    </row>
    <row r="98" spans="2:7" ht="21.6" thickBot="1" x14ac:dyDescent="0.3">
      <c r="B98" s="27" t="s">
        <v>74</v>
      </c>
      <c r="C98" s="26">
        <v>62</v>
      </c>
      <c r="D98" s="39">
        <f>[1]INDUSTRY!$E$84</f>
        <v>181269228</v>
      </c>
      <c r="E98" s="45">
        <v>191195964</v>
      </c>
      <c r="F98" s="40">
        <f>[2]Sheet2!$I$84</f>
        <v>192366869</v>
      </c>
      <c r="G98" s="40">
        <v>198633591</v>
      </c>
    </row>
    <row r="99" spans="2:7" ht="21.6" thickBot="1" x14ac:dyDescent="0.3">
      <c r="B99" s="60" t="s">
        <v>75</v>
      </c>
      <c r="C99" s="61">
        <v>63</v>
      </c>
      <c r="D99" s="62">
        <f>D54/D98</f>
        <v>9.6555985773823669E-2</v>
      </c>
      <c r="E99" s="62">
        <f>E54/E98</f>
        <v>9.6641543123786866E-2</v>
      </c>
      <c r="F99" s="62">
        <f>F54/F98</f>
        <v>9.0348130581675165E-2</v>
      </c>
      <c r="G99" s="62">
        <f>G54/G98</f>
        <v>9.1669454840596423E-2</v>
      </c>
    </row>
    <row r="100" spans="2:7" ht="11.4" thickBot="1" x14ac:dyDescent="0.3">
      <c r="B100" s="42"/>
      <c r="C100" s="42"/>
      <c r="D100" s="43"/>
      <c r="E100" s="63"/>
      <c r="F100" s="63"/>
      <c r="G100" s="64"/>
    </row>
    <row r="101" spans="2:7" ht="21" x14ac:dyDescent="0.25">
      <c r="B101" s="2" t="s">
        <v>76</v>
      </c>
      <c r="C101" s="65"/>
      <c r="D101" s="65"/>
      <c r="E101" s="66"/>
      <c r="F101" s="66"/>
      <c r="G101" s="67"/>
    </row>
    <row r="102" spans="2:7" x14ac:dyDescent="0.25">
      <c r="B102" s="3" t="s">
        <v>77</v>
      </c>
      <c r="C102" s="68"/>
      <c r="D102" s="66"/>
      <c r="E102" s="66"/>
      <c r="F102" s="66"/>
      <c r="G102" s="67"/>
    </row>
    <row r="103" spans="2:7" x14ac:dyDescent="0.25">
      <c r="B103" s="4" t="s">
        <v>78</v>
      </c>
      <c r="C103" s="68"/>
      <c r="D103" s="66"/>
      <c r="E103" s="66"/>
      <c r="F103" s="66"/>
      <c r="G103" s="67"/>
    </row>
    <row r="104" spans="2:7" ht="11.4" thickBot="1" x14ac:dyDescent="0.3">
      <c r="B104" s="5" t="s">
        <v>79</v>
      </c>
      <c r="C104" s="6"/>
      <c r="D104" s="7"/>
      <c r="E104" s="44"/>
      <c r="F104" s="44"/>
      <c r="G104" s="69"/>
    </row>
  </sheetData>
  <mergeCells count="15">
    <mergeCell ref="AB76:AD76"/>
    <mergeCell ref="M76:O76"/>
    <mergeCell ref="P76:R76"/>
    <mergeCell ref="S76:U76"/>
    <mergeCell ref="V76:X76"/>
    <mergeCell ref="Y76:AA76"/>
    <mergeCell ref="B12:G12"/>
    <mergeCell ref="B13:G13"/>
    <mergeCell ref="B14:G14"/>
    <mergeCell ref="B15:G15"/>
    <mergeCell ref="C16:C17"/>
    <mergeCell ref="D17:D18"/>
    <mergeCell ref="E17:E18"/>
    <mergeCell ref="F17:F18"/>
    <mergeCell ref="G17:G18"/>
  </mergeCells>
  <dataValidations count="8">
    <dataValidation type="decimal" allowBlank="1" showErrorMessage="1" error="Please enter amount in numbers only!" prompt="Enter the amount without using ( ) or the negative sign (-) " sqref="D69:G72" xr:uid="{A467C1E8-6AB3-4009-9AD5-3E3C7B3338F8}">
      <formula1>0</formula1>
      <formula2>1E+35</formula2>
    </dataValidation>
    <dataValidation allowBlank="1" showInputMessage="1" showErrorMessage="1" error="Please enter amount in numbers only!" prompt="enter the amount in ( ) or with a - sign if it is a loss." sqref="D46:G46" xr:uid="{B991195F-BED0-4667-B750-FC4B5FBF7C49}"/>
    <dataValidation type="decimal" allowBlank="1" showInputMessage="1" showErrorMessage="1" error="Please enter amount in numbers only!" prompt="Use ( ) or ' - ' if the amount is a loss." sqref="E22:G23" xr:uid="{A24FC3FF-AC95-4358-9F4D-0F05EAC3806F}">
      <formula1>-1E+43</formula1>
      <formula2>1E+43</formula2>
    </dataValidation>
    <dataValidation type="decimal" allowBlank="1" showErrorMessage="1" error="Please enter amount in numbers only!" sqref="D40:G40" xr:uid="{B2FC5095-4404-4E54-8202-550B211607EC}">
      <formula1>0</formula1>
      <formula2>1E+35</formula2>
    </dataValidation>
    <dataValidation type="decimal" allowBlank="1" showInputMessage="1" showErrorMessage="1" error="Please enter amount in numbers only!" sqref="D43:G43" xr:uid="{C486E1D8-B7BC-410A-A61C-709DC9F93522}">
      <formula1>0</formula1>
      <formula2>1E+33</formula2>
    </dataValidation>
    <dataValidation type="decimal" allowBlank="1" showInputMessage="1" showErrorMessage="1" error="Please enter amount in numbers only!" sqref="D45:G45 D47:G53" xr:uid="{A54D8501-9BD0-4B2F-97F9-69D14715AC69}">
      <formula1>0</formula1>
      <formula2>1E+37</formula2>
    </dataValidation>
    <dataValidation type="decimal" allowBlank="1" showInputMessage="1" showErrorMessage="1" error="Please enter amount in numbers only!" prompt="Enter the amount without using ( ) or the negative sign (-) " sqref="D54:G68 D28:G39" xr:uid="{9CD18FAE-2F04-4BB7-9165-10801EFB34B9}">
      <formula1>0</formula1>
      <formula2>1E+35</formula2>
    </dataValidation>
    <dataValidation type="decimal" allowBlank="1" showInputMessage="1" showErrorMessage="1" error="Please enter amount in numbers only!" sqref="D41:G42 D19:D27 E19:G21 E24:G27" xr:uid="{BD0CD178-758A-4C72-BFA4-8F864840AD90}">
      <formula1>0</formula1>
      <formula2>1E+35</formula2>
    </dataValidation>
  </dataValidations>
  <pageMargins left="0.7" right="0.7" top="0.75" bottom="0.75" header="0.3" footer="0.3"/>
  <headerFooter>
    <oddFooter>&amp;L_x000D_&amp;1#&amp;"Calibri"&amp;10&amp;K000000 Public</oddFooter>
  </headerFooter>
  <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Industry_ DSIBS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Renatu, Tereza</cp:lastModifiedBy>
  <dcterms:created xsi:type="dcterms:W3CDTF">2024-09-19T14:35:21Z</dcterms:created>
  <dcterms:modified xsi:type="dcterms:W3CDTF">2025-02-19T13:13:52Z</dcterms:modified>
</cp:coreProperties>
</file>