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drawings/drawing7.xml" ContentType="application/vnd.openxmlformats-officedocument.drawing+xml"/>
  <Override PartName="/xl/embeddings/oleObject7.bin" ContentType="application/vnd.openxmlformats-officedocument.oleObject"/>
  <Override PartName="/xl/drawings/drawing8.xml" ContentType="application/vnd.openxmlformats-officedocument.drawing+xml"/>
  <Override PartName="/xl/embeddings/oleObject8.bin" ContentType="application/vnd.openxmlformats-officedocument.oleObject"/>
  <Override PartName="/xl/drawings/drawing9.xml" ContentType="application/vnd.openxmlformats-officedocument.drawing+xml"/>
  <Override PartName="/xl/embeddings/oleObject9.bin" ContentType="application/vnd.openxmlformats-officedocument.oleObject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bonusers.bon.com.na.root\Departments\Supervison\Reg&amp;anal\WEBSITE DATA\Excel document 2019\Balance sheet\Balance sheet\"/>
    </mc:Choice>
  </mc:AlternateContent>
  <xr:revisionPtr revIDLastSave="0" documentId="13_ncr:1_{0230C124-9643-411E-82E6-FB617CC2667E}" xr6:coauthVersionLast="44" xr6:coauthVersionMax="44" xr10:uidLastSave="{00000000-0000-0000-0000-000000000000}"/>
  <bookViews>
    <workbookView xWindow="-120" yWindow="-120" windowWidth="21840" windowHeight="13140" firstSheet="13" activeTab="18" xr2:uid="{00000000-000D-0000-FFFF-FFFF00000000}"/>
  </bookViews>
  <sheets>
    <sheet name="2001" sheetId="1" r:id="rId1"/>
    <sheet name="2002" sheetId="10" r:id="rId2"/>
    <sheet name="2003" sheetId="11" r:id="rId3"/>
    <sheet name="2004" sheetId="4" r:id="rId4"/>
    <sheet name="2005" sheetId="5" r:id="rId5"/>
    <sheet name="2006" sheetId="6" r:id="rId6"/>
    <sheet name="2007" sheetId="7" r:id="rId7"/>
    <sheet name="2008" sheetId="8" r:id="rId8"/>
    <sheet name="2009" sheetId="9" r:id="rId9"/>
    <sheet name="2010" sheetId="12" r:id="rId10"/>
    <sheet name="2011" sheetId="13" r:id="rId11"/>
    <sheet name="2012" sheetId="14" r:id="rId12"/>
    <sheet name="2013" sheetId="15" r:id="rId13"/>
    <sheet name="2014" sheetId="16" r:id="rId14"/>
    <sheet name="2015" sheetId="18" r:id="rId15"/>
    <sheet name="2016" sheetId="19" r:id="rId16"/>
    <sheet name="2017" sheetId="20" r:id="rId17"/>
    <sheet name="2018" sheetId="21" r:id="rId18"/>
    <sheet name="2019" sheetId="22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xlnm.Print_Area" localSheetId="0">'2001'!$A$1:$H$118</definedName>
    <definedName name="_xlnm.Print_Area" localSheetId="1">'2002'!$A$1:$H$118</definedName>
    <definedName name="_xlnm.Print_Area" localSheetId="2">'2003'!$A$1:$H$118</definedName>
    <definedName name="_xlnm.Print_Area" localSheetId="3">'2004'!$A$1:$J$133</definedName>
    <definedName name="_xlnm.Print_Area" localSheetId="4">'2005'!$A$1:$J$132</definedName>
    <definedName name="_xlnm.Print_Area" localSheetId="5">'2006'!$A$1:$R$132</definedName>
    <definedName name="_xlnm.Print_Area" localSheetId="6">'2007'!$A$1:$R$132</definedName>
    <definedName name="_xlnm.Print_Area" localSheetId="7">'2008'!$A$1:$R$134</definedName>
    <definedName name="_xlnm.Print_Area" localSheetId="8">'2009'!$A$1:$R$133</definedName>
    <definedName name="_xlnm.Print_Area" localSheetId="10">'2011'!$A$1:$P$140</definedName>
    <definedName name="_xlnm.Print_Area" localSheetId="12">'2013'!$A$1:$P$135</definedName>
    <definedName name="_xlnm.Print_Area" localSheetId="13">'2014'!$A$1:$P$135</definedName>
    <definedName name="_xlnm.Print_Area" localSheetId="14">'2015'!$A$1:$P$135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30" i="22" l="1"/>
  <c r="P129" i="22"/>
  <c r="P128" i="22"/>
  <c r="P127" i="22"/>
  <c r="P125" i="22" s="1"/>
  <c r="P126" i="22"/>
  <c r="P124" i="22"/>
  <c r="P123" i="22"/>
  <c r="P122" i="22"/>
  <c r="P121" i="22"/>
  <c r="P118" i="22"/>
  <c r="P117" i="22"/>
  <c r="P116" i="22"/>
  <c r="P115" i="22"/>
  <c r="P113" i="22"/>
  <c r="P112" i="22"/>
  <c r="P111" i="22"/>
  <c r="P110" i="22" s="1"/>
  <c r="P109" i="22"/>
  <c r="P108" i="22"/>
  <c r="P107" i="22"/>
  <c r="P106" i="22"/>
  <c r="P103" i="22"/>
  <c r="P102" i="22"/>
  <c r="P101" i="22"/>
  <c r="P100" i="22"/>
  <c r="P99" i="22"/>
  <c r="P98" i="22"/>
  <c r="P97" i="22"/>
  <c r="P96" i="22"/>
  <c r="P95" i="22"/>
  <c r="P94" i="22"/>
  <c r="P93" i="22"/>
  <c r="P92" i="22"/>
  <c r="P91" i="22"/>
  <c r="P90" i="22"/>
  <c r="P89" i="22"/>
  <c r="P88" i="22"/>
  <c r="P86" i="22" s="1"/>
  <c r="P104" i="22" s="1"/>
  <c r="P87" i="22"/>
  <c r="P85" i="22"/>
  <c r="P84" i="22"/>
  <c r="P83" i="22"/>
  <c r="P82" i="22"/>
  <c r="P80" i="22"/>
  <c r="P79" i="22"/>
  <c r="P77" i="22"/>
  <c r="P74" i="22" s="1"/>
  <c r="P76" i="22"/>
  <c r="P75" i="22"/>
  <c r="P73" i="22"/>
  <c r="P72" i="22"/>
  <c r="P71" i="22" s="1"/>
  <c r="P68" i="22"/>
  <c r="P67" i="22"/>
  <c r="P65" i="22"/>
  <c r="P64" i="22"/>
  <c r="P60" i="22"/>
  <c r="P59" i="22"/>
  <c r="P58" i="22"/>
  <c r="P56" i="22"/>
  <c r="P55" i="22"/>
  <c r="P54" i="22"/>
  <c r="P53" i="22"/>
  <c r="P48" i="22"/>
  <c r="P47" i="22"/>
  <c r="P46" i="22"/>
  <c r="P45" i="22"/>
  <c r="P44" i="22"/>
  <c r="P40" i="22" s="1"/>
  <c r="P43" i="22"/>
  <c r="P42" i="22"/>
  <c r="P41" i="22"/>
  <c r="P38" i="22"/>
  <c r="P37" i="22"/>
  <c r="P36" i="22"/>
  <c r="P35" i="22"/>
  <c r="P34" i="22"/>
  <c r="P33" i="22" s="1"/>
  <c r="P32" i="22"/>
  <c r="P31" i="22"/>
  <c r="P30" i="22"/>
  <c r="P29" i="22"/>
  <c r="P26" i="22" s="1"/>
  <c r="P28" i="22"/>
  <c r="P27" i="22"/>
  <c r="P24" i="22"/>
  <c r="P23" i="22"/>
  <c r="P21" i="22" s="1"/>
  <c r="P22" i="22"/>
  <c r="P20" i="22"/>
  <c r="P19" i="22"/>
  <c r="O130" i="22"/>
  <c r="O129" i="22"/>
  <c r="O128" i="22"/>
  <c r="O127" i="22"/>
  <c r="O126" i="22"/>
  <c r="O124" i="22"/>
  <c r="O123" i="22"/>
  <c r="O122" i="22"/>
  <c r="O121" i="22"/>
  <c r="O118" i="22"/>
  <c r="O117" i="22"/>
  <c r="O116" i="22"/>
  <c r="O115" i="22"/>
  <c r="O113" i="22"/>
  <c r="O112" i="22"/>
  <c r="O111" i="22"/>
  <c r="O109" i="22"/>
  <c r="O108" i="22"/>
  <c r="O107" i="22"/>
  <c r="O106" i="22"/>
  <c r="O103" i="22"/>
  <c r="O102" i="22"/>
  <c r="O101" i="22"/>
  <c r="O100" i="22"/>
  <c r="O99" i="22"/>
  <c r="O98" i="22"/>
  <c r="O97" i="22"/>
  <c r="O96" i="22"/>
  <c r="O95" i="22"/>
  <c r="O94" i="22"/>
  <c r="O93" i="22"/>
  <c r="O92" i="22"/>
  <c r="O91" i="22"/>
  <c r="O90" i="22"/>
  <c r="O89" i="22"/>
  <c r="O88" i="22"/>
  <c r="O87" i="22"/>
  <c r="O85" i="22"/>
  <c r="O84" i="22"/>
  <c r="O83" i="22"/>
  <c r="O82" i="22"/>
  <c r="O80" i="22"/>
  <c r="O79" i="22"/>
  <c r="O77" i="22"/>
  <c r="O76" i="22"/>
  <c r="O75" i="22"/>
  <c r="O73" i="22"/>
  <c r="O72" i="22"/>
  <c r="O68" i="22"/>
  <c r="O67" i="22"/>
  <c r="O65" i="22"/>
  <c r="O64" i="22"/>
  <c r="O60" i="22"/>
  <c r="O59" i="22"/>
  <c r="O58" i="22"/>
  <c r="O56" i="22"/>
  <c r="O55" i="22"/>
  <c r="O54" i="22"/>
  <c r="O53" i="22"/>
  <c r="O48" i="22"/>
  <c r="O47" i="22"/>
  <c r="O46" i="22"/>
  <c r="O45" i="22"/>
  <c r="O44" i="22"/>
  <c r="O43" i="22"/>
  <c r="O42" i="22"/>
  <c r="O41" i="22"/>
  <c r="O38" i="22"/>
  <c r="O37" i="22"/>
  <c r="O36" i="22"/>
  <c r="O35" i="22"/>
  <c r="O34" i="22"/>
  <c r="O32" i="22"/>
  <c r="O31" i="22"/>
  <c r="O30" i="22"/>
  <c r="O29" i="22"/>
  <c r="O28" i="22"/>
  <c r="O27" i="22"/>
  <c r="O24" i="22"/>
  <c r="O23" i="22"/>
  <c r="O22" i="22"/>
  <c r="O20" i="22"/>
  <c r="O19" i="22"/>
  <c r="N130" i="22"/>
  <c r="N129" i="22"/>
  <c r="N128" i="22"/>
  <c r="N127" i="22"/>
  <c r="N126" i="22"/>
  <c r="N125" i="22" s="1"/>
  <c r="N124" i="22"/>
  <c r="N123" i="22"/>
  <c r="N122" i="22"/>
  <c r="N121" i="22"/>
  <c r="N120" i="22" s="1"/>
  <c r="N118" i="22"/>
  <c r="N117" i="22"/>
  <c r="N116" i="22"/>
  <c r="N115" i="22"/>
  <c r="N113" i="22"/>
  <c r="N112" i="22"/>
  <c r="N111" i="22"/>
  <c r="N110" i="22" s="1"/>
  <c r="N109" i="22"/>
  <c r="N108" i="22"/>
  <c r="N107" i="22"/>
  <c r="N106" i="22"/>
  <c r="N105" i="22" s="1"/>
  <c r="N103" i="22"/>
  <c r="N102" i="22"/>
  <c r="N101" i="22"/>
  <c r="N100" i="22"/>
  <c r="N99" i="22"/>
  <c r="N98" i="22"/>
  <c r="N97" i="22"/>
  <c r="N96" i="22"/>
  <c r="N95" i="22"/>
  <c r="N94" i="22"/>
  <c r="N93" i="22"/>
  <c r="N92" i="22"/>
  <c r="N91" i="22"/>
  <c r="N90" i="22"/>
  <c r="N89" i="22"/>
  <c r="N88" i="22"/>
  <c r="N87" i="22"/>
  <c r="N85" i="22"/>
  <c r="N84" i="22"/>
  <c r="N83" i="22"/>
  <c r="N82" i="22"/>
  <c r="N81" i="22" s="1"/>
  <c r="N80" i="22"/>
  <c r="N79" i="22"/>
  <c r="N77" i="22"/>
  <c r="N76" i="22"/>
  <c r="N74" i="22" s="1"/>
  <c r="N75" i="22"/>
  <c r="N73" i="22"/>
  <c r="N72" i="22"/>
  <c r="N68" i="22"/>
  <c r="N67" i="22"/>
  <c r="N65" i="22"/>
  <c r="N64" i="22"/>
  <c r="N60" i="22"/>
  <c r="N59" i="22"/>
  <c r="N58" i="22"/>
  <c r="N56" i="22"/>
  <c r="N55" i="22"/>
  <c r="N54" i="22"/>
  <c r="N53" i="22"/>
  <c r="N48" i="22"/>
  <c r="N47" i="22"/>
  <c r="N46" i="22"/>
  <c r="N45" i="22"/>
  <c r="N44" i="22"/>
  <c r="N43" i="22"/>
  <c r="N40" i="22" s="1"/>
  <c r="N42" i="22"/>
  <c r="N41" i="22"/>
  <c r="N38" i="22"/>
  <c r="N37" i="22"/>
  <c r="N36" i="22"/>
  <c r="N35" i="22"/>
  <c r="N34" i="22"/>
  <c r="N32" i="22"/>
  <c r="N31" i="22"/>
  <c r="N30" i="22"/>
  <c r="N29" i="22"/>
  <c r="N28" i="22"/>
  <c r="N26" i="22" s="1"/>
  <c r="N27" i="22"/>
  <c r="N24" i="22"/>
  <c r="N23" i="22"/>
  <c r="N22" i="22"/>
  <c r="N20" i="22"/>
  <c r="N19" i="22"/>
  <c r="N18" i="22"/>
  <c r="O18" i="22"/>
  <c r="P18" i="22"/>
  <c r="N21" i="22"/>
  <c r="O21" i="22"/>
  <c r="O26" i="22"/>
  <c r="N33" i="22"/>
  <c r="O33" i="22"/>
  <c r="O40" i="22"/>
  <c r="O52" i="22"/>
  <c r="O51" i="22" s="1"/>
  <c r="N52" i="22"/>
  <c r="P52" i="22"/>
  <c r="P57" i="22"/>
  <c r="O57" i="22"/>
  <c r="N57" i="22"/>
  <c r="O74" i="22"/>
  <c r="P78" i="22"/>
  <c r="O78" i="22"/>
  <c r="N78" i="22"/>
  <c r="O81" i="22"/>
  <c r="P81" i="22"/>
  <c r="O86" i="22"/>
  <c r="O104" i="22" s="1"/>
  <c r="N86" i="22"/>
  <c r="N104" i="22" s="1"/>
  <c r="P105" i="22"/>
  <c r="O105" i="22"/>
  <c r="O110" i="22"/>
  <c r="P120" i="22"/>
  <c r="O120" i="22"/>
  <c r="O125" i="22"/>
  <c r="N135" i="22"/>
  <c r="O135" i="22"/>
  <c r="P135" i="22"/>
  <c r="P17" i="22" l="1"/>
  <c r="P119" i="22"/>
  <c r="P51" i="22"/>
  <c r="N17" i="22"/>
  <c r="P131" i="22"/>
  <c r="N51" i="22"/>
  <c r="O17" i="22"/>
  <c r="N119" i="22"/>
  <c r="O119" i="22"/>
  <c r="O71" i="22"/>
  <c r="O131" i="22" s="1"/>
  <c r="N71" i="22"/>
  <c r="N25" i="22"/>
  <c r="N39" i="22" s="1"/>
  <c r="N49" i="22" s="1"/>
  <c r="N61" i="22" s="1"/>
  <c r="P25" i="22"/>
  <c r="P39" i="22" s="1"/>
  <c r="P49" i="22" s="1"/>
  <c r="P61" i="22" s="1"/>
  <c r="O25" i="22"/>
  <c r="M130" i="22"/>
  <c r="M129" i="22"/>
  <c r="M128" i="22"/>
  <c r="M127" i="22"/>
  <c r="M126" i="22"/>
  <c r="M124" i="22"/>
  <c r="M123" i="22"/>
  <c r="M122" i="22"/>
  <c r="M121" i="22"/>
  <c r="M118" i="22"/>
  <c r="M117" i="22"/>
  <c r="M116" i="22"/>
  <c r="M115" i="22"/>
  <c r="M113" i="22"/>
  <c r="M112" i="22"/>
  <c r="M111" i="22"/>
  <c r="M109" i="22"/>
  <c r="M108" i="22"/>
  <c r="M107" i="22"/>
  <c r="M106" i="22"/>
  <c r="M103" i="22"/>
  <c r="M102" i="22"/>
  <c r="M101" i="22"/>
  <c r="M100" i="22"/>
  <c r="M99" i="22"/>
  <c r="M98" i="22"/>
  <c r="M97" i="22"/>
  <c r="M96" i="22"/>
  <c r="M95" i="22"/>
  <c r="M94" i="22"/>
  <c r="M93" i="22"/>
  <c r="M92" i="22"/>
  <c r="M91" i="22"/>
  <c r="M90" i="22"/>
  <c r="M89" i="22"/>
  <c r="M88" i="22"/>
  <c r="M87" i="22"/>
  <c r="M85" i="22"/>
  <c r="M84" i="22"/>
  <c r="M83" i="22"/>
  <c r="M82" i="22"/>
  <c r="M80" i="22"/>
  <c r="M79" i="22"/>
  <c r="M77" i="22"/>
  <c r="M76" i="22"/>
  <c r="M75" i="22"/>
  <c r="M73" i="22"/>
  <c r="M72" i="22"/>
  <c r="M68" i="22"/>
  <c r="M67" i="22"/>
  <c r="M65" i="22"/>
  <c r="M64" i="22"/>
  <c r="M60" i="22"/>
  <c r="M59" i="22"/>
  <c r="M58" i="22"/>
  <c r="M56" i="22"/>
  <c r="M55" i="22"/>
  <c r="M54" i="22"/>
  <c r="M53" i="22"/>
  <c r="M48" i="22"/>
  <c r="M47" i="22"/>
  <c r="M46" i="22"/>
  <c r="M45" i="22"/>
  <c r="M44" i="22"/>
  <c r="M43" i="22"/>
  <c r="M42" i="22"/>
  <c r="M41" i="22"/>
  <c r="M38" i="22"/>
  <c r="M37" i="22"/>
  <c r="M36" i="22"/>
  <c r="M35" i="22"/>
  <c r="M34" i="22"/>
  <c r="M32" i="22"/>
  <c r="M31" i="22"/>
  <c r="M30" i="22"/>
  <c r="M29" i="22"/>
  <c r="M28" i="22"/>
  <c r="M27" i="22"/>
  <c r="M24" i="22"/>
  <c r="M23" i="22"/>
  <c r="M22" i="22"/>
  <c r="M20" i="22"/>
  <c r="M19" i="22"/>
  <c r="L130" i="22"/>
  <c r="L129" i="22"/>
  <c r="L128" i="22"/>
  <c r="L127" i="22"/>
  <c r="L126" i="22"/>
  <c r="L124" i="22"/>
  <c r="L123" i="22"/>
  <c r="L122" i="22"/>
  <c r="L121" i="22"/>
  <c r="L118" i="22"/>
  <c r="L117" i="22"/>
  <c r="L116" i="22"/>
  <c r="L115" i="22"/>
  <c r="L113" i="22"/>
  <c r="L112" i="22"/>
  <c r="L111" i="22"/>
  <c r="L109" i="22"/>
  <c r="L108" i="22"/>
  <c r="L107" i="22"/>
  <c r="L106" i="22"/>
  <c r="L103" i="22"/>
  <c r="L102" i="22"/>
  <c r="L101" i="22"/>
  <c r="L100" i="22"/>
  <c r="L99" i="22"/>
  <c r="L98" i="22"/>
  <c r="L97" i="22"/>
  <c r="L96" i="22"/>
  <c r="L95" i="22"/>
  <c r="L94" i="22"/>
  <c r="L93" i="22"/>
  <c r="L92" i="22"/>
  <c r="L91" i="22"/>
  <c r="L90" i="22"/>
  <c r="L89" i="22"/>
  <c r="L88" i="22"/>
  <c r="L87" i="22"/>
  <c r="L85" i="22"/>
  <c r="L84" i="22"/>
  <c r="L83" i="22"/>
  <c r="L82" i="22"/>
  <c r="L80" i="22"/>
  <c r="L79" i="22"/>
  <c r="L77" i="22"/>
  <c r="L76" i="22"/>
  <c r="L75" i="22"/>
  <c r="L73" i="22"/>
  <c r="L72" i="22"/>
  <c r="L68" i="22"/>
  <c r="L67" i="22"/>
  <c r="L65" i="22"/>
  <c r="L64" i="22"/>
  <c r="L60" i="22"/>
  <c r="L59" i="22"/>
  <c r="L58" i="22"/>
  <c r="L56" i="22"/>
  <c r="L55" i="22"/>
  <c r="L54" i="22"/>
  <c r="L53" i="22"/>
  <c r="L48" i="22"/>
  <c r="L47" i="22"/>
  <c r="L46" i="22"/>
  <c r="L45" i="22"/>
  <c r="L44" i="22"/>
  <c r="L43" i="22"/>
  <c r="L42" i="22"/>
  <c r="L41" i="22"/>
  <c r="L38" i="22"/>
  <c r="L37" i="22"/>
  <c r="L36" i="22"/>
  <c r="L35" i="22"/>
  <c r="L34" i="22"/>
  <c r="L32" i="22"/>
  <c r="L31" i="22"/>
  <c r="L30" i="22"/>
  <c r="L29" i="22"/>
  <c r="L28" i="22"/>
  <c r="L27" i="22"/>
  <c r="L24" i="22"/>
  <c r="L23" i="22"/>
  <c r="L22" i="22"/>
  <c r="L20" i="22"/>
  <c r="L19" i="22"/>
  <c r="K130" i="22"/>
  <c r="K129" i="22"/>
  <c r="K128" i="22"/>
  <c r="K127" i="22"/>
  <c r="K126" i="22"/>
  <c r="K124" i="22"/>
  <c r="K123" i="22"/>
  <c r="K122" i="22"/>
  <c r="K121" i="22"/>
  <c r="K118" i="22"/>
  <c r="K117" i="22"/>
  <c r="K116" i="22"/>
  <c r="K115" i="22"/>
  <c r="K113" i="22"/>
  <c r="K112" i="22"/>
  <c r="K111" i="22"/>
  <c r="K109" i="22"/>
  <c r="K108" i="22"/>
  <c r="K107" i="22"/>
  <c r="K106" i="22"/>
  <c r="K103" i="22"/>
  <c r="K102" i="22"/>
  <c r="K101" i="22"/>
  <c r="K100" i="22"/>
  <c r="K99" i="22"/>
  <c r="K98" i="22"/>
  <c r="K97" i="22"/>
  <c r="K96" i="22"/>
  <c r="K95" i="22"/>
  <c r="K94" i="22"/>
  <c r="K93" i="22"/>
  <c r="K92" i="22"/>
  <c r="K91" i="22"/>
  <c r="K90" i="22"/>
  <c r="K89" i="22"/>
  <c r="K88" i="22"/>
  <c r="K87" i="22"/>
  <c r="K85" i="22"/>
  <c r="K84" i="22"/>
  <c r="K83" i="22"/>
  <c r="K82" i="22"/>
  <c r="K80" i="22"/>
  <c r="K79" i="22"/>
  <c r="K77" i="22"/>
  <c r="K76" i="22"/>
  <c r="K75" i="22"/>
  <c r="K73" i="22"/>
  <c r="K72" i="22"/>
  <c r="K68" i="22"/>
  <c r="K67" i="22"/>
  <c r="K65" i="22"/>
  <c r="K64" i="22"/>
  <c r="K60" i="22"/>
  <c r="K59" i="22"/>
  <c r="K58" i="22"/>
  <c r="K56" i="22"/>
  <c r="K55" i="22"/>
  <c r="K54" i="22"/>
  <c r="K53" i="22"/>
  <c r="K48" i="22"/>
  <c r="K47" i="22"/>
  <c r="K46" i="22"/>
  <c r="K45" i="22"/>
  <c r="K44" i="22"/>
  <c r="K43" i="22"/>
  <c r="K42" i="22"/>
  <c r="K41" i="22"/>
  <c r="K38" i="22"/>
  <c r="K37" i="22"/>
  <c r="K36" i="22"/>
  <c r="K35" i="22"/>
  <c r="K34" i="22"/>
  <c r="K32" i="22"/>
  <c r="K31" i="22"/>
  <c r="K30" i="22"/>
  <c r="K29" i="22"/>
  <c r="K28" i="22"/>
  <c r="K27" i="22"/>
  <c r="K24" i="22"/>
  <c r="K23" i="22"/>
  <c r="K22" i="22"/>
  <c r="K20" i="22"/>
  <c r="K19" i="22"/>
  <c r="J130" i="22"/>
  <c r="J129" i="22"/>
  <c r="J128" i="22"/>
  <c r="J127" i="22"/>
  <c r="J126" i="22"/>
  <c r="J124" i="22"/>
  <c r="J123" i="22"/>
  <c r="J122" i="22"/>
  <c r="J121" i="22"/>
  <c r="J118" i="22"/>
  <c r="J117" i="22"/>
  <c r="J116" i="22"/>
  <c r="J115" i="22"/>
  <c r="J113" i="22"/>
  <c r="J112" i="22"/>
  <c r="J111" i="22"/>
  <c r="J109" i="22"/>
  <c r="J108" i="22"/>
  <c r="J107" i="22"/>
  <c r="J106" i="22"/>
  <c r="J103" i="22"/>
  <c r="J102" i="22"/>
  <c r="J101" i="22"/>
  <c r="J100" i="22"/>
  <c r="J99" i="22"/>
  <c r="J98" i="22"/>
  <c r="J97" i="22"/>
  <c r="J96" i="22"/>
  <c r="J95" i="22"/>
  <c r="J94" i="22"/>
  <c r="J93" i="22"/>
  <c r="J92" i="22"/>
  <c r="J91" i="22"/>
  <c r="J90" i="22"/>
  <c r="J89" i="22"/>
  <c r="J88" i="22"/>
  <c r="J87" i="22"/>
  <c r="J85" i="22"/>
  <c r="J84" i="22"/>
  <c r="J83" i="22"/>
  <c r="J82" i="22"/>
  <c r="J80" i="22"/>
  <c r="J79" i="22"/>
  <c r="J77" i="22"/>
  <c r="J76" i="22"/>
  <c r="J75" i="22"/>
  <c r="J73" i="22"/>
  <c r="J72" i="22"/>
  <c r="J68" i="22"/>
  <c r="J67" i="22"/>
  <c r="J65" i="22"/>
  <c r="J64" i="22"/>
  <c r="J60" i="22"/>
  <c r="J59" i="22"/>
  <c r="J58" i="22"/>
  <c r="J56" i="22"/>
  <c r="J55" i="22"/>
  <c r="J54" i="22"/>
  <c r="J53" i="22"/>
  <c r="J48" i="22"/>
  <c r="J47" i="22"/>
  <c r="J46" i="22"/>
  <c r="J45" i="22"/>
  <c r="J44" i="22"/>
  <c r="J43" i="22"/>
  <c r="J42" i="22"/>
  <c r="J41" i="22"/>
  <c r="J38" i="22"/>
  <c r="J37" i="22"/>
  <c r="J36" i="22"/>
  <c r="J35" i="22"/>
  <c r="J34" i="22"/>
  <c r="J32" i="22"/>
  <c r="J31" i="22"/>
  <c r="J30" i="22"/>
  <c r="J29" i="22"/>
  <c r="J28" i="22"/>
  <c r="J27" i="22"/>
  <c r="J24" i="22"/>
  <c r="J23" i="22"/>
  <c r="J22" i="22"/>
  <c r="J20" i="22"/>
  <c r="J19" i="22"/>
  <c r="K18" i="22"/>
  <c r="K21" i="22"/>
  <c r="K17" i="22"/>
  <c r="L18" i="22"/>
  <c r="L21" i="22"/>
  <c r="L17" i="22"/>
  <c r="M18" i="22"/>
  <c r="M21" i="22"/>
  <c r="M17" i="22"/>
  <c r="K26" i="22"/>
  <c r="K33" i="22"/>
  <c r="K25" i="22"/>
  <c r="L26" i="22"/>
  <c r="L33" i="22"/>
  <c r="L25" i="22"/>
  <c r="M26" i="22"/>
  <c r="M33" i="22"/>
  <c r="M25" i="22"/>
  <c r="K39" i="22"/>
  <c r="L39" i="22"/>
  <c r="M39" i="22"/>
  <c r="K40" i="22"/>
  <c r="L40" i="22"/>
  <c r="M40" i="22"/>
  <c r="K49" i="22"/>
  <c r="L49" i="22"/>
  <c r="M49" i="22"/>
  <c r="K52" i="22"/>
  <c r="K57" i="22"/>
  <c r="K51" i="22"/>
  <c r="L52" i="22"/>
  <c r="L57" i="22"/>
  <c r="L51" i="22"/>
  <c r="M52" i="22"/>
  <c r="M57" i="22"/>
  <c r="M51" i="22"/>
  <c r="K61" i="22"/>
  <c r="L61" i="22"/>
  <c r="M61" i="22"/>
  <c r="K74" i="22"/>
  <c r="K78" i="22"/>
  <c r="K71" i="22"/>
  <c r="L74" i="22"/>
  <c r="L78" i="22"/>
  <c r="L71" i="22"/>
  <c r="M74" i="22"/>
  <c r="M78" i="22"/>
  <c r="M71" i="22"/>
  <c r="K81" i="22"/>
  <c r="L81" i="22"/>
  <c r="M81" i="22"/>
  <c r="K86" i="22"/>
  <c r="L86" i="22"/>
  <c r="M86" i="22"/>
  <c r="K104" i="22"/>
  <c r="L104" i="22"/>
  <c r="M104" i="22"/>
  <c r="K105" i="22"/>
  <c r="L105" i="22"/>
  <c r="M105" i="22"/>
  <c r="K110" i="22"/>
  <c r="L110" i="22"/>
  <c r="M110" i="22"/>
  <c r="K119" i="22"/>
  <c r="L119" i="22"/>
  <c r="M119" i="22"/>
  <c r="K120" i="22"/>
  <c r="L120" i="22"/>
  <c r="M120" i="22"/>
  <c r="K125" i="22"/>
  <c r="L125" i="22"/>
  <c r="M125" i="22"/>
  <c r="K131" i="22"/>
  <c r="L131" i="22"/>
  <c r="M131" i="22"/>
  <c r="K135" i="22"/>
  <c r="L135" i="22"/>
  <c r="M135" i="22"/>
  <c r="I130" i="22"/>
  <c r="I129" i="22"/>
  <c r="I128" i="22"/>
  <c r="I127" i="22"/>
  <c r="I126" i="22"/>
  <c r="I124" i="22"/>
  <c r="I123" i="22"/>
  <c r="I122" i="22"/>
  <c r="I121" i="22"/>
  <c r="I118" i="22"/>
  <c r="I117" i="22"/>
  <c r="I116" i="22"/>
  <c r="I115" i="22"/>
  <c r="I113" i="22"/>
  <c r="I112" i="22"/>
  <c r="I111" i="22"/>
  <c r="I109" i="22"/>
  <c r="I108" i="22"/>
  <c r="I107" i="22"/>
  <c r="I106" i="22"/>
  <c r="I103" i="22"/>
  <c r="I102" i="22"/>
  <c r="I101" i="22"/>
  <c r="I100" i="22"/>
  <c r="I99" i="22"/>
  <c r="I98" i="22"/>
  <c r="I97" i="22"/>
  <c r="I96" i="22"/>
  <c r="I95" i="22"/>
  <c r="I94" i="22"/>
  <c r="I93" i="22"/>
  <c r="I92" i="22"/>
  <c r="I91" i="22"/>
  <c r="I90" i="22"/>
  <c r="I89" i="22"/>
  <c r="I88" i="22"/>
  <c r="I87" i="22"/>
  <c r="I85" i="22"/>
  <c r="I84" i="22"/>
  <c r="I83" i="22"/>
  <c r="I82" i="22"/>
  <c r="I80" i="22"/>
  <c r="I79" i="22"/>
  <c r="I77" i="22"/>
  <c r="I76" i="22"/>
  <c r="I75" i="22"/>
  <c r="I73" i="22"/>
  <c r="I72" i="22"/>
  <c r="I68" i="22"/>
  <c r="I67" i="22"/>
  <c r="I65" i="22"/>
  <c r="I64" i="22"/>
  <c r="I60" i="22"/>
  <c r="I59" i="22"/>
  <c r="I58" i="22"/>
  <c r="I56" i="22"/>
  <c r="I55" i="22"/>
  <c r="I54" i="22"/>
  <c r="I53" i="22"/>
  <c r="I48" i="22"/>
  <c r="I47" i="22"/>
  <c r="I46" i="22"/>
  <c r="I45" i="22"/>
  <c r="I44" i="22"/>
  <c r="I43" i="22"/>
  <c r="I42" i="22"/>
  <c r="I41" i="22"/>
  <c r="I38" i="22"/>
  <c r="I37" i="22"/>
  <c r="I36" i="22"/>
  <c r="I35" i="22"/>
  <c r="I34" i="22"/>
  <c r="I32" i="22"/>
  <c r="I31" i="22"/>
  <c r="I30" i="22"/>
  <c r="I29" i="22"/>
  <c r="I28" i="22"/>
  <c r="I27" i="22"/>
  <c r="I24" i="22"/>
  <c r="I23" i="22"/>
  <c r="I22" i="22"/>
  <c r="I20" i="22"/>
  <c r="I19" i="22"/>
  <c r="H130" i="22"/>
  <c r="H129" i="22"/>
  <c r="H128" i="22"/>
  <c r="H127" i="22"/>
  <c r="H126" i="22"/>
  <c r="H124" i="22"/>
  <c r="H123" i="22"/>
  <c r="H122" i="22"/>
  <c r="H121" i="22"/>
  <c r="H118" i="22"/>
  <c r="H117" i="22"/>
  <c r="H116" i="22"/>
  <c r="H115" i="22"/>
  <c r="H113" i="22"/>
  <c r="H112" i="22"/>
  <c r="H111" i="22"/>
  <c r="H109" i="22"/>
  <c r="H108" i="22"/>
  <c r="H107" i="22"/>
  <c r="H106" i="22"/>
  <c r="H103" i="22"/>
  <c r="H102" i="22"/>
  <c r="H101" i="22"/>
  <c r="H100" i="22"/>
  <c r="H99" i="22"/>
  <c r="H98" i="22"/>
  <c r="H97" i="22"/>
  <c r="H96" i="22"/>
  <c r="H95" i="22"/>
  <c r="H94" i="22"/>
  <c r="H93" i="22"/>
  <c r="H92" i="22"/>
  <c r="H91" i="22"/>
  <c r="H90" i="22"/>
  <c r="H89" i="22"/>
  <c r="H88" i="22"/>
  <c r="H87" i="22"/>
  <c r="H85" i="22"/>
  <c r="H84" i="22"/>
  <c r="H83" i="22"/>
  <c r="H82" i="22"/>
  <c r="H80" i="22"/>
  <c r="H79" i="22"/>
  <c r="H77" i="22"/>
  <c r="H76" i="22"/>
  <c r="H75" i="22"/>
  <c r="H73" i="22"/>
  <c r="H72" i="22"/>
  <c r="H68" i="22"/>
  <c r="H67" i="22"/>
  <c r="H65" i="22"/>
  <c r="H64" i="22"/>
  <c r="H60" i="22"/>
  <c r="H59" i="22"/>
  <c r="H58" i="22"/>
  <c r="H56" i="22"/>
  <c r="H55" i="22"/>
  <c r="H54" i="22"/>
  <c r="H53" i="22"/>
  <c r="H48" i="22"/>
  <c r="H47" i="22"/>
  <c r="H46" i="22"/>
  <c r="H45" i="22"/>
  <c r="H44" i="22"/>
  <c r="H43" i="22"/>
  <c r="H42" i="22"/>
  <c r="H41" i="22"/>
  <c r="H38" i="22"/>
  <c r="H37" i="22"/>
  <c r="H36" i="22"/>
  <c r="H35" i="22"/>
  <c r="H34" i="22"/>
  <c r="H32" i="22"/>
  <c r="H31" i="22"/>
  <c r="H30" i="22"/>
  <c r="H29" i="22"/>
  <c r="H28" i="22"/>
  <c r="H27" i="22"/>
  <c r="H24" i="22"/>
  <c r="H23" i="22"/>
  <c r="H22" i="22"/>
  <c r="H20" i="22"/>
  <c r="H19" i="22"/>
  <c r="H18" i="22"/>
  <c r="H21" i="22"/>
  <c r="H17" i="22"/>
  <c r="I18" i="22"/>
  <c r="I21" i="22"/>
  <c r="I17" i="22"/>
  <c r="J18" i="22"/>
  <c r="J21" i="22"/>
  <c r="J17" i="22"/>
  <c r="H26" i="22"/>
  <c r="H33" i="22"/>
  <c r="H25" i="22"/>
  <c r="I26" i="22"/>
  <c r="I33" i="22"/>
  <c r="I25" i="22"/>
  <c r="J26" i="22"/>
  <c r="J33" i="22"/>
  <c r="J25" i="22"/>
  <c r="H39" i="22"/>
  <c r="I39" i="22"/>
  <c r="J39" i="22"/>
  <c r="H40" i="22"/>
  <c r="I40" i="22"/>
  <c r="J40" i="22"/>
  <c r="H49" i="22"/>
  <c r="I49" i="22"/>
  <c r="J49" i="22"/>
  <c r="H52" i="22"/>
  <c r="H57" i="22"/>
  <c r="H51" i="22"/>
  <c r="I52" i="22"/>
  <c r="I57" i="22"/>
  <c r="I51" i="22"/>
  <c r="J52" i="22"/>
  <c r="J57" i="22"/>
  <c r="J51" i="22"/>
  <c r="H61" i="22"/>
  <c r="I61" i="22"/>
  <c r="J61" i="22"/>
  <c r="H74" i="22"/>
  <c r="H78" i="22"/>
  <c r="H71" i="22"/>
  <c r="I74" i="22"/>
  <c r="I78" i="22"/>
  <c r="I71" i="22"/>
  <c r="J74" i="22"/>
  <c r="J78" i="22"/>
  <c r="J71" i="22"/>
  <c r="H81" i="22"/>
  <c r="I81" i="22"/>
  <c r="J81" i="22"/>
  <c r="H86" i="22"/>
  <c r="I86" i="22"/>
  <c r="J86" i="22"/>
  <c r="H104" i="22"/>
  <c r="I104" i="22"/>
  <c r="J104" i="22"/>
  <c r="H105" i="22"/>
  <c r="I105" i="22"/>
  <c r="J105" i="22"/>
  <c r="H110" i="22"/>
  <c r="I110" i="22"/>
  <c r="J110" i="22"/>
  <c r="H119" i="22"/>
  <c r="I119" i="22"/>
  <c r="J119" i="22"/>
  <c r="H120" i="22"/>
  <c r="I120" i="22"/>
  <c r="J120" i="22"/>
  <c r="H125" i="22"/>
  <c r="I125" i="22"/>
  <c r="J125" i="22"/>
  <c r="H131" i="22"/>
  <c r="I131" i="22"/>
  <c r="J131" i="22"/>
  <c r="G135" i="22"/>
  <c r="G130" i="22"/>
  <c r="G129" i="22"/>
  <c r="G128" i="22"/>
  <c r="G126" i="22"/>
  <c r="G127" i="22"/>
  <c r="G125" i="22"/>
  <c r="G124" i="22"/>
  <c r="G123" i="22"/>
  <c r="G121" i="22"/>
  <c r="G122" i="22"/>
  <c r="G120" i="22"/>
  <c r="G118" i="22"/>
  <c r="G117" i="22"/>
  <c r="G116" i="22"/>
  <c r="G115" i="22"/>
  <c r="G113" i="22"/>
  <c r="G112" i="22"/>
  <c r="G111" i="22"/>
  <c r="G110" i="22"/>
  <c r="G109" i="22"/>
  <c r="G108" i="22"/>
  <c r="G107" i="22"/>
  <c r="G106" i="22"/>
  <c r="G103" i="22"/>
  <c r="G102" i="22"/>
  <c r="G101" i="22"/>
  <c r="G100" i="22"/>
  <c r="G99" i="22"/>
  <c r="G98" i="22"/>
  <c r="G97" i="22"/>
  <c r="G96" i="22"/>
  <c r="G95" i="22"/>
  <c r="G94" i="22"/>
  <c r="G93" i="22"/>
  <c r="G92" i="22"/>
  <c r="G91" i="22"/>
  <c r="G90" i="22"/>
  <c r="G89" i="22"/>
  <c r="G87" i="22"/>
  <c r="G88" i="22"/>
  <c r="G86" i="22"/>
  <c r="G104" i="22"/>
  <c r="G85" i="22"/>
  <c r="G84" i="22"/>
  <c r="G83" i="22"/>
  <c r="G82" i="22"/>
  <c r="G80" i="22"/>
  <c r="G79" i="22"/>
  <c r="G78" i="22"/>
  <c r="G77" i="22"/>
  <c r="G76" i="22"/>
  <c r="G75" i="22"/>
  <c r="G73" i="22"/>
  <c r="G72" i="22"/>
  <c r="G68" i="22"/>
  <c r="G67" i="22"/>
  <c r="G65" i="22"/>
  <c r="G64" i="22"/>
  <c r="G60" i="22"/>
  <c r="G59" i="22"/>
  <c r="G58" i="22"/>
  <c r="G57" i="22"/>
  <c r="G56" i="22"/>
  <c r="G55" i="22"/>
  <c r="G54" i="22"/>
  <c r="G53" i="22"/>
  <c r="G52" i="22"/>
  <c r="G48" i="22"/>
  <c r="G47" i="22"/>
  <c r="G46" i="22"/>
  <c r="G45" i="22"/>
  <c r="G44" i="22"/>
  <c r="G43" i="22"/>
  <c r="G42" i="22"/>
  <c r="G41" i="22"/>
  <c r="G40" i="22"/>
  <c r="G38" i="22"/>
  <c r="G37" i="22"/>
  <c r="G36" i="22"/>
  <c r="G35" i="22"/>
  <c r="G34" i="22"/>
  <c r="G33" i="22"/>
  <c r="G32" i="22"/>
  <c r="G31" i="22"/>
  <c r="G30" i="22"/>
  <c r="G29" i="22"/>
  <c r="G28" i="22"/>
  <c r="G27" i="22"/>
  <c r="G24" i="22"/>
  <c r="G23" i="22"/>
  <c r="G22" i="22"/>
  <c r="G21" i="22"/>
  <c r="G20" i="22"/>
  <c r="G19" i="22"/>
  <c r="G18" i="22"/>
  <c r="F130" i="22"/>
  <c r="F129" i="22"/>
  <c r="F128" i="22"/>
  <c r="F127" i="22"/>
  <c r="F126" i="22"/>
  <c r="F124" i="22"/>
  <c r="F123" i="22"/>
  <c r="F122" i="22"/>
  <c r="F121" i="22"/>
  <c r="F120" i="22"/>
  <c r="F118" i="22"/>
  <c r="F117" i="22"/>
  <c r="F116" i="22"/>
  <c r="F115" i="22"/>
  <c r="F113" i="22"/>
  <c r="F112" i="22"/>
  <c r="F111" i="22"/>
  <c r="F109" i="22"/>
  <c r="F108" i="22"/>
  <c r="F107" i="22"/>
  <c r="F106" i="22"/>
  <c r="F103" i="22"/>
  <c r="F102" i="22"/>
  <c r="F101" i="22"/>
  <c r="F100" i="22"/>
  <c r="F99" i="22"/>
  <c r="F98" i="22"/>
  <c r="F97" i="22"/>
  <c r="F96" i="22"/>
  <c r="F95" i="22"/>
  <c r="F94" i="22"/>
  <c r="F93" i="22"/>
  <c r="F92" i="22"/>
  <c r="F91" i="22"/>
  <c r="F90" i="22"/>
  <c r="F89" i="22"/>
  <c r="F88" i="22"/>
  <c r="F87" i="22"/>
  <c r="F85" i="22"/>
  <c r="F84" i="22"/>
  <c r="F83" i="22"/>
  <c r="F82" i="22"/>
  <c r="F80" i="22"/>
  <c r="F79" i="22"/>
  <c r="F77" i="22"/>
  <c r="F76" i="22"/>
  <c r="F75" i="22"/>
  <c r="F73" i="22"/>
  <c r="F72" i="22"/>
  <c r="F68" i="22"/>
  <c r="F67" i="22"/>
  <c r="F65" i="22"/>
  <c r="F64" i="22"/>
  <c r="F60" i="22"/>
  <c r="F59" i="22"/>
  <c r="F58" i="22"/>
  <c r="F57" i="22"/>
  <c r="F56" i="22"/>
  <c r="F55" i="22"/>
  <c r="F54" i="22"/>
  <c r="F53" i="22"/>
  <c r="F48" i="22"/>
  <c r="F47" i="22"/>
  <c r="F46" i="22"/>
  <c r="F45" i="22"/>
  <c r="F44" i="22"/>
  <c r="F43" i="22"/>
  <c r="F42" i="22"/>
  <c r="F41" i="22"/>
  <c r="F40" i="22"/>
  <c r="F38" i="22"/>
  <c r="F37" i="22"/>
  <c r="F36" i="22"/>
  <c r="F35" i="22"/>
  <c r="F34" i="22"/>
  <c r="F32" i="22"/>
  <c r="F31" i="22"/>
  <c r="F30" i="22"/>
  <c r="F29" i="22"/>
  <c r="F28" i="22"/>
  <c r="F27" i="22"/>
  <c r="F24" i="22"/>
  <c r="F23" i="22"/>
  <c r="F22" i="22"/>
  <c r="F21" i="22"/>
  <c r="F20" i="22"/>
  <c r="F19" i="22"/>
  <c r="F18" i="22"/>
  <c r="F26" i="22"/>
  <c r="G26" i="22"/>
  <c r="F33" i="22"/>
  <c r="F52" i="22"/>
  <c r="F74" i="22"/>
  <c r="G74" i="22"/>
  <c r="F78" i="22"/>
  <c r="F81" i="22"/>
  <c r="G81" i="22"/>
  <c r="F86" i="22"/>
  <c r="F104" i="22"/>
  <c r="F105" i="22"/>
  <c r="F110" i="22"/>
  <c r="F119" i="22"/>
  <c r="G105" i="22"/>
  <c r="F125" i="22"/>
  <c r="E124" i="22"/>
  <c r="E123" i="22"/>
  <c r="E122" i="22"/>
  <c r="E121" i="22"/>
  <c r="E130" i="22"/>
  <c r="E129" i="22"/>
  <c r="E128" i="22"/>
  <c r="E127" i="22"/>
  <c r="E126" i="22"/>
  <c r="E118" i="22"/>
  <c r="E117" i="22"/>
  <c r="E116" i="22"/>
  <c r="E115" i="22"/>
  <c r="E113" i="22"/>
  <c r="E112" i="22"/>
  <c r="E111" i="22"/>
  <c r="E109" i="22"/>
  <c r="E108" i="22"/>
  <c r="E107" i="22"/>
  <c r="E106" i="22"/>
  <c r="E103" i="22"/>
  <c r="E102" i="22"/>
  <c r="E101" i="22"/>
  <c r="E100" i="22"/>
  <c r="E99" i="22"/>
  <c r="E98" i="22"/>
  <c r="E97" i="22"/>
  <c r="E96" i="22"/>
  <c r="E95" i="22"/>
  <c r="E94" i="22"/>
  <c r="E93" i="22"/>
  <c r="E92" i="22"/>
  <c r="E91" i="22"/>
  <c r="E90" i="22"/>
  <c r="E89" i="22"/>
  <c r="E88" i="22"/>
  <c r="E87" i="22"/>
  <c r="E85" i="22"/>
  <c r="E84" i="22"/>
  <c r="E83" i="22"/>
  <c r="E82" i="22"/>
  <c r="E80" i="22"/>
  <c r="E79" i="22"/>
  <c r="E77" i="22"/>
  <c r="E76" i="22"/>
  <c r="E75" i="22"/>
  <c r="E73" i="22"/>
  <c r="E72" i="22"/>
  <c r="E59" i="22"/>
  <c r="E58" i="22"/>
  <c r="E56" i="22"/>
  <c r="E55" i="22"/>
  <c r="E54" i="22"/>
  <c r="E53" i="22"/>
  <c r="E48" i="22"/>
  <c r="E47" i="22"/>
  <c r="E46" i="22"/>
  <c r="E45" i="22"/>
  <c r="E44" i="22"/>
  <c r="E43" i="22"/>
  <c r="E42" i="22"/>
  <c r="E41" i="22"/>
  <c r="E38" i="22"/>
  <c r="E37" i="22"/>
  <c r="E36" i="22"/>
  <c r="E35" i="22"/>
  <c r="E34" i="22"/>
  <c r="E32" i="22"/>
  <c r="E31" i="22"/>
  <c r="E30" i="22"/>
  <c r="E29" i="22"/>
  <c r="E28" i="22"/>
  <c r="E27" i="22"/>
  <c r="E24" i="22"/>
  <c r="E23" i="22"/>
  <c r="E22" i="22"/>
  <c r="E19" i="22"/>
  <c r="E20" i="22"/>
  <c r="G17" i="22"/>
  <c r="G119" i="22"/>
  <c r="F17" i="22"/>
  <c r="G71" i="22"/>
  <c r="G131" i="22"/>
  <c r="F71" i="22"/>
  <c r="F131" i="22"/>
  <c r="G51" i="22"/>
  <c r="G25" i="22"/>
  <c r="F51" i="22"/>
  <c r="F25" i="22"/>
  <c r="G39" i="22"/>
  <c r="G49" i="22"/>
  <c r="G61" i="22"/>
  <c r="F39" i="22"/>
  <c r="F49" i="22"/>
  <c r="F61" i="22"/>
  <c r="J135" i="22"/>
  <c r="I135" i="22"/>
  <c r="H135" i="22"/>
  <c r="F135" i="22"/>
  <c r="E135" i="22"/>
  <c r="E125" i="22"/>
  <c r="E120" i="22"/>
  <c r="E110" i="22"/>
  <c r="E105" i="22"/>
  <c r="E119" i="22"/>
  <c r="E86" i="22"/>
  <c r="E104" i="22"/>
  <c r="E81" i="22"/>
  <c r="E78" i="22"/>
  <c r="E74" i="22"/>
  <c r="E71" i="22"/>
  <c r="E68" i="22"/>
  <c r="E67" i="22"/>
  <c r="E65" i="22"/>
  <c r="E64" i="22"/>
  <c r="E60" i="22"/>
  <c r="E57" i="22"/>
  <c r="E52" i="22"/>
  <c r="E40" i="22"/>
  <c r="E33" i="22"/>
  <c r="E26" i="22"/>
  <c r="E25" i="22"/>
  <c r="E21" i="22"/>
  <c r="E18" i="22"/>
  <c r="E17" i="22"/>
  <c r="E19" i="21"/>
  <c r="F19" i="21"/>
  <c r="G19" i="21"/>
  <c r="H19" i="21"/>
  <c r="I19" i="21"/>
  <c r="J19" i="21"/>
  <c r="K19" i="21"/>
  <c r="L19" i="21"/>
  <c r="M19" i="21"/>
  <c r="N19" i="21"/>
  <c r="O19" i="21"/>
  <c r="P19" i="21"/>
  <c r="E20" i="21"/>
  <c r="F20" i="21"/>
  <c r="G20" i="21"/>
  <c r="H20" i="21"/>
  <c r="I20" i="21"/>
  <c r="J20" i="21"/>
  <c r="K20" i="21"/>
  <c r="L20" i="21"/>
  <c r="M20" i="21"/>
  <c r="N20" i="21"/>
  <c r="O20" i="21"/>
  <c r="P20" i="21"/>
  <c r="E22" i="21"/>
  <c r="F22" i="21"/>
  <c r="G22" i="21"/>
  <c r="H22" i="21"/>
  <c r="I22" i="21"/>
  <c r="J22" i="21"/>
  <c r="K22" i="21"/>
  <c r="L22" i="21"/>
  <c r="M22" i="21"/>
  <c r="N22" i="21"/>
  <c r="O22" i="21"/>
  <c r="P22" i="21"/>
  <c r="E23" i="21"/>
  <c r="F23" i="21"/>
  <c r="G23" i="21"/>
  <c r="H23" i="21"/>
  <c r="I23" i="21"/>
  <c r="J23" i="21"/>
  <c r="K23" i="21"/>
  <c r="L23" i="21"/>
  <c r="M23" i="21"/>
  <c r="N23" i="21"/>
  <c r="O23" i="21"/>
  <c r="P23" i="21"/>
  <c r="E27" i="21"/>
  <c r="F27" i="21"/>
  <c r="G27" i="21"/>
  <c r="H27" i="21"/>
  <c r="I27" i="21"/>
  <c r="J27" i="21"/>
  <c r="K27" i="21"/>
  <c r="L27" i="21"/>
  <c r="M27" i="21"/>
  <c r="N27" i="21"/>
  <c r="O27" i="21"/>
  <c r="P27" i="21"/>
  <c r="E28" i="21"/>
  <c r="F28" i="21"/>
  <c r="G28" i="21"/>
  <c r="H28" i="21"/>
  <c r="I28" i="21"/>
  <c r="J28" i="21"/>
  <c r="K28" i="21"/>
  <c r="L28" i="21"/>
  <c r="M28" i="21"/>
  <c r="N28" i="21"/>
  <c r="O28" i="21"/>
  <c r="P28" i="21"/>
  <c r="E29" i="21"/>
  <c r="F29" i="21"/>
  <c r="G29" i="21"/>
  <c r="H29" i="21"/>
  <c r="I29" i="21"/>
  <c r="J29" i="21"/>
  <c r="K29" i="21"/>
  <c r="L29" i="21"/>
  <c r="M29" i="21"/>
  <c r="N29" i="21"/>
  <c r="O29" i="21"/>
  <c r="P29" i="21"/>
  <c r="E30" i="21"/>
  <c r="F30" i="21"/>
  <c r="G30" i="21"/>
  <c r="H30" i="21"/>
  <c r="I30" i="21"/>
  <c r="J30" i="21"/>
  <c r="K30" i="21"/>
  <c r="L30" i="21"/>
  <c r="M30" i="21"/>
  <c r="N30" i="21"/>
  <c r="O30" i="21"/>
  <c r="P30" i="21"/>
  <c r="E31" i="21"/>
  <c r="F31" i="21"/>
  <c r="G31" i="21"/>
  <c r="H31" i="21"/>
  <c r="I31" i="21"/>
  <c r="J31" i="21"/>
  <c r="K31" i="21"/>
  <c r="L31" i="21"/>
  <c r="M31" i="21"/>
  <c r="N31" i="21"/>
  <c r="O31" i="21"/>
  <c r="P31" i="21"/>
  <c r="E32" i="21"/>
  <c r="F32" i="21"/>
  <c r="G32" i="21"/>
  <c r="H32" i="21"/>
  <c r="I32" i="21"/>
  <c r="J32" i="21"/>
  <c r="K32" i="21"/>
  <c r="L32" i="21"/>
  <c r="M32" i="21"/>
  <c r="N32" i="21"/>
  <c r="O32" i="21"/>
  <c r="P32" i="21"/>
  <c r="E36" i="21"/>
  <c r="F36" i="21"/>
  <c r="G36" i="21"/>
  <c r="H36" i="21"/>
  <c r="I36" i="21"/>
  <c r="J36" i="21"/>
  <c r="K36" i="21"/>
  <c r="L36" i="21"/>
  <c r="M36" i="21"/>
  <c r="N36" i="21"/>
  <c r="O36" i="21"/>
  <c r="P36" i="21"/>
  <c r="E37" i="21"/>
  <c r="F37" i="21"/>
  <c r="G37" i="21"/>
  <c r="H37" i="21"/>
  <c r="I37" i="21"/>
  <c r="J37" i="21"/>
  <c r="K37" i="21"/>
  <c r="L37" i="21"/>
  <c r="M37" i="21"/>
  <c r="N37" i="21"/>
  <c r="O37" i="21"/>
  <c r="P37" i="21"/>
  <c r="E38" i="21"/>
  <c r="F38" i="21"/>
  <c r="G38" i="21"/>
  <c r="H38" i="21"/>
  <c r="I38" i="21"/>
  <c r="J38" i="21"/>
  <c r="K38" i="21"/>
  <c r="L38" i="21"/>
  <c r="M38" i="21"/>
  <c r="N38" i="21"/>
  <c r="O38" i="21"/>
  <c r="P38" i="21"/>
  <c r="E41" i="21"/>
  <c r="F41" i="21"/>
  <c r="G41" i="21"/>
  <c r="H41" i="21"/>
  <c r="I41" i="21"/>
  <c r="J41" i="21"/>
  <c r="K41" i="21"/>
  <c r="L41" i="21"/>
  <c r="M41" i="21"/>
  <c r="N41" i="21"/>
  <c r="O41" i="21"/>
  <c r="P41" i="21"/>
  <c r="E42" i="21"/>
  <c r="F42" i="21"/>
  <c r="G42" i="21"/>
  <c r="H42" i="21"/>
  <c r="I42" i="21"/>
  <c r="J42" i="21"/>
  <c r="K42" i="21"/>
  <c r="L42" i="21"/>
  <c r="M42" i="21"/>
  <c r="N42" i="21"/>
  <c r="O42" i="21"/>
  <c r="P42" i="21"/>
  <c r="E43" i="21"/>
  <c r="F43" i="21"/>
  <c r="G43" i="21"/>
  <c r="H43" i="21"/>
  <c r="I43" i="21"/>
  <c r="J43" i="21"/>
  <c r="K43" i="21"/>
  <c r="L43" i="21"/>
  <c r="M43" i="21"/>
  <c r="N43" i="21"/>
  <c r="O43" i="21"/>
  <c r="P43" i="21"/>
  <c r="E44" i="21"/>
  <c r="F44" i="21"/>
  <c r="G44" i="21"/>
  <c r="H44" i="21"/>
  <c r="I44" i="21"/>
  <c r="J44" i="21"/>
  <c r="K44" i="21"/>
  <c r="L44" i="21"/>
  <c r="M44" i="21"/>
  <c r="N44" i="21"/>
  <c r="O44" i="21"/>
  <c r="P44" i="21"/>
  <c r="E45" i="21"/>
  <c r="F45" i="21"/>
  <c r="G45" i="21"/>
  <c r="H45" i="21"/>
  <c r="I45" i="21"/>
  <c r="J45" i="21"/>
  <c r="K45" i="21"/>
  <c r="L45" i="21"/>
  <c r="M45" i="21"/>
  <c r="N45" i="21"/>
  <c r="O45" i="21"/>
  <c r="P45" i="21"/>
  <c r="E46" i="21"/>
  <c r="F46" i="21"/>
  <c r="G46" i="21"/>
  <c r="H46" i="21"/>
  <c r="I46" i="21"/>
  <c r="J46" i="21"/>
  <c r="K46" i="21"/>
  <c r="L46" i="21"/>
  <c r="M46" i="21"/>
  <c r="N46" i="21"/>
  <c r="O46" i="21"/>
  <c r="P46" i="21"/>
  <c r="E47" i="21"/>
  <c r="F47" i="21"/>
  <c r="G47" i="21"/>
  <c r="H47" i="21"/>
  <c r="I47" i="21"/>
  <c r="J47" i="21"/>
  <c r="K47" i="21"/>
  <c r="L47" i="21"/>
  <c r="M47" i="21"/>
  <c r="N47" i="21"/>
  <c r="O47" i="21"/>
  <c r="P47" i="21"/>
  <c r="E48" i="21"/>
  <c r="F48" i="21"/>
  <c r="G48" i="21"/>
  <c r="H48" i="21"/>
  <c r="I48" i="21"/>
  <c r="J48" i="21"/>
  <c r="K48" i="21"/>
  <c r="L48" i="21"/>
  <c r="M48" i="21"/>
  <c r="N48" i="21"/>
  <c r="O48" i="21"/>
  <c r="P48" i="21"/>
  <c r="E53" i="21"/>
  <c r="F53" i="21"/>
  <c r="G53" i="21"/>
  <c r="H53" i="21"/>
  <c r="I53" i="21"/>
  <c r="J53" i="21"/>
  <c r="K53" i="21"/>
  <c r="L53" i="21"/>
  <c r="M53" i="21"/>
  <c r="N53" i="21"/>
  <c r="O53" i="21"/>
  <c r="P53" i="21"/>
  <c r="E54" i="21"/>
  <c r="F54" i="21"/>
  <c r="G54" i="21"/>
  <c r="H54" i="21"/>
  <c r="I54" i="21"/>
  <c r="J54" i="21"/>
  <c r="K54" i="21"/>
  <c r="L54" i="21"/>
  <c r="M54" i="21"/>
  <c r="N54" i="21"/>
  <c r="O54" i="21"/>
  <c r="P54" i="21"/>
  <c r="E55" i="21"/>
  <c r="F55" i="21"/>
  <c r="G55" i="21"/>
  <c r="H55" i="21"/>
  <c r="I55" i="21"/>
  <c r="J55" i="21"/>
  <c r="K55" i="21"/>
  <c r="L55" i="21"/>
  <c r="M55" i="21"/>
  <c r="N55" i="21"/>
  <c r="O55" i="21"/>
  <c r="P55" i="21"/>
  <c r="E56" i="21"/>
  <c r="F56" i="21"/>
  <c r="G56" i="21"/>
  <c r="H56" i="21"/>
  <c r="I56" i="21"/>
  <c r="J56" i="21"/>
  <c r="K56" i="21"/>
  <c r="L56" i="21"/>
  <c r="M56" i="21"/>
  <c r="N56" i="21"/>
  <c r="O56" i="21"/>
  <c r="P56" i="21"/>
  <c r="E58" i="21"/>
  <c r="E59" i="21"/>
  <c r="E57" i="21"/>
  <c r="F58" i="21"/>
  <c r="F59" i="21"/>
  <c r="F57" i="21"/>
  <c r="G58" i="21"/>
  <c r="H58" i="21"/>
  <c r="I58" i="21"/>
  <c r="I59" i="21"/>
  <c r="I57" i="21"/>
  <c r="J58" i="21"/>
  <c r="J59" i="21"/>
  <c r="J57" i="21"/>
  <c r="K58" i="21"/>
  <c r="L58" i="21"/>
  <c r="M58" i="21"/>
  <c r="M59" i="21"/>
  <c r="M57" i="21"/>
  <c r="N58" i="21"/>
  <c r="N59" i="21"/>
  <c r="N57" i="21"/>
  <c r="O58" i="21"/>
  <c r="P58" i="21"/>
  <c r="G59" i="21"/>
  <c r="H59" i="21"/>
  <c r="K59" i="21"/>
  <c r="L59" i="21"/>
  <c r="O59" i="21"/>
  <c r="P59" i="21"/>
  <c r="E63" i="21"/>
  <c r="F63" i="21"/>
  <c r="G63" i="21"/>
  <c r="H63" i="21"/>
  <c r="I63" i="21"/>
  <c r="J63" i="21"/>
  <c r="K63" i="21"/>
  <c r="L63" i="21"/>
  <c r="M63" i="21"/>
  <c r="N63" i="21"/>
  <c r="O63" i="21"/>
  <c r="P63" i="21"/>
  <c r="E64" i="21"/>
  <c r="F64" i="21"/>
  <c r="G64" i="21"/>
  <c r="H64" i="21"/>
  <c r="I64" i="21"/>
  <c r="J64" i="21"/>
  <c r="K64" i="21"/>
  <c r="L64" i="21"/>
  <c r="M64" i="21"/>
  <c r="N64" i="21"/>
  <c r="O64" i="21"/>
  <c r="P64" i="21"/>
  <c r="E65" i="21"/>
  <c r="F65" i="21"/>
  <c r="G65" i="21"/>
  <c r="H65" i="21"/>
  <c r="I65" i="21"/>
  <c r="J65" i="21"/>
  <c r="K65" i="21"/>
  <c r="L65" i="21"/>
  <c r="M65" i="21"/>
  <c r="N65" i="21"/>
  <c r="O65" i="21"/>
  <c r="P65" i="21"/>
  <c r="E66" i="21"/>
  <c r="F66" i="21"/>
  <c r="G66" i="21"/>
  <c r="H66" i="21"/>
  <c r="I66" i="21"/>
  <c r="J66" i="21"/>
  <c r="K66" i="21"/>
  <c r="L66" i="21"/>
  <c r="M66" i="21"/>
  <c r="N66" i="21"/>
  <c r="O66" i="21"/>
  <c r="P66" i="21"/>
  <c r="E72" i="21"/>
  <c r="F72" i="21"/>
  <c r="G72" i="21"/>
  <c r="H72" i="21"/>
  <c r="I72" i="21"/>
  <c r="J72" i="21"/>
  <c r="K72" i="21"/>
  <c r="L72" i="21"/>
  <c r="M72" i="21"/>
  <c r="N72" i="21"/>
  <c r="O72" i="21"/>
  <c r="P72" i="21"/>
  <c r="E73" i="21"/>
  <c r="F73" i="21"/>
  <c r="G73" i="21"/>
  <c r="H73" i="21"/>
  <c r="I73" i="21"/>
  <c r="J73" i="21"/>
  <c r="K73" i="21"/>
  <c r="L73" i="21"/>
  <c r="M73" i="21"/>
  <c r="N73" i="21"/>
  <c r="O73" i="21"/>
  <c r="P73" i="21"/>
  <c r="E75" i="21"/>
  <c r="F75" i="21"/>
  <c r="G75" i="21"/>
  <c r="H75" i="21"/>
  <c r="I75" i="21"/>
  <c r="J75" i="21"/>
  <c r="K75" i="21"/>
  <c r="L75" i="21"/>
  <c r="M75" i="21"/>
  <c r="N75" i="21"/>
  <c r="O75" i="21"/>
  <c r="P75" i="21"/>
  <c r="E76" i="21"/>
  <c r="F76" i="21"/>
  <c r="G76" i="21"/>
  <c r="H76" i="21"/>
  <c r="I76" i="21"/>
  <c r="J76" i="21"/>
  <c r="K76" i="21"/>
  <c r="L76" i="21"/>
  <c r="M76" i="21"/>
  <c r="N76" i="21"/>
  <c r="O76" i="21"/>
  <c r="P76" i="21"/>
  <c r="E77" i="21"/>
  <c r="F77" i="21"/>
  <c r="G77" i="21"/>
  <c r="H77" i="21"/>
  <c r="I77" i="21"/>
  <c r="J77" i="21"/>
  <c r="K77" i="21"/>
  <c r="L77" i="21"/>
  <c r="M77" i="21"/>
  <c r="N77" i="21"/>
  <c r="O77" i="21"/>
  <c r="P77" i="21"/>
  <c r="E79" i="21"/>
  <c r="F79" i="21"/>
  <c r="G79" i="21"/>
  <c r="H79" i="21"/>
  <c r="I79" i="21"/>
  <c r="J79" i="21"/>
  <c r="K79" i="21"/>
  <c r="L79" i="21"/>
  <c r="M79" i="21"/>
  <c r="N79" i="21"/>
  <c r="O79" i="21"/>
  <c r="P79" i="21"/>
  <c r="E80" i="21"/>
  <c r="F80" i="21"/>
  <c r="G80" i="21"/>
  <c r="H80" i="21"/>
  <c r="I80" i="21"/>
  <c r="J80" i="21"/>
  <c r="K80" i="21"/>
  <c r="L80" i="21"/>
  <c r="M80" i="21"/>
  <c r="N80" i="21"/>
  <c r="O80" i="21"/>
  <c r="P80" i="21"/>
  <c r="E82" i="21"/>
  <c r="F82" i="21"/>
  <c r="G82" i="21"/>
  <c r="H82" i="21"/>
  <c r="I82" i="21"/>
  <c r="J82" i="21"/>
  <c r="K82" i="21"/>
  <c r="L82" i="21"/>
  <c r="M82" i="21"/>
  <c r="N82" i="21"/>
  <c r="O82" i="21"/>
  <c r="P82" i="21"/>
  <c r="E83" i="21"/>
  <c r="F83" i="21"/>
  <c r="G83" i="21"/>
  <c r="H83" i="21"/>
  <c r="I83" i="21"/>
  <c r="J83" i="21"/>
  <c r="K83" i="21"/>
  <c r="L83" i="21"/>
  <c r="M83" i="21"/>
  <c r="N83" i="21"/>
  <c r="O83" i="21"/>
  <c r="P83" i="21"/>
  <c r="E84" i="21"/>
  <c r="F84" i="21"/>
  <c r="G84" i="21"/>
  <c r="H84" i="21"/>
  <c r="I84" i="21"/>
  <c r="J84" i="21"/>
  <c r="K84" i="21"/>
  <c r="L84" i="21"/>
  <c r="M84" i="21"/>
  <c r="N84" i="21"/>
  <c r="O84" i="21"/>
  <c r="P84" i="21"/>
  <c r="E87" i="21"/>
  <c r="F87" i="21"/>
  <c r="G87" i="21"/>
  <c r="H87" i="21"/>
  <c r="I87" i="21"/>
  <c r="J87" i="21"/>
  <c r="K87" i="21"/>
  <c r="L87" i="21"/>
  <c r="M87" i="21"/>
  <c r="N87" i="21"/>
  <c r="O87" i="21"/>
  <c r="P87" i="21"/>
  <c r="E88" i="21"/>
  <c r="F88" i="21"/>
  <c r="G88" i="21"/>
  <c r="H88" i="21"/>
  <c r="I88" i="21"/>
  <c r="J88" i="21"/>
  <c r="K88" i="21"/>
  <c r="L88" i="21"/>
  <c r="M88" i="21"/>
  <c r="N88" i="21"/>
  <c r="O88" i="21"/>
  <c r="P88" i="21"/>
  <c r="E89" i="21"/>
  <c r="F89" i="21"/>
  <c r="G89" i="21"/>
  <c r="H89" i="21"/>
  <c r="I89" i="21"/>
  <c r="J89" i="21"/>
  <c r="K89" i="21"/>
  <c r="L89" i="21"/>
  <c r="M89" i="21"/>
  <c r="N89" i="21"/>
  <c r="O89" i="21"/>
  <c r="P89" i="21"/>
  <c r="E90" i="21"/>
  <c r="F90" i="21"/>
  <c r="G90" i="21"/>
  <c r="H90" i="21"/>
  <c r="I90" i="21"/>
  <c r="J90" i="21"/>
  <c r="K90" i="21"/>
  <c r="L90" i="21"/>
  <c r="M90" i="21"/>
  <c r="N90" i="21"/>
  <c r="O90" i="21"/>
  <c r="P90" i="21"/>
  <c r="E91" i="21"/>
  <c r="F91" i="21"/>
  <c r="G91" i="21"/>
  <c r="H91" i="21"/>
  <c r="I91" i="21"/>
  <c r="J91" i="21"/>
  <c r="K91" i="21"/>
  <c r="L91" i="21"/>
  <c r="M91" i="21"/>
  <c r="N91" i="21"/>
  <c r="O91" i="21"/>
  <c r="P91" i="21"/>
  <c r="E92" i="21"/>
  <c r="F92" i="21"/>
  <c r="G92" i="21"/>
  <c r="H92" i="21"/>
  <c r="I92" i="21"/>
  <c r="J92" i="21"/>
  <c r="K92" i="21"/>
  <c r="L92" i="21"/>
  <c r="M92" i="21"/>
  <c r="N92" i="21"/>
  <c r="O92" i="21"/>
  <c r="P92" i="21"/>
  <c r="E93" i="21"/>
  <c r="F93" i="21"/>
  <c r="G93" i="21"/>
  <c r="H93" i="21"/>
  <c r="I93" i="21"/>
  <c r="J93" i="21"/>
  <c r="K93" i="21"/>
  <c r="L93" i="21"/>
  <c r="M93" i="21"/>
  <c r="N93" i="21"/>
  <c r="O93" i="21"/>
  <c r="P93" i="21"/>
  <c r="E94" i="21"/>
  <c r="F94" i="21"/>
  <c r="G94" i="21"/>
  <c r="H94" i="21"/>
  <c r="I94" i="21"/>
  <c r="J94" i="21"/>
  <c r="K94" i="21"/>
  <c r="L94" i="21"/>
  <c r="M94" i="21"/>
  <c r="N94" i="21"/>
  <c r="O94" i="21"/>
  <c r="P94" i="21"/>
  <c r="E95" i="21"/>
  <c r="F95" i="21"/>
  <c r="G95" i="21"/>
  <c r="H95" i="21"/>
  <c r="I95" i="21"/>
  <c r="J95" i="21"/>
  <c r="K95" i="21"/>
  <c r="L95" i="21"/>
  <c r="M95" i="21"/>
  <c r="N95" i="21"/>
  <c r="O95" i="21"/>
  <c r="P95" i="21"/>
  <c r="E96" i="21"/>
  <c r="F96" i="21"/>
  <c r="G96" i="21"/>
  <c r="H96" i="21"/>
  <c r="I96" i="21"/>
  <c r="J96" i="21"/>
  <c r="K96" i="21"/>
  <c r="L96" i="21"/>
  <c r="M96" i="21"/>
  <c r="N96" i="21"/>
  <c r="O96" i="21"/>
  <c r="P96" i="21"/>
  <c r="E97" i="21"/>
  <c r="F97" i="21"/>
  <c r="G97" i="21"/>
  <c r="H97" i="21"/>
  <c r="I97" i="21"/>
  <c r="J97" i="21"/>
  <c r="K97" i="21"/>
  <c r="L97" i="21"/>
  <c r="M97" i="21"/>
  <c r="N97" i="21"/>
  <c r="O97" i="21"/>
  <c r="P97" i="21"/>
  <c r="E98" i="21"/>
  <c r="F98" i="21"/>
  <c r="G98" i="21"/>
  <c r="H98" i="21"/>
  <c r="I98" i="21"/>
  <c r="J98" i="21"/>
  <c r="K98" i="21"/>
  <c r="L98" i="21"/>
  <c r="M98" i="21"/>
  <c r="N98" i="21"/>
  <c r="O98" i="21"/>
  <c r="P98" i="21"/>
  <c r="E99" i="21"/>
  <c r="F99" i="21"/>
  <c r="G99" i="21"/>
  <c r="H99" i="21"/>
  <c r="I99" i="21"/>
  <c r="J99" i="21"/>
  <c r="K99" i="21"/>
  <c r="L99" i="21"/>
  <c r="M99" i="21"/>
  <c r="N99" i="21"/>
  <c r="O99" i="21"/>
  <c r="P99" i="21"/>
  <c r="E100" i="21"/>
  <c r="F100" i="21"/>
  <c r="G100" i="21"/>
  <c r="H100" i="21"/>
  <c r="I100" i="21"/>
  <c r="J100" i="21"/>
  <c r="K100" i="21"/>
  <c r="L100" i="21"/>
  <c r="M100" i="21"/>
  <c r="N100" i="21"/>
  <c r="O100" i="21"/>
  <c r="P100" i="21"/>
  <c r="E101" i="21"/>
  <c r="F101" i="21"/>
  <c r="G101" i="21"/>
  <c r="H101" i="21"/>
  <c r="I101" i="21"/>
  <c r="J101" i="21"/>
  <c r="K101" i="21"/>
  <c r="L101" i="21"/>
  <c r="M101" i="21"/>
  <c r="N101" i="21"/>
  <c r="O101" i="21"/>
  <c r="P101" i="21"/>
  <c r="E102" i="21"/>
  <c r="F102" i="21"/>
  <c r="G102" i="21"/>
  <c r="H102" i="21"/>
  <c r="I102" i="21"/>
  <c r="J102" i="21"/>
  <c r="K102" i="21"/>
  <c r="L102" i="21"/>
  <c r="M102" i="21"/>
  <c r="N102" i="21"/>
  <c r="O102" i="21"/>
  <c r="P102" i="21"/>
  <c r="E103" i="21"/>
  <c r="F103" i="21"/>
  <c r="G103" i="21"/>
  <c r="H103" i="21"/>
  <c r="I103" i="21"/>
  <c r="J103" i="21"/>
  <c r="K103" i="21"/>
  <c r="L103" i="21"/>
  <c r="M103" i="21"/>
  <c r="N103" i="21"/>
  <c r="O103" i="21"/>
  <c r="P103" i="21"/>
  <c r="E106" i="21"/>
  <c r="F106" i="21"/>
  <c r="G106" i="21"/>
  <c r="H106" i="21"/>
  <c r="I106" i="21"/>
  <c r="J106" i="21"/>
  <c r="K106" i="21"/>
  <c r="L106" i="21"/>
  <c r="M106" i="21"/>
  <c r="N106" i="21"/>
  <c r="O106" i="21"/>
  <c r="P106" i="21"/>
  <c r="E107" i="21"/>
  <c r="F107" i="21"/>
  <c r="G107" i="21"/>
  <c r="H107" i="21"/>
  <c r="I107" i="21"/>
  <c r="J107" i="21"/>
  <c r="K107" i="21"/>
  <c r="L107" i="21"/>
  <c r="M107" i="21"/>
  <c r="N107" i="21"/>
  <c r="O107" i="21"/>
  <c r="P107" i="21"/>
  <c r="E108" i="21"/>
  <c r="F108" i="21"/>
  <c r="G108" i="21"/>
  <c r="H108" i="21"/>
  <c r="I108" i="21"/>
  <c r="J108" i="21"/>
  <c r="K108" i="21"/>
  <c r="L108" i="21"/>
  <c r="M108" i="21"/>
  <c r="N108" i="21"/>
  <c r="O108" i="21"/>
  <c r="P108" i="21"/>
  <c r="E109" i="21"/>
  <c r="F109" i="21"/>
  <c r="G109" i="21"/>
  <c r="H109" i="21"/>
  <c r="I109" i="21"/>
  <c r="J109" i="21"/>
  <c r="K109" i="21"/>
  <c r="L109" i="21"/>
  <c r="M109" i="21"/>
  <c r="N109" i="21"/>
  <c r="O109" i="21"/>
  <c r="P109" i="21"/>
  <c r="E111" i="21"/>
  <c r="F111" i="21"/>
  <c r="G111" i="21"/>
  <c r="H111" i="21"/>
  <c r="I111" i="21"/>
  <c r="J111" i="21"/>
  <c r="K111" i="21"/>
  <c r="L111" i="21"/>
  <c r="M111" i="21"/>
  <c r="N111" i="21"/>
  <c r="O111" i="21"/>
  <c r="P111" i="21"/>
  <c r="E112" i="21"/>
  <c r="F112" i="21"/>
  <c r="G112" i="21"/>
  <c r="H112" i="21"/>
  <c r="I112" i="21"/>
  <c r="J112" i="21"/>
  <c r="K112" i="21"/>
  <c r="L112" i="21"/>
  <c r="M112" i="21"/>
  <c r="N112" i="21"/>
  <c r="O112" i="21"/>
  <c r="P112" i="21"/>
  <c r="E113" i="21"/>
  <c r="F113" i="21"/>
  <c r="G113" i="21"/>
  <c r="H113" i="21"/>
  <c r="I113" i="21"/>
  <c r="J113" i="21"/>
  <c r="K113" i="21"/>
  <c r="L113" i="21"/>
  <c r="M113" i="21"/>
  <c r="N113" i="21"/>
  <c r="O113" i="21"/>
  <c r="P113" i="21"/>
  <c r="E118" i="21"/>
  <c r="F118" i="21"/>
  <c r="G118" i="21"/>
  <c r="H118" i="21"/>
  <c r="I118" i="21"/>
  <c r="J118" i="21"/>
  <c r="K118" i="21"/>
  <c r="L118" i="21"/>
  <c r="M118" i="21"/>
  <c r="N118" i="21"/>
  <c r="O118" i="21"/>
  <c r="P118" i="21"/>
  <c r="E121" i="21"/>
  <c r="F121" i="21"/>
  <c r="G121" i="21"/>
  <c r="H121" i="21"/>
  <c r="I121" i="21"/>
  <c r="J121" i="21"/>
  <c r="K121" i="21"/>
  <c r="L121" i="21"/>
  <c r="M121" i="21"/>
  <c r="N121" i="21"/>
  <c r="O121" i="21"/>
  <c r="P121" i="21"/>
  <c r="E122" i="21"/>
  <c r="F122" i="21"/>
  <c r="G122" i="21"/>
  <c r="H122" i="21"/>
  <c r="I122" i="21"/>
  <c r="J122" i="21"/>
  <c r="K122" i="21"/>
  <c r="L122" i="21"/>
  <c r="M122" i="21"/>
  <c r="N122" i="21"/>
  <c r="O122" i="21"/>
  <c r="P122" i="21"/>
  <c r="E123" i="21"/>
  <c r="F123" i="21"/>
  <c r="G123" i="21"/>
  <c r="H123" i="21"/>
  <c r="I123" i="21"/>
  <c r="J123" i="21"/>
  <c r="K123" i="21"/>
  <c r="L123" i="21"/>
  <c r="M123" i="21"/>
  <c r="N123" i="21"/>
  <c r="O123" i="21"/>
  <c r="P123" i="21"/>
  <c r="E124" i="21"/>
  <c r="F124" i="21"/>
  <c r="G124" i="21"/>
  <c r="H124" i="21"/>
  <c r="I124" i="21"/>
  <c r="J124" i="21"/>
  <c r="K124" i="21"/>
  <c r="L124" i="21"/>
  <c r="M124" i="21"/>
  <c r="N124" i="21"/>
  <c r="O124" i="21"/>
  <c r="P124" i="21"/>
  <c r="E126" i="21"/>
  <c r="F126" i="21"/>
  <c r="G126" i="21"/>
  <c r="H126" i="21"/>
  <c r="I126" i="21"/>
  <c r="J126" i="21"/>
  <c r="K126" i="21"/>
  <c r="L126" i="21"/>
  <c r="M126" i="21"/>
  <c r="N126" i="21"/>
  <c r="O126" i="21"/>
  <c r="P126" i="21"/>
  <c r="E127" i="21"/>
  <c r="F127" i="21"/>
  <c r="G127" i="21"/>
  <c r="H127" i="21"/>
  <c r="I127" i="21"/>
  <c r="J127" i="21"/>
  <c r="K127" i="21"/>
  <c r="L127" i="21"/>
  <c r="M127" i="21"/>
  <c r="N127" i="21"/>
  <c r="O127" i="21"/>
  <c r="P127" i="21"/>
  <c r="E128" i="21"/>
  <c r="F128" i="21"/>
  <c r="G128" i="21"/>
  <c r="H128" i="21"/>
  <c r="I128" i="21"/>
  <c r="J128" i="21"/>
  <c r="K128" i="21"/>
  <c r="L128" i="21"/>
  <c r="M128" i="21"/>
  <c r="N128" i="21"/>
  <c r="O128" i="21"/>
  <c r="P128" i="21"/>
  <c r="E129" i="21"/>
  <c r="F129" i="21"/>
  <c r="G129" i="21"/>
  <c r="H129" i="21"/>
  <c r="I129" i="21"/>
  <c r="J129" i="21"/>
  <c r="K129" i="21"/>
  <c r="L129" i="21"/>
  <c r="M129" i="21"/>
  <c r="N129" i="21"/>
  <c r="O129" i="21"/>
  <c r="P129" i="21"/>
  <c r="E130" i="21"/>
  <c r="F130" i="21"/>
  <c r="G130" i="21"/>
  <c r="H130" i="21"/>
  <c r="I130" i="21"/>
  <c r="J130" i="21"/>
  <c r="K130" i="21"/>
  <c r="L130" i="21"/>
  <c r="M130" i="21"/>
  <c r="N130" i="21"/>
  <c r="O130" i="21"/>
  <c r="P130" i="21"/>
  <c r="E133" i="21"/>
  <c r="F133" i="21"/>
  <c r="G133" i="21"/>
  <c r="H133" i="21"/>
  <c r="I133" i="21"/>
  <c r="J133" i="21"/>
  <c r="K133" i="21"/>
  <c r="L133" i="21"/>
  <c r="M133" i="21"/>
  <c r="N133" i="21"/>
  <c r="O133" i="21"/>
  <c r="P133" i="21"/>
  <c r="E134" i="21"/>
  <c r="F134" i="21"/>
  <c r="G134" i="21"/>
  <c r="H134" i="21"/>
  <c r="I134" i="21"/>
  <c r="J134" i="21"/>
  <c r="K134" i="21"/>
  <c r="L134" i="21"/>
  <c r="M134" i="21"/>
  <c r="N134" i="21"/>
  <c r="O134" i="21"/>
  <c r="P134" i="21"/>
  <c r="N85" i="21"/>
  <c r="O85" i="21"/>
  <c r="P85" i="21"/>
  <c r="E24" i="21"/>
  <c r="F24" i="21"/>
  <c r="G24" i="21"/>
  <c r="H24" i="21"/>
  <c r="I24" i="21"/>
  <c r="J24" i="21"/>
  <c r="K24" i="21"/>
  <c r="L24" i="21"/>
  <c r="M24" i="21"/>
  <c r="N24" i="21"/>
  <c r="O24" i="21"/>
  <c r="P24" i="21"/>
  <c r="G57" i="21"/>
  <c r="H57" i="21"/>
  <c r="K57" i="21"/>
  <c r="L57" i="21"/>
  <c r="O57" i="21"/>
  <c r="P57" i="21"/>
  <c r="E131" i="22"/>
  <c r="E51" i="22"/>
  <c r="E39" i="22"/>
  <c r="E49" i="22"/>
  <c r="N117" i="21"/>
  <c r="N116" i="21"/>
  <c r="N115" i="21"/>
  <c r="N114" i="21"/>
  <c r="N68" i="21"/>
  <c r="N67" i="21"/>
  <c r="E61" i="22"/>
  <c r="N81" i="21"/>
  <c r="N35" i="21"/>
  <c r="N34" i="21"/>
  <c r="P117" i="21"/>
  <c r="P116" i="21"/>
  <c r="P115" i="21"/>
  <c r="P68" i="21"/>
  <c r="P67" i="21"/>
  <c r="P60" i="21"/>
  <c r="P52" i="21"/>
  <c r="P35" i="21"/>
  <c r="P34" i="21"/>
  <c r="O117" i="21"/>
  <c r="O116" i="21"/>
  <c r="O115" i="21"/>
  <c r="O110" i="21"/>
  <c r="O68" i="21"/>
  <c r="O67" i="21"/>
  <c r="O60" i="21"/>
  <c r="O35" i="21"/>
  <c r="O34" i="21"/>
  <c r="O18" i="21"/>
  <c r="N60" i="21"/>
  <c r="N18" i="21"/>
  <c r="N40" i="21"/>
  <c r="N52" i="21"/>
  <c r="N74" i="21"/>
  <c r="N105" i="21"/>
  <c r="N110" i="21"/>
  <c r="N120" i="21"/>
  <c r="N135" i="21"/>
  <c r="O135" i="21"/>
  <c r="P135" i="21"/>
  <c r="O120" i="21"/>
  <c r="P74" i="21"/>
  <c r="P81" i="21"/>
  <c r="P105" i="21"/>
  <c r="O40" i="21"/>
  <c r="P18" i="21"/>
  <c r="P51" i="21"/>
  <c r="O81" i="21"/>
  <c r="O52" i="21"/>
  <c r="P86" i="21"/>
  <c r="P104" i="21"/>
  <c r="P114" i="21"/>
  <c r="O114" i="21"/>
  <c r="O125" i="21"/>
  <c r="P21" i="21"/>
  <c r="P17" i="21"/>
  <c r="P33" i="21"/>
  <c r="P78" i="21"/>
  <c r="P110" i="21"/>
  <c r="P120" i="21"/>
  <c r="P125" i="21"/>
  <c r="O74" i="21"/>
  <c r="O26" i="21"/>
  <c r="O105" i="21"/>
  <c r="P26" i="21"/>
  <c r="P25" i="21"/>
  <c r="P40" i="21"/>
  <c r="N119" i="21"/>
  <c r="O21" i="21"/>
  <c r="O17" i="21"/>
  <c r="O33" i="21"/>
  <c r="O78" i="21"/>
  <c r="O86" i="21"/>
  <c r="O104" i="21"/>
  <c r="N21" i="21"/>
  <c r="N17" i="21"/>
  <c r="N26" i="21"/>
  <c r="N33" i="21"/>
  <c r="N78" i="21"/>
  <c r="N71" i="21"/>
  <c r="N86" i="21"/>
  <c r="N104" i="21"/>
  <c r="N125" i="21"/>
  <c r="N51" i="21"/>
  <c r="M117" i="21"/>
  <c r="M116" i="21"/>
  <c r="M115" i="21"/>
  <c r="M85" i="21"/>
  <c r="M68" i="21"/>
  <c r="M67" i="21"/>
  <c r="M60" i="21"/>
  <c r="M52" i="21"/>
  <c r="M35" i="21"/>
  <c r="M34" i="21"/>
  <c r="L117" i="21"/>
  <c r="L116" i="21"/>
  <c r="L115" i="21"/>
  <c r="L85" i="21"/>
  <c r="L68" i="21"/>
  <c r="L67" i="21"/>
  <c r="L60" i="21"/>
  <c r="L35" i="21"/>
  <c r="L34" i="21"/>
  <c r="K117" i="21"/>
  <c r="K116" i="21"/>
  <c r="K115" i="21"/>
  <c r="K85" i="21"/>
  <c r="K68" i="21"/>
  <c r="K67" i="21"/>
  <c r="K60" i="21"/>
  <c r="K35" i="21"/>
  <c r="K34" i="21"/>
  <c r="K135" i="21"/>
  <c r="L135" i="21"/>
  <c r="M135" i="21"/>
  <c r="P71" i="21"/>
  <c r="L18" i="21"/>
  <c r="L52" i="21"/>
  <c r="L51" i="21"/>
  <c r="K110" i="21"/>
  <c r="M74" i="21"/>
  <c r="O25" i="21"/>
  <c r="O39" i="21"/>
  <c r="O49" i="21"/>
  <c r="P119" i="21"/>
  <c r="O51" i="21"/>
  <c r="M81" i="21"/>
  <c r="L81" i="21"/>
  <c r="K81" i="21"/>
  <c r="O119" i="21"/>
  <c r="P39" i="21"/>
  <c r="P49" i="21"/>
  <c r="P61" i="21"/>
  <c r="O71" i="21"/>
  <c r="L105" i="21"/>
  <c r="K74" i="21"/>
  <c r="K114" i="21"/>
  <c r="M33" i="21"/>
  <c r="M125" i="21"/>
  <c r="N131" i="21"/>
  <c r="N25" i="21"/>
  <c r="N39" i="21"/>
  <c r="N49" i="21"/>
  <c r="N61" i="21"/>
  <c r="K86" i="21"/>
  <c r="K104" i="21"/>
  <c r="K21" i="21"/>
  <c r="M18" i="21"/>
  <c r="L21" i="21"/>
  <c r="L78" i="21"/>
  <c r="K18" i="21"/>
  <c r="K40" i="21"/>
  <c r="K52" i="21"/>
  <c r="K120" i="21"/>
  <c r="L86" i="21"/>
  <c r="L104" i="21"/>
  <c r="L110" i="21"/>
  <c r="L114" i="21"/>
  <c r="L125" i="21"/>
  <c r="M21" i="21"/>
  <c r="M26" i="21"/>
  <c r="M78" i="21"/>
  <c r="M71" i="21"/>
  <c r="M86" i="21"/>
  <c r="M104" i="21"/>
  <c r="M105" i="21"/>
  <c r="M110" i="21"/>
  <c r="M120" i="21"/>
  <c r="K26" i="21"/>
  <c r="K33" i="21"/>
  <c r="K78" i="21"/>
  <c r="K105" i="21"/>
  <c r="K125" i="21"/>
  <c r="L26" i="21"/>
  <c r="L33" i="21"/>
  <c r="L40" i="21"/>
  <c r="L74" i="21"/>
  <c r="L71" i="21"/>
  <c r="L120" i="21"/>
  <c r="M40" i="21"/>
  <c r="M114" i="21"/>
  <c r="L17" i="21"/>
  <c r="M51" i="21"/>
  <c r="O61" i="21"/>
  <c r="N136" i="21"/>
  <c r="P131" i="21"/>
  <c r="P136" i="21"/>
  <c r="K119" i="21"/>
  <c r="O131" i="21"/>
  <c r="O136" i="21"/>
  <c r="M25" i="21"/>
  <c r="K71" i="21"/>
  <c r="K17" i="21"/>
  <c r="M119" i="21"/>
  <c r="M131" i="21"/>
  <c r="K25" i="21"/>
  <c r="L119" i="21"/>
  <c r="L131" i="21"/>
  <c r="M17" i="21"/>
  <c r="L25" i="21"/>
  <c r="L39" i="21"/>
  <c r="L49" i="21"/>
  <c r="L61" i="21"/>
  <c r="K51" i="21"/>
  <c r="M39" i="21"/>
  <c r="M49" i="21"/>
  <c r="M61" i="21"/>
  <c r="M136" i="21"/>
  <c r="L136" i="21"/>
  <c r="K131" i="21"/>
  <c r="K39" i="21"/>
  <c r="K49" i="21"/>
  <c r="K61" i="21"/>
  <c r="J117" i="21"/>
  <c r="J116" i="21"/>
  <c r="J115" i="21"/>
  <c r="J85" i="21"/>
  <c r="J68" i="21"/>
  <c r="J67" i="21"/>
  <c r="J60" i="21"/>
  <c r="J35" i="21"/>
  <c r="J34" i="21"/>
  <c r="I117" i="21"/>
  <c r="I116" i="21"/>
  <c r="I115" i="21"/>
  <c r="I85" i="21"/>
  <c r="I68" i="21"/>
  <c r="I67" i="21"/>
  <c r="I60" i="21"/>
  <c r="I35" i="21"/>
  <c r="I34" i="21"/>
  <c r="H117" i="21"/>
  <c r="H116" i="21"/>
  <c r="H115" i="21"/>
  <c r="H85" i="21"/>
  <c r="H68" i="21"/>
  <c r="H67" i="21"/>
  <c r="H60" i="21"/>
  <c r="H35" i="21"/>
  <c r="H34" i="21"/>
  <c r="H135" i="21"/>
  <c r="I135" i="21"/>
  <c r="J135" i="21"/>
  <c r="K136" i="21"/>
  <c r="J81" i="21"/>
  <c r="I81" i="21"/>
  <c r="H81" i="21"/>
  <c r="I18" i="21"/>
  <c r="J114" i="21"/>
  <c r="I52" i="21"/>
  <c r="I105" i="21"/>
  <c r="I110" i="21"/>
  <c r="I114" i="21"/>
  <c r="I119" i="21"/>
  <c r="J74" i="21"/>
  <c r="J18" i="21"/>
  <c r="H114" i="21"/>
  <c r="I86" i="21"/>
  <c r="I104" i="21"/>
  <c r="J21" i="21"/>
  <c r="J110" i="21"/>
  <c r="J120" i="21"/>
  <c r="H105" i="21"/>
  <c r="J33" i="21"/>
  <c r="J40" i="21"/>
  <c r="I125" i="21"/>
  <c r="H74" i="21"/>
  <c r="H18" i="21"/>
  <c r="H40" i="21"/>
  <c r="H52" i="21"/>
  <c r="J78" i="21"/>
  <c r="J86" i="21"/>
  <c r="J104" i="21"/>
  <c r="J105" i="21"/>
  <c r="J119" i="21"/>
  <c r="H26" i="21"/>
  <c r="I21" i="21"/>
  <c r="I26" i="21"/>
  <c r="I33" i="21"/>
  <c r="I40" i="21"/>
  <c r="I74" i="21"/>
  <c r="I78" i="21"/>
  <c r="I120" i="21"/>
  <c r="J52" i="21"/>
  <c r="J125" i="21"/>
  <c r="H21" i="21"/>
  <c r="H33" i="21"/>
  <c r="H78" i="21"/>
  <c r="H86" i="21"/>
  <c r="H104" i="21"/>
  <c r="H110" i="21"/>
  <c r="H120" i="21"/>
  <c r="H125" i="21"/>
  <c r="J26" i="21"/>
  <c r="I25" i="21"/>
  <c r="I17" i="21"/>
  <c r="I39" i="21"/>
  <c r="I49" i="21"/>
  <c r="I51" i="21"/>
  <c r="J25" i="21"/>
  <c r="J71" i="21"/>
  <c r="J131" i="21"/>
  <c r="H119" i="21"/>
  <c r="J17" i="21"/>
  <c r="H51" i="21"/>
  <c r="H71" i="21"/>
  <c r="H17" i="21"/>
  <c r="H25" i="21"/>
  <c r="I71" i="21"/>
  <c r="I131" i="21"/>
  <c r="J51" i="21"/>
  <c r="I61" i="21"/>
  <c r="I136" i="21"/>
  <c r="J39" i="21"/>
  <c r="J49" i="21"/>
  <c r="J61" i="21"/>
  <c r="J136" i="21"/>
  <c r="H131" i="21"/>
  <c r="H39" i="21"/>
  <c r="H49" i="21"/>
  <c r="H61" i="21"/>
  <c r="G60" i="21"/>
  <c r="H136" i="21"/>
  <c r="G117" i="21"/>
  <c r="G116" i="21"/>
  <c r="G115" i="21"/>
  <c r="G85" i="21"/>
  <c r="G81" i="21"/>
  <c r="G78" i="21"/>
  <c r="G74" i="21"/>
  <c r="G68" i="21"/>
  <c r="G67" i="21"/>
  <c r="G52" i="21"/>
  <c r="G35" i="21"/>
  <c r="G34" i="21"/>
  <c r="G18" i="21"/>
  <c r="F135" i="21"/>
  <c r="F117" i="21"/>
  <c r="F116" i="21"/>
  <c r="F115" i="21"/>
  <c r="F110" i="21"/>
  <c r="F85" i="21"/>
  <c r="F81" i="21"/>
  <c r="F74" i="21"/>
  <c r="F68" i="21"/>
  <c r="F67" i="21"/>
  <c r="F60" i="21"/>
  <c r="F40" i="21"/>
  <c r="F35" i="21"/>
  <c r="F34" i="21"/>
  <c r="F18" i="21"/>
  <c r="F52" i="21"/>
  <c r="F78" i="21"/>
  <c r="G125" i="21"/>
  <c r="G135" i="21"/>
  <c r="E135" i="21"/>
  <c r="E117" i="21"/>
  <c r="E116" i="21"/>
  <c r="E115" i="21"/>
  <c r="E85" i="21"/>
  <c r="E68" i="21"/>
  <c r="E67" i="21"/>
  <c r="E60" i="21"/>
  <c r="E35" i="21"/>
  <c r="E34" i="21"/>
  <c r="E81" i="21"/>
  <c r="F86" i="21"/>
  <c r="F104" i="21"/>
  <c r="F114" i="21"/>
  <c r="G33" i="21"/>
  <c r="E114" i="21"/>
  <c r="G114" i="21"/>
  <c r="G26" i="21"/>
  <c r="G86" i="21"/>
  <c r="G104" i="21"/>
  <c r="G110" i="21"/>
  <c r="G120" i="21"/>
  <c r="F21" i="21"/>
  <c r="F17" i="21"/>
  <c r="F26" i="21"/>
  <c r="F33" i="21"/>
  <c r="F51" i="21"/>
  <c r="F105" i="21"/>
  <c r="F119" i="21"/>
  <c r="F120" i="21"/>
  <c r="F125" i="21"/>
  <c r="G21" i="21"/>
  <c r="G17" i="21"/>
  <c r="G40" i="21"/>
  <c r="G105" i="21"/>
  <c r="G71" i="21"/>
  <c r="F71" i="21"/>
  <c r="G51" i="21"/>
  <c r="E74" i="21"/>
  <c r="E125" i="21"/>
  <c r="E120" i="21"/>
  <c r="E110" i="21"/>
  <c r="E105" i="21"/>
  <c r="E86" i="21"/>
  <c r="E104" i="21"/>
  <c r="E78" i="21"/>
  <c r="E52" i="21"/>
  <c r="E40" i="21"/>
  <c r="E33" i="21"/>
  <c r="E26" i="21"/>
  <c r="E21" i="21"/>
  <c r="E18" i="21"/>
  <c r="E71" i="21"/>
  <c r="G25" i="21"/>
  <c r="G39" i="21"/>
  <c r="G49" i="21"/>
  <c r="G61" i="21"/>
  <c r="E119" i="21"/>
  <c r="E17" i="21"/>
  <c r="F25" i="21"/>
  <c r="F39" i="21"/>
  <c r="F49" i="21"/>
  <c r="F61" i="21"/>
  <c r="G119" i="21"/>
  <c r="G131" i="21"/>
  <c r="F131" i="21"/>
  <c r="E51" i="21"/>
  <c r="E25" i="21"/>
  <c r="P130" i="20"/>
  <c r="P129" i="20"/>
  <c r="P128" i="20"/>
  <c r="P127" i="20"/>
  <c r="P126" i="20"/>
  <c r="P123" i="20"/>
  <c r="P121" i="20"/>
  <c r="P118" i="20"/>
  <c r="P113" i="20"/>
  <c r="P112" i="20"/>
  <c r="P111" i="20"/>
  <c r="P109" i="20"/>
  <c r="P108" i="20"/>
  <c r="P106" i="20"/>
  <c r="P103" i="20"/>
  <c r="P102" i="20"/>
  <c r="P101" i="20"/>
  <c r="P100" i="20"/>
  <c r="P99" i="20"/>
  <c r="P98" i="20"/>
  <c r="P96" i="20"/>
  <c r="P95" i="20"/>
  <c r="P94" i="20"/>
  <c r="P93" i="20"/>
  <c r="P92" i="20"/>
  <c r="P91" i="20"/>
  <c r="P90" i="20"/>
  <c r="P89" i="20"/>
  <c r="P87" i="20"/>
  <c r="P84" i="20"/>
  <c r="P83" i="20"/>
  <c r="P82" i="20"/>
  <c r="P80" i="20"/>
  <c r="P79" i="20"/>
  <c r="P77" i="20"/>
  <c r="P76" i="20"/>
  <c r="P75" i="20"/>
  <c r="P73" i="20"/>
  <c r="P72" i="20"/>
  <c r="P124" i="20"/>
  <c r="P97" i="20"/>
  <c r="G136" i="21"/>
  <c r="F136" i="21"/>
  <c r="E131" i="21"/>
  <c r="E39" i="21"/>
  <c r="E49" i="21"/>
  <c r="E61" i="21"/>
  <c r="P125" i="20"/>
  <c r="E136" i="21"/>
  <c r="N54" i="20"/>
  <c r="O19" i="20"/>
  <c r="N56" i="20"/>
  <c r="N19" i="20"/>
  <c r="P19" i="20"/>
  <c r="N20" i="20"/>
  <c r="O20" i="20"/>
  <c r="P20" i="20"/>
  <c r="N22" i="20"/>
  <c r="O22" i="20"/>
  <c r="P22" i="20"/>
  <c r="N23" i="20"/>
  <c r="O23" i="20"/>
  <c r="P23" i="20"/>
  <c r="N24" i="20"/>
  <c r="O24" i="20"/>
  <c r="P24" i="20"/>
  <c r="N27" i="20"/>
  <c r="O27" i="20"/>
  <c r="P27" i="20"/>
  <c r="N28" i="20"/>
  <c r="O28" i="20"/>
  <c r="P28" i="20"/>
  <c r="N29" i="20"/>
  <c r="O29" i="20"/>
  <c r="P29" i="20"/>
  <c r="N30" i="20"/>
  <c r="O30" i="20"/>
  <c r="P30" i="20"/>
  <c r="N31" i="20"/>
  <c r="O31" i="20"/>
  <c r="P31" i="20"/>
  <c r="N32" i="20"/>
  <c r="O32" i="20"/>
  <c r="P32" i="20"/>
  <c r="N34" i="20"/>
  <c r="O34" i="20"/>
  <c r="P34" i="20"/>
  <c r="N35" i="20"/>
  <c r="O35" i="20"/>
  <c r="P35" i="20"/>
  <c r="N36" i="20"/>
  <c r="O36" i="20"/>
  <c r="P36" i="20"/>
  <c r="N37" i="20"/>
  <c r="O37" i="20"/>
  <c r="P37" i="20"/>
  <c r="N38" i="20"/>
  <c r="O38" i="20"/>
  <c r="P38" i="20"/>
  <c r="N41" i="20"/>
  <c r="O41" i="20"/>
  <c r="P41" i="20"/>
  <c r="N42" i="20"/>
  <c r="O42" i="20"/>
  <c r="P42" i="20"/>
  <c r="N43" i="20"/>
  <c r="O43" i="20"/>
  <c r="P43" i="20"/>
  <c r="N44" i="20"/>
  <c r="O44" i="20"/>
  <c r="P44" i="20"/>
  <c r="N45" i="20"/>
  <c r="O45" i="20"/>
  <c r="P45" i="20"/>
  <c r="N46" i="20"/>
  <c r="O46" i="20"/>
  <c r="P46" i="20"/>
  <c r="N47" i="20"/>
  <c r="O47" i="20"/>
  <c r="P47" i="20"/>
  <c r="N48" i="20"/>
  <c r="O48" i="20"/>
  <c r="P48" i="20"/>
  <c r="N53" i="20"/>
  <c r="O53" i="20"/>
  <c r="P53" i="20"/>
  <c r="O54" i="20"/>
  <c r="P54" i="20"/>
  <c r="N55" i="20"/>
  <c r="O55" i="20"/>
  <c r="P55" i="20"/>
  <c r="O56" i="20"/>
  <c r="P56" i="20"/>
  <c r="N58" i="20"/>
  <c r="O58" i="20"/>
  <c r="P58" i="20"/>
  <c r="N59" i="20"/>
  <c r="O59" i="20"/>
  <c r="P59" i="20"/>
  <c r="N60" i="20"/>
  <c r="O60" i="20"/>
  <c r="P60" i="20"/>
  <c r="N63" i="20"/>
  <c r="O63" i="20"/>
  <c r="P63" i="20"/>
  <c r="N65" i="20"/>
  <c r="O65" i="20"/>
  <c r="P65" i="20"/>
  <c r="N66" i="20"/>
  <c r="O66" i="20"/>
  <c r="P66" i="20"/>
  <c r="N67" i="20"/>
  <c r="O67" i="20"/>
  <c r="P67" i="20"/>
  <c r="N68" i="20"/>
  <c r="O68" i="20"/>
  <c r="P68" i="20"/>
  <c r="N72" i="20"/>
  <c r="O72" i="20"/>
  <c r="N73" i="20"/>
  <c r="O73" i="20"/>
  <c r="N75" i="20"/>
  <c r="O75" i="20"/>
  <c r="N76" i="20"/>
  <c r="O76" i="20"/>
  <c r="N77" i="20"/>
  <c r="O77" i="20"/>
  <c r="N79" i="20"/>
  <c r="O79" i="20"/>
  <c r="P78" i="20"/>
  <c r="N80" i="20"/>
  <c r="O80" i="20"/>
  <c r="N82" i="20"/>
  <c r="O82" i="20"/>
  <c r="N83" i="20"/>
  <c r="O83" i="20"/>
  <c r="N84" i="20"/>
  <c r="O84" i="20"/>
  <c r="N85" i="20"/>
  <c r="O85" i="20"/>
  <c r="P85" i="20"/>
  <c r="N87" i="20"/>
  <c r="O87" i="20"/>
  <c r="N88" i="20"/>
  <c r="O88" i="20"/>
  <c r="P88" i="20"/>
  <c r="N89" i="20"/>
  <c r="O89" i="20"/>
  <c r="N90" i="20"/>
  <c r="O90" i="20"/>
  <c r="N91" i="20"/>
  <c r="O91" i="20"/>
  <c r="N92" i="20"/>
  <c r="O92" i="20"/>
  <c r="N93" i="20"/>
  <c r="O93" i="20"/>
  <c r="N94" i="20"/>
  <c r="O94" i="20"/>
  <c r="N95" i="20"/>
  <c r="O95" i="20"/>
  <c r="N96" i="20"/>
  <c r="O96" i="20"/>
  <c r="N97" i="20"/>
  <c r="O97" i="20"/>
  <c r="N98" i="20"/>
  <c r="O98" i="20"/>
  <c r="N99" i="20"/>
  <c r="O99" i="20"/>
  <c r="N100" i="20"/>
  <c r="O100" i="20"/>
  <c r="N101" i="20"/>
  <c r="O101" i="20"/>
  <c r="N102" i="20"/>
  <c r="O102" i="20"/>
  <c r="N103" i="20"/>
  <c r="O103" i="20"/>
  <c r="N106" i="20"/>
  <c r="O106" i="20"/>
  <c r="N107" i="20"/>
  <c r="O107" i="20"/>
  <c r="P107" i="20"/>
  <c r="N108" i="20"/>
  <c r="O108" i="20"/>
  <c r="N109" i="20"/>
  <c r="O109" i="20"/>
  <c r="N111" i="20"/>
  <c r="O111" i="20"/>
  <c r="N112" i="20"/>
  <c r="O112" i="20"/>
  <c r="N113" i="20"/>
  <c r="O113" i="20"/>
  <c r="N115" i="20"/>
  <c r="O115" i="20"/>
  <c r="P115" i="20"/>
  <c r="N116" i="20"/>
  <c r="O116" i="20"/>
  <c r="P116" i="20"/>
  <c r="N117" i="20"/>
  <c r="O117" i="20"/>
  <c r="P117" i="20"/>
  <c r="N118" i="20"/>
  <c r="O118" i="20"/>
  <c r="N121" i="20"/>
  <c r="O121" i="20"/>
  <c r="N122" i="20"/>
  <c r="O122" i="20"/>
  <c r="P122" i="20"/>
  <c r="N123" i="20"/>
  <c r="O123" i="20"/>
  <c r="N124" i="20"/>
  <c r="O124" i="20"/>
  <c r="N126" i="20"/>
  <c r="O126" i="20"/>
  <c r="N127" i="20"/>
  <c r="O127" i="20"/>
  <c r="N128" i="20"/>
  <c r="O128" i="20"/>
  <c r="N129" i="20"/>
  <c r="O129" i="20"/>
  <c r="N130" i="20"/>
  <c r="O130" i="20"/>
  <c r="N133" i="20"/>
  <c r="O133" i="20"/>
  <c r="P133" i="20"/>
  <c r="N134" i="20"/>
  <c r="O134" i="20"/>
  <c r="P134" i="20"/>
  <c r="N135" i="20"/>
  <c r="O135" i="20"/>
  <c r="P135" i="20"/>
  <c r="N78" i="20"/>
  <c r="O57" i="20"/>
  <c r="P21" i="20"/>
  <c r="O18" i="20"/>
  <c r="P18" i="20"/>
  <c r="P110" i="20"/>
  <c r="N57" i="20"/>
  <c r="N18" i="20"/>
  <c r="O120" i="20"/>
  <c r="N120" i="20"/>
  <c r="P120" i="20"/>
  <c r="P105" i="20"/>
  <c r="O105" i="20"/>
  <c r="O52" i="20"/>
  <c r="P33" i="20"/>
  <c r="P26" i="20"/>
  <c r="P57" i="20"/>
  <c r="O114" i="20"/>
  <c r="O86" i="20"/>
  <c r="O104" i="20"/>
  <c r="O74" i="20"/>
  <c r="N40" i="20"/>
  <c r="N26" i="20"/>
  <c r="O26" i="20"/>
  <c r="N33" i="20"/>
  <c r="N125" i="20"/>
  <c r="P114" i="20"/>
  <c r="N114" i="20"/>
  <c r="O110" i="20"/>
  <c r="P86" i="20"/>
  <c r="P104" i="20"/>
  <c r="N86" i="20"/>
  <c r="N104" i="20"/>
  <c r="N81" i="20"/>
  <c r="P74" i="20"/>
  <c r="P71" i="20"/>
  <c r="N74" i="20"/>
  <c r="N71" i="20"/>
  <c r="P52" i="20"/>
  <c r="P40" i="20"/>
  <c r="O40" i="20"/>
  <c r="O21" i="20"/>
  <c r="N52" i="20"/>
  <c r="O125" i="20"/>
  <c r="N110" i="20"/>
  <c r="N105" i="20"/>
  <c r="P81" i="20"/>
  <c r="O81" i="20"/>
  <c r="O78" i="20"/>
  <c r="O33" i="20"/>
  <c r="N21" i="20"/>
  <c r="P17" i="20"/>
  <c r="N17" i="20"/>
  <c r="O17" i="20"/>
  <c r="N51" i="20"/>
  <c r="O25" i="20"/>
  <c r="N119" i="20"/>
  <c r="N131" i="20"/>
  <c r="P25" i="20"/>
  <c r="O119" i="20"/>
  <c r="O51" i="20"/>
  <c r="P119" i="20"/>
  <c r="P131" i="20"/>
  <c r="P51" i="20"/>
  <c r="N25" i="20"/>
  <c r="O71" i="20"/>
  <c r="O39" i="20"/>
  <c r="O49" i="20"/>
  <c r="O131" i="20"/>
  <c r="P39" i="20"/>
  <c r="P49" i="20"/>
  <c r="P61" i="20"/>
  <c r="N39" i="20"/>
  <c r="N49" i="20"/>
  <c r="N61" i="20"/>
  <c r="O61" i="20"/>
  <c r="M116" i="20"/>
  <c r="M117" i="20"/>
  <c r="M118" i="20"/>
  <c r="M115" i="20"/>
  <c r="L116" i="20"/>
  <c r="L117" i="20"/>
  <c r="L118" i="20"/>
  <c r="L115" i="20"/>
  <c r="K118" i="20"/>
  <c r="K117" i="20"/>
  <c r="K116" i="20"/>
  <c r="K115" i="20"/>
  <c r="K114" i="20"/>
  <c r="K19" i="20"/>
  <c r="L19" i="20"/>
  <c r="M19" i="20"/>
  <c r="K20" i="20"/>
  <c r="L20" i="20"/>
  <c r="M20" i="20"/>
  <c r="K22" i="20"/>
  <c r="L22" i="20"/>
  <c r="M22" i="20"/>
  <c r="K23" i="20"/>
  <c r="L23" i="20"/>
  <c r="M23" i="20"/>
  <c r="K24" i="20"/>
  <c r="L24" i="20"/>
  <c r="M24" i="20"/>
  <c r="K27" i="20"/>
  <c r="L27" i="20"/>
  <c r="M27" i="20"/>
  <c r="K28" i="20"/>
  <c r="L28" i="20"/>
  <c r="M28" i="20"/>
  <c r="K29" i="20"/>
  <c r="L29" i="20"/>
  <c r="M29" i="20"/>
  <c r="K30" i="20"/>
  <c r="L30" i="20"/>
  <c r="M30" i="20"/>
  <c r="K31" i="20"/>
  <c r="L31" i="20"/>
  <c r="M31" i="20"/>
  <c r="K32" i="20"/>
  <c r="L32" i="20"/>
  <c r="M32" i="20"/>
  <c r="K34" i="20"/>
  <c r="L34" i="20"/>
  <c r="M34" i="20"/>
  <c r="K35" i="20"/>
  <c r="L35" i="20"/>
  <c r="M35" i="20"/>
  <c r="K36" i="20"/>
  <c r="L36" i="20"/>
  <c r="M36" i="20"/>
  <c r="K37" i="20"/>
  <c r="L37" i="20"/>
  <c r="M37" i="20"/>
  <c r="K38" i="20"/>
  <c r="L38" i="20"/>
  <c r="M38" i="20"/>
  <c r="K41" i="20"/>
  <c r="L41" i="20"/>
  <c r="M41" i="20"/>
  <c r="K42" i="20"/>
  <c r="L42" i="20"/>
  <c r="M42" i="20"/>
  <c r="K43" i="20"/>
  <c r="L43" i="20"/>
  <c r="M43" i="20"/>
  <c r="K44" i="20"/>
  <c r="L44" i="20"/>
  <c r="M44" i="20"/>
  <c r="K45" i="20"/>
  <c r="L45" i="20"/>
  <c r="M45" i="20"/>
  <c r="K46" i="20"/>
  <c r="L46" i="20"/>
  <c r="M46" i="20"/>
  <c r="K47" i="20"/>
  <c r="L47" i="20"/>
  <c r="M47" i="20"/>
  <c r="K48" i="20"/>
  <c r="L48" i="20"/>
  <c r="M48" i="20"/>
  <c r="K53" i="20"/>
  <c r="L53" i="20"/>
  <c r="M53" i="20"/>
  <c r="K54" i="20"/>
  <c r="L54" i="20"/>
  <c r="M54" i="20"/>
  <c r="K55" i="20"/>
  <c r="L55" i="20"/>
  <c r="M55" i="20"/>
  <c r="K56" i="20"/>
  <c r="L56" i="20"/>
  <c r="M56" i="20"/>
  <c r="K58" i="20"/>
  <c r="L58" i="20"/>
  <c r="M58" i="20"/>
  <c r="K59" i="20"/>
  <c r="L59" i="20"/>
  <c r="M59" i="20"/>
  <c r="K60" i="20"/>
  <c r="L60" i="20"/>
  <c r="M60" i="20"/>
  <c r="K63" i="20"/>
  <c r="L63" i="20"/>
  <c r="M63" i="20"/>
  <c r="K65" i="20"/>
  <c r="L65" i="20"/>
  <c r="M65" i="20"/>
  <c r="K66" i="20"/>
  <c r="L66" i="20"/>
  <c r="M66" i="20"/>
  <c r="K67" i="20"/>
  <c r="L67" i="20"/>
  <c r="M67" i="20"/>
  <c r="K68" i="20"/>
  <c r="L68" i="20"/>
  <c r="M68" i="20"/>
  <c r="K72" i="20"/>
  <c r="L72" i="20"/>
  <c r="M72" i="20"/>
  <c r="K73" i="20"/>
  <c r="L73" i="20"/>
  <c r="M73" i="20"/>
  <c r="K75" i="20"/>
  <c r="L75" i="20"/>
  <c r="M75" i="20"/>
  <c r="K76" i="20"/>
  <c r="L76" i="20"/>
  <c r="M76" i="20"/>
  <c r="K77" i="20"/>
  <c r="L77" i="20"/>
  <c r="M77" i="20"/>
  <c r="K79" i="20"/>
  <c r="K80" i="20"/>
  <c r="K78" i="20"/>
  <c r="L79" i="20"/>
  <c r="M79" i="20"/>
  <c r="L80" i="20"/>
  <c r="M80" i="20"/>
  <c r="K82" i="20"/>
  <c r="L82" i="20"/>
  <c r="M82" i="20"/>
  <c r="K83" i="20"/>
  <c r="L83" i="20"/>
  <c r="M83" i="20"/>
  <c r="K84" i="20"/>
  <c r="L84" i="20"/>
  <c r="M84" i="20"/>
  <c r="K85" i="20"/>
  <c r="L85" i="20"/>
  <c r="M85" i="20"/>
  <c r="K87" i="20"/>
  <c r="L87" i="20"/>
  <c r="M87" i="20"/>
  <c r="K88" i="20"/>
  <c r="L88" i="20"/>
  <c r="M88" i="20"/>
  <c r="K89" i="20"/>
  <c r="L89" i="20"/>
  <c r="M89" i="20"/>
  <c r="K90" i="20"/>
  <c r="L90" i="20"/>
  <c r="M90" i="20"/>
  <c r="K91" i="20"/>
  <c r="L91" i="20"/>
  <c r="M91" i="20"/>
  <c r="K92" i="20"/>
  <c r="L92" i="20"/>
  <c r="M92" i="20"/>
  <c r="K93" i="20"/>
  <c r="L93" i="20"/>
  <c r="M93" i="20"/>
  <c r="K94" i="20"/>
  <c r="L94" i="20"/>
  <c r="M94" i="20"/>
  <c r="K95" i="20"/>
  <c r="L95" i="20"/>
  <c r="M95" i="20"/>
  <c r="K96" i="20"/>
  <c r="L96" i="20"/>
  <c r="M96" i="20"/>
  <c r="K97" i="20"/>
  <c r="L97" i="20"/>
  <c r="M97" i="20"/>
  <c r="K98" i="20"/>
  <c r="L98" i="20"/>
  <c r="M98" i="20"/>
  <c r="K99" i="20"/>
  <c r="L99" i="20"/>
  <c r="M99" i="20"/>
  <c r="K100" i="20"/>
  <c r="L100" i="20"/>
  <c r="M100" i="20"/>
  <c r="K101" i="20"/>
  <c r="L101" i="20"/>
  <c r="M101" i="20"/>
  <c r="K102" i="20"/>
  <c r="L102" i="20"/>
  <c r="M102" i="20"/>
  <c r="K103" i="20"/>
  <c r="L103" i="20"/>
  <c r="M103" i="20"/>
  <c r="K106" i="20"/>
  <c r="L106" i="20"/>
  <c r="M106" i="20"/>
  <c r="K107" i="20"/>
  <c r="L107" i="20"/>
  <c r="M107" i="20"/>
  <c r="K108" i="20"/>
  <c r="L108" i="20"/>
  <c r="M108" i="20"/>
  <c r="K109" i="20"/>
  <c r="L109" i="20"/>
  <c r="M109" i="20"/>
  <c r="K111" i="20"/>
  <c r="L111" i="20"/>
  <c r="M111" i="20"/>
  <c r="K112" i="20"/>
  <c r="L112" i="20"/>
  <c r="M112" i="20"/>
  <c r="K113" i="20"/>
  <c r="L113" i="20"/>
  <c r="M113" i="20"/>
  <c r="M114" i="20"/>
  <c r="L114" i="20"/>
  <c r="K121" i="20"/>
  <c r="L121" i="20"/>
  <c r="M121" i="20"/>
  <c r="K122" i="20"/>
  <c r="L122" i="20"/>
  <c r="M122" i="20"/>
  <c r="K123" i="20"/>
  <c r="L123" i="20"/>
  <c r="M123" i="20"/>
  <c r="K124" i="20"/>
  <c r="L124" i="20"/>
  <c r="M124" i="20"/>
  <c r="K126" i="20"/>
  <c r="L126" i="20"/>
  <c r="M126" i="20"/>
  <c r="K127" i="20"/>
  <c r="L127" i="20"/>
  <c r="M127" i="20"/>
  <c r="K128" i="20"/>
  <c r="L128" i="20"/>
  <c r="M128" i="20"/>
  <c r="K129" i="20"/>
  <c r="L129" i="20"/>
  <c r="M129" i="20"/>
  <c r="K130" i="20"/>
  <c r="L130" i="20"/>
  <c r="M130" i="20"/>
  <c r="K133" i="20"/>
  <c r="L133" i="20"/>
  <c r="M133" i="20"/>
  <c r="K134" i="20"/>
  <c r="L134" i="20"/>
  <c r="M134" i="20"/>
  <c r="K135" i="20"/>
  <c r="L135" i="20"/>
  <c r="M135" i="20"/>
  <c r="L52" i="20"/>
  <c r="M57" i="20"/>
  <c r="K110" i="20"/>
  <c r="L78" i="20"/>
  <c r="M74" i="20"/>
  <c r="K52" i="20"/>
  <c r="K21" i="20"/>
  <c r="K120" i="20"/>
  <c r="L120" i="20"/>
  <c r="L110" i="20"/>
  <c r="M18" i="20"/>
  <c r="L18" i="20"/>
  <c r="L74" i="20"/>
  <c r="M40" i="20"/>
  <c r="M26" i="20"/>
  <c r="M110" i="20"/>
  <c r="M105" i="20"/>
  <c r="L86" i="20"/>
  <c r="L104" i="20"/>
  <c r="L81" i="20"/>
  <c r="K74" i="20"/>
  <c r="K71" i="20"/>
  <c r="K40" i="20"/>
  <c r="K26" i="20"/>
  <c r="L26" i="20"/>
  <c r="M21" i="20"/>
  <c r="K18" i="20"/>
  <c r="L33" i="20"/>
  <c r="K125" i="20"/>
  <c r="K105" i="20"/>
  <c r="M86" i="20"/>
  <c r="M104" i="20"/>
  <c r="M81" i="20"/>
  <c r="K57" i="20"/>
  <c r="L40" i="20"/>
  <c r="K33" i="20"/>
  <c r="L125" i="20"/>
  <c r="M125" i="20"/>
  <c r="M120" i="20"/>
  <c r="L105" i="20"/>
  <c r="K86" i="20"/>
  <c r="K104" i="20"/>
  <c r="K81" i="20"/>
  <c r="M78" i="20"/>
  <c r="L57" i="20"/>
  <c r="L51" i="20"/>
  <c r="M52" i="20"/>
  <c r="M51" i="20"/>
  <c r="M33" i="20"/>
  <c r="L21" i="20"/>
  <c r="J19" i="20"/>
  <c r="J20" i="20"/>
  <c r="J22" i="20"/>
  <c r="J23" i="20"/>
  <c r="J24" i="20"/>
  <c r="J27" i="20"/>
  <c r="J28" i="20"/>
  <c r="J29" i="20"/>
  <c r="J30" i="20"/>
  <c r="J31" i="20"/>
  <c r="J32" i="20"/>
  <c r="J34" i="20"/>
  <c r="J35" i="20"/>
  <c r="J36" i="20"/>
  <c r="J37" i="20"/>
  <c r="J38" i="20"/>
  <c r="J41" i="20"/>
  <c r="J42" i="20"/>
  <c r="J43" i="20"/>
  <c r="J44" i="20"/>
  <c r="J45" i="20"/>
  <c r="J46" i="20"/>
  <c r="J47" i="20"/>
  <c r="J48" i="20"/>
  <c r="J53" i="20"/>
  <c r="J54" i="20"/>
  <c r="J55" i="20"/>
  <c r="J56" i="20"/>
  <c r="J58" i="20"/>
  <c r="J59" i="20"/>
  <c r="J60" i="20"/>
  <c r="J63" i="20"/>
  <c r="J65" i="20"/>
  <c r="J66" i="20"/>
  <c r="J67" i="20"/>
  <c r="J68" i="20"/>
  <c r="J72" i="20"/>
  <c r="J73" i="20"/>
  <c r="J75" i="20"/>
  <c r="J76" i="20"/>
  <c r="J77" i="20"/>
  <c r="J79" i="20"/>
  <c r="J80" i="20"/>
  <c r="J82" i="20"/>
  <c r="J83" i="20"/>
  <c r="J84" i="20"/>
  <c r="J85" i="20"/>
  <c r="J87" i="20"/>
  <c r="J88" i="20"/>
  <c r="J89" i="20"/>
  <c r="J90" i="20"/>
  <c r="J91" i="20"/>
  <c r="J92" i="20"/>
  <c r="J93" i="20"/>
  <c r="J94" i="20"/>
  <c r="J95" i="20"/>
  <c r="J96" i="20"/>
  <c r="J97" i="20"/>
  <c r="J98" i="20"/>
  <c r="J99" i="20"/>
  <c r="J100" i="20"/>
  <c r="J101" i="20"/>
  <c r="J102" i="20"/>
  <c r="J103" i="20"/>
  <c r="J106" i="20"/>
  <c r="J107" i="20"/>
  <c r="J108" i="20"/>
  <c r="J109" i="20"/>
  <c r="J111" i="20"/>
  <c r="J112" i="20"/>
  <c r="J113" i="20"/>
  <c r="J115" i="20"/>
  <c r="J116" i="20"/>
  <c r="J117" i="20"/>
  <c r="J121" i="20"/>
  <c r="J122" i="20"/>
  <c r="J123" i="20"/>
  <c r="J124" i="20"/>
  <c r="J126" i="20"/>
  <c r="J127" i="20"/>
  <c r="J128" i="20"/>
  <c r="J129" i="20"/>
  <c r="J130" i="20"/>
  <c r="J133" i="20"/>
  <c r="J134" i="20"/>
  <c r="J135" i="20"/>
  <c r="I19" i="20"/>
  <c r="I20" i="20"/>
  <c r="I22" i="20"/>
  <c r="I23" i="20"/>
  <c r="I24" i="20"/>
  <c r="I27" i="20"/>
  <c r="I28" i="20"/>
  <c r="I29" i="20"/>
  <c r="I30" i="20"/>
  <c r="I31" i="20"/>
  <c r="I32" i="20"/>
  <c r="I34" i="20"/>
  <c r="I35" i="20"/>
  <c r="I36" i="20"/>
  <c r="I37" i="20"/>
  <c r="I38" i="20"/>
  <c r="I41" i="20"/>
  <c r="I42" i="20"/>
  <c r="I43" i="20"/>
  <c r="I44" i="20"/>
  <c r="I45" i="20"/>
  <c r="I46" i="20"/>
  <c r="I47" i="20"/>
  <c r="I48" i="20"/>
  <c r="I53" i="20"/>
  <c r="I54" i="20"/>
  <c r="I55" i="20"/>
  <c r="I56" i="20"/>
  <c r="I58" i="20"/>
  <c r="I59" i="20"/>
  <c r="I60" i="20"/>
  <c r="I63" i="20"/>
  <c r="I65" i="20"/>
  <c r="I66" i="20"/>
  <c r="I67" i="20"/>
  <c r="I68" i="20"/>
  <c r="I72" i="20"/>
  <c r="I73" i="20"/>
  <c r="I75" i="20"/>
  <c r="I76" i="20"/>
  <c r="I77" i="20"/>
  <c r="I79" i="20"/>
  <c r="I80" i="20"/>
  <c r="I82" i="20"/>
  <c r="I83" i="20"/>
  <c r="I84" i="20"/>
  <c r="I85" i="20"/>
  <c r="I87" i="20"/>
  <c r="I88" i="20"/>
  <c r="I89" i="20"/>
  <c r="I90" i="20"/>
  <c r="I91" i="20"/>
  <c r="I92" i="20"/>
  <c r="I93" i="20"/>
  <c r="I94" i="20"/>
  <c r="I95" i="20"/>
  <c r="I96" i="20"/>
  <c r="I97" i="20"/>
  <c r="I98" i="20"/>
  <c r="I99" i="20"/>
  <c r="I100" i="20"/>
  <c r="I101" i="20"/>
  <c r="I102" i="20"/>
  <c r="I103" i="20"/>
  <c r="I106" i="20"/>
  <c r="I107" i="20"/>
  <c r="I108" i="20"/>
  <c r="I109" i="20"/>
  <c r="I111" i="20"/>
  <c r="I112" i="20"/>
  <c r="I113" i="20"/>
  <c r="I115" i="20"/>
  <c r="I116" i="20"/>
  <c r="I117" i="20"/>
  <c r="I121" i="20"/>
  <c r="I122" i="20"/>
  <c r="I123" i="20"/>
  <c r="I124" i="20"/>
  <c r="I126" i="20"/>
  <c r="I127" i="20"/>
  <c r="I128" i="20"/>
  <c r="I129" i="20"/>
  <c r="I130" i="20"/>
  <c r="I133" i="20"/>
  <c r="I134" i="20"/>
  <c r="I135" i="20"/>
  <c r="H134" i="20"/>
  <c r="H135" i="20"/>
  <c r="H133" i="20"/>
  <c r="H127" i="20"/>
  <c r="H128" i="20"/>
  <c r="H129" i="20"/>
  <c r="H130" i="20"/>
  <c r="H126" i="20"/>
  <c r="H122" i="20"/>
  <c r="H123" i="20"/>
  <c r="H124" i="20"/>
  <c r="H121" i="20"/>
  <c r="H116" i="20"/>
  <c r="H117" i="20"/>
  <c r="H115" i="20"/>
  <c r="H112" i="20"/>
  <c r="H113" i="20"/>
  <c r="H111" i="20"/>
  <c r="H107" i="20"/>
  <c r="H108" i="20"/>
  <c r="H109" i="20"/>
  <c r="H106" i="20"/>
  <c r="H103" i="20"/>
  <c r="H88" i="20"/>
  <c r="H89" i="20"/>
  <c r="H90" i="20"/>
  <c r="H91" i="20"/>
  <c r="H92" i="20"/>
  <c r="H93" i="20"/>
  <c r="H94" i="20"/>
  <c r="H95" i="20"/>
  <c r="H96" i="20"/>
  <c r="H97" i="20"/>
  <c r="H98" i="20"/>
  <c r="H99" i="20"/>
  <c r="H100" i="20"/>
  <c r="H101" i="20"/>
  <c r="H102" i="20"/>
  <c r="H87" i="20"/>
  <c r="H83" i="20"/>
  <c r="H84" i="20"/>
  <c r="H85" i="20"/>
  <c r="H82" i="20"/>
  <c r="H80" i="20"/>
  <c r="H79" i="20"/>
  <c r="H76" i="20"/>
  <c r="H77" i="20"/>
  <c r="H75" i="20"/>
  <c r="H73" i="20"/>
  <c r="H72" i="20"/>
  <c r="H66" i="20"/>
  <c r="H67" i="20"/>
  <c r="H68" i="20"/>
  <c r="H65" i="20"/>
  <c r="H63" i="20"/>
  <c r="H59" i="20"/>
  <c r="H58" i="20"/>
  <c r="H54" i="20"/>
  <c r="H55" i="20"/>
  <c r="H56" i="20"/>
  <c r="H53" i="20"/>
  <c r="H42" i="20"/>
  <c r="H43" i="20"/>
  <c r="H44" i="20"/>
  <c r="H45" i="20"/>
  <c r="H46" i="20"/>
  <c r="H47" i="20"/>
  <c r="H48" i="20"/>
  <c r="H41" i="20"/>
  <c r="H35" i="20"/>
  <c r="H36" i="20"/>
  <c r="H37" i="20"/>
  <c r="H38" i="20"/>
  <c r="H34" i="20"/>
  <c r="H28" i="20"/>
  <c r="H29" i="20"/>
  <c r="H30" i="20"/>
  <c r="H31" i="20"/>
  <c r="H32" i="20"/>
  <c r="H27" i="20"/>
  <c r="H23" i="20"/>
  <c r="H24" i="20"/>
  <c r="H22" i="20"/>
  <c r="H20" i="20"/>
  <c r="H19" i="20"/>
  <c r="L71" i="20"/>
  <c r="K119" i="20"/>
  <c r="M119" i="20"/>
  <c r="M71" i="20"/>
  <c r="M17" i="20"/>
  <c r="K51" i="20"/>
  <c r="J21" i="20"/>
  <c r="L17" i="20"/>
  <c r="L119" i="20"/>
  <c r="L131" i="20"/>
  <c r="K17" i="20"/>
  <c r="L25" i="20"/>
  <c r="H114" i="20"/>
  <c r="I52" i="20"/>
  <c r="J78" i="20"/>
  <c r="K25" i="20"/>
  <c r="M25" i="20"/>
  <c r="I125" i="20"/>
  <c r="I74" i="20"/>
  <c r="I21" i="20"/>
  <c r="J114" i="20"/>
  <c r="J105" i="20"/>
  <c r="J57" i="20"/>
  <c r="J33" i="20"/>
  <c r="J18" i="20"/>
  <c r="K131" i="20"/>
  <c r="I105" i="20"/>
  <c r="I78" i="20"/>
  <c r="I57" i="20"/>
  <c r="I40" i="20"/>
  <c r="I18" i="20"/>
  <c r="J125" i="20"/>
  <c r="J81" i="20"/>
  <c r="J74" i="20"/>
  <c r="J71" i="20"/>
  <c r="I26" i="20"/>
  <c r="J86" i="20"/>
  <c r="J104" i="20"/>
  <c r="I110" i="20"/>
  <c r="I81" i="20"/>
  <c r="J120" i="20"/>
  <c r="I120" i="20"/>
  <c r="I114" i="20"/>
  <c r="I86" i="20"/>
  <c r="I104" i="20"/>
  <c r="I33" i="20"/>
  <c r="J110" i="20"/>
  <c r="J52" i="20"/>
  <c r="J26" i="20"/>
  <c r="J40" i="20"/>
  <c r="G65" i="20"/>
  <c r="F65" i="20"/>
  <c r="G63" i="20"/>
  <c r="F63" i="20"/>
  <c r="E65" i="20"/>
  <c r="E63" i="20"/>
  <c r="I17" i="20"/>
  <c r="I71" i="20"/>
  <c r="I51" i="20"/>
  <c r="M131" i="20"/>
  <c r="L39" i="20"/>
  <c r="L49" i="20"/>
  <c r="L61" i="20"/>
  <c r="M39" i="20"/>
  <c r="M49" i="20"/>
  <c r="M61" i="20"/>
  <c r="J17" i="20"/>
  <c r="I119" i="20"/>
  <c r="K39" i="20"/>
  <c r="K49" i="20"/>
  <c r="K61" i="20"/>
  <c r="J119" i="20"/>
  <c r="J131" i="20"/>
  <c r="J25" i="20"/>
  <c r="J39" i="20"/>
  <c r="J49" i="20"/>
  <c r="I25" i="20"/>
  <c r="J51" i="20"/>
  <c r="G134" i="20"/>
  <c r="G133" i="20"/>
  <c r="F134" i="20"/>
  <c r="F133" i="20"/>
  <c r="E134" i="20"/>
  <c r="E133" i="20"/>
  <c r="I39" i="20"/>
  <c r="I49" i="20"/>
  <c r="I61" i="20"/>
  <c r="I131" i="20"/>
  <c r="J61" i="20"/>
  <c r="F130" i="20"/>
  <c r="F129" i="20"/>
  <c r="F128" i="20"/>
  <c r="F127" i="20"/>
  <c r="F126" i="20"/>
  <c r="G130" i="20"/>
  <c r="G129" i="20"/>
  <c r="G128" i="20"/>
  <c r="G127" i="20"/>
  <c r="G126" i="20"/>
  <c r="E130" i="20"/>
  <c r="E129" i="20"/>
  <c r="E128" i="20"/>
  <c r="E127" i="20"/>
  <c r="E126" i="20"/>
  <c r="F124" i="20"/>
  <c r="F123" i="20"/>
  <c r="F122" i="20"/>
  <c r="F121" i="20"/>
  <c r="G124" i="20"/>
  <c r="G123" i="20"/>
  <c r="G122" i="20"/>
  <c r="G121" i="20"/>
  <c r="E124" i="20"/>
  <c r="E123" i="20"/>
  <c r="E122" i="20"/>
  <c r="E121" i="20"/>
  <c r="G117" i="20"/>
  <c r="G116" i="20"/>
  <c r="G115" i="20"/>
  <c r="F117" i="20"/>
  <c r="F116" i="20"/>
  <c r="F115" i="20"/>
  <c r="E117" i="20"/>
  <c r="E116" i="20"/>
  <c r="E115" i="20"/>
  <c r="G113" i="20"/>
  <c r="G112" i="20"/>
  <c r="G111" i="20"/>
  <c r="F113" i="20"/>
  <c r="F112" i="20"/>
  <c r="F111" i="20"/>
  <c r="E113" i="20"/>
  <c r="E112" i="20"/>
  <c r="E114" i="20"/>
  <c r="F114" i="20"/>
  <c r="G114" i="20"/>
  <c r="E111" i="20"/>
  <c r="G109" i="20"/>
  <c r="G108" i="20"/>
  <c r="G107" i="20"/>
  <c r="G106" i="20"/>
  <c r="F109" i="20"/>
  <c r="F108" i="20"/>
  <c r="F107" i="20"/>
  <c r="F106" i="20"/>
  <c r="E109" i="20"/>
  <c r="E108" i="20"/>
  <c r="E107" i="20"/>
  <c r="E106" i="20"/>
  <c r="F103" i="20"/>
  <c r="F102" i="20"/>
  <c r="F101" i="20"/>
  <c r="G103" i="20"/>
  <c r="G102" i="20"/>
  <c r="G101" i="20"/>
  <c r="E103" i="20"/>
  <c r="E102" i="20"/>
  <c r="E101" i="20"/>
  <c r="G100" i="20"/>
  <c r="G99" i="20"/>
  <c r="G98" i="20"/>
  <c r="G97" i="20"/>
  <c r="G96" i="20"/>
  <c r="G95" i="20"/>
  <c r="G94" i="20"/>
  <c r="G93" i="20"/>
  <c r="G92" i="20"/>
  <c r="G91" i="20"/>
  <c r="G90" i="20"/>
  <c r="G89" i="20"/>
  <c r="G88" i="20"/>
  <c r="G87" i="20"/>
  <c r="F100" i="20"/>
  <c r="F99" i="20"/>
  <c r="F98" i="20"/>
  <c r="F97" i="20"/>
  <c r="F96" i="20"/>
  <c r="F95" i="20"/>
  <c r="F94" i="20"/>
  <c r="F93" i="20"/>
  <c r="F92" i="20"/>
  <c r="F91" i="20"/>
  <c r="F90" i="20"/>
  <c r="F89" i="20"/>
  <c r="F88" i="20"/>
  <c r="F87" i="20"/>
  <c r="E100" i="20"/>
  <c r="E99" i="20"/>
  <c r="E98" i="20"/>
  <c r="E97" i="20"/>
  <c r="E96" i="20"/>
  <c r="E95" i="20"/>
  <c r="E94" i="20"/>
  <c r="E93" i="20"/>
  <c r="E92" i="20"/>
  <c r="E91" i="20"/>
  <c r="E90" i="20"/>
  <c r="E89" i="20"/>
  <c r="E88" i="20"/>
  <c r="E87" i="20"/>
  <c r="F85" i="20"/>
  <c r="F84" i="20"/>
  <c r="F83" i="20"/>
  <c r="F82" i="20"/>
  <c r="G85" i="20"/>
  <c r="G84" i="20"/>
  <c r="G83" i="20"/>
  <c r="G82" i="20"/>
  <c r="E85" i="20"/>
  <c r="E84" i="20"/>
  <c r="E83" i="20"/>
  <c r="E82" i="20"/>
  <c r="G80" i="20"/>
  <c r="G79" i="20"/>
  <c r="F80" i="20"/>
  <c r="F79" i="20"/>
  <c r="E80" i="20"/>
  <c r="E79" i="20"/>
  <c r="F77" i="20"/>
  <c r="F76" i="20"/>
  <c r="F75" i="20"/>
  <c r="G77" i="20"/>
  <c r="G76" i="20"/>
  <c r="G75" i="20"/>
  <c r="E77" i="20"/>
  <c r="E76" i="20"/>
  <c r="E75" i="20"/>
  <c r="G73" i="20"/>
  <c r="G72" i="20"/>
  <c r="F73" i="20"/>
  <c r="F72" i="20"/>
  <c r="E73" i="20"/>
  <c r="E72" i="20"/>
  <c r="G59" i="20"/>
  <c r="G58" i="20"/>
  <c r="F59" i="20"/>
  <c r="F58" i="20"/>
  <c r="E59" i="20"/>
  <c r="E58" i="20"/>
  <c r="F56" i="20"/>
  <c r="F55" i="20"/>
  <c r="F54" i="20"/>
  <c r="F53" i="20"/>
  <c r="G56" i="20"/>
  <c r="G55" i="20"/>
  <c r="G54" i="20"/>
  <c r="G53" i="20"/>
  <c r="F57" i="20"/>
  <c r="G86" i="20"/>
  <c r="G57" i="20"/>
  <c r="E56" i="20"/>
  <c r="E55" i="20"/>
  <c r="E54" i="20"/>
  <c r="E53" i="20"/>
  <c r="G48" i="20"/>
  <c r="G47" i="20"/>
  <c r="G46" i="20"/>
  <c r="G45" i="20"/>
  <c r="G44" i="20"/>
  <c r="G43" i="20"/>
  <c r="G42" i="20"/>
  <c r="G41" i="20"/>
  <c r="F48" i="20"/>
  <c r="F47" i="20"/>
  <c r="F46" i="20"/>
  <c r="F45" i="20"/>
  <c r="F44" i="20"/>
  <c r="F43" i="20"/>
  <c r="F42" i="20"/>
  <c r="F41" i="20"/>
  <c r="E48" i="20"/>
  <c r="E47" i="20"/>
  <c r="E46" i="20"/>
  <c r="E45" i="20"/>
  <c r="E44" i="20"/>
  <c r="E43" i="20"/>
  <c r="E42" i="20"/>
  <c r="E41" i="20"/>
  <c r="G38" i="20"/>
  <c r="G37" i="20"/>
  <c r="G36" i="20"/>
  <c r="G35" i="20"/>
  <c r="G34" i="20"/>
  <c r="F38" i="20"/>
  <c r="F37" i="20"/>
  <c r="F36" i="20"/>
  <c r="F35" i="20"/>
  <c r="F34" i="20"/>
  <c r="E38" i="20"/>
  <c r="E37" i="20"/>
  <c r="E36" i="20"/>
  <c r="E35" i="20"/>
  <c r="E34" i="20"/>
  <c r="G32" i="20"/>
  <c r="G31" i="20"/>
  <c r="G30" i="20"/>
  <c r="G29" i="20"/>
  <c r="G28" i="20"/>
  <c r="G27" i="20"/>
  <c r="F32" i="20"/>
  <c r="F31" i="20"/>
  <c r="F30" i="20"/>
  <c r="F29" i="20"/>
  <c r="F28" i="20"/>
  <c r="F27" i="20"/>
  <c r="E32" i="20"/>
  <c r="E31" i="20"/>
  <c r="E30" i="20"/>
  <c r="E29" i="20"/>
  <c r="E28" i="20"/>
  <c r="E27" i="20"/>
  <c r="G24" i="20"/>
  <c r="F24" i="20"/>
  <c r="E24" i="20"/>
  <c r="G23" i="20"/>
  <c r="G22" i="20"/>
  <c r="F23" i="20"/>
  <c r="F22" i="20"/>
  <c r="E23" i="20"/>
  <c r="E22" i="20"/>
  <c r="G20" i="20"/>
  <c r="G19" i="20"/>
  <c r="F20" i="20"/>
  <c r="F19" i="20"/>
  <c r="E20" i="20"/>
  <c r="E19" i="20"/>
  <c r="G40" i="20"/>
  <c r="G135" i="20"/>
  <c r="F135" i="20"/>
  <c r="H125" i="20"/>
  <c r="G125" i="20"/>
  <c r="F125" i="20"/>
  <c r="E125" i="20"/>
  <c r="H120" i="20"/>
  <c r="G120" i="20"/>
  <c r="F120" i="20"/>
  <c r="E120" i="20"/>
  <c r="H110" i="20"/>
  <c r="G110" i="20"/>
  <c r="F110" i="20"/>
  <c r="E110" i="20"/>
  <c r="H105" i="20"/>
  <c r="G105" i="20"/>
  <c r="F105" i="20"/>
  <c r="E105" i="20"/>
  <c r="H86" i="20"/>
  <c r="H104" i="20"/>
  <c r="G104" i="20"/>
  <c r="F86" i="20"/>
  <c r="F104" i="20"/>
  <c r="E86" i="20"/>
  <c r="E104" i="20"/>
  <c r="H81" i="20"/>
  <c r="G81" i="20"/>
  <c r="F81" i="20"/>
  <c r="E81" i="20"/>
  <c r="H78" i="20"/>
  <c r="G78" i="20"/>
  <c r="F78" i="20"/>
  <c r="E78" i="20"/>
  <c r="H74" i="20"/>
  <c r="G74" i="20"/>
  <c r="F74" i="20"/>
  <c r="E74" i="20"/>
  <c r="G68" i="20"/>
  <c r="F68" i="20"/>
  <c r="E68" i="20"/>
  <c r="G67" i="20"/>
  <c r="F67" i="20"/>
  <c r="E67" i="20"/>
  <c r="H60" i="20"/>
  <c r="G60" i="20"/>
  <c r="F60" i="20"/>
  <c r="E60" i="20"/>
  <c r="H57" i="20"/>
  <c r="E57" i="20"/>
  <c r="H52" i="20"/>
  <c r="G52" i="20"/>
  <c r="G51" i="20"/>
  <c r="F52" i="20"/>
  <c r="F51" i="20"/>
  <c r="E52" i="20"/>
  <c r="H40" i="20"/>
  <c r="F40" i="20"/>
  <c r="E40" i="20"/>
  <c r="H33" i="20"/>
  <c r="G33" i="20"/>
  <c r="F33" i="20"/>
  <c r="E33" i="20"/>
  <c r="H26" i="20"/>
  <c r="H25" i="20"/>
  <c r="G26" i="20"/>
  <c r="F26" i="20"/>
  <c r="E26" i="20"/>
  <c r="H21" i="20"/>
  <c r="G21" i="20"/>
  <c r="F21" i="20"/>
  <c r="E21" i="20"/>
  <c r="H18" i="20"/>
  <c r="G18" i="20"/>
  <c r="F18" i="20"/>
  <c r="E18" i="20"/>
  <c r="E19" i="19"/>
  <c r="F19" i="19"/>
  <c r="G19" i="19"/>
  <c r="H19" i="19"/>
  <c r="I19" i="19"/>
  <c r="J19" i="19"/>
  <c r="K19" i="19"/>
  <c r="L19" i="19"/>
  <c r="M19" i="19"/>
  <c r="N19" i="19"/>
  <c r="O19" i="19"/>
  <c r="P19" i="19"/>
  <c r="E20" i="19"/>
  <c r="F20" i="19"/>
  <c r="G20" i="19"/>
  <c r="H20" i="19"/>
  <c r="I20" i="19"/>
  <c r="J20" i="19"/>
  <c r="K20" i="19"/>
  <c r="L20" i="19"/>
  <c r="M20" i="19"/>
  <c r="N20" i="19"/>
  <c r="O20" i="19"/>
  <c r="P20" i="19"/>
  <c r="E22" i="19"/>
  <c r="F22" i="19"/>
  <c r="G22" i="19"/>
  <c r="H22" i="19"/>
  <c r="I22" i="19"/>
  <c r="J22" i="19"/>
  <c r="K22" i="19"/>
  <c r="L22" i="19"/>
  <c r="M22" i="19"/>
  <c r="N22" i="19"/>
  <c r="O22" i="19"/>
  <c r="P22" i="19"/>
  <c r="E23" i="19"/>
  <c r="F23" i="19"/>
  <c r="G23" i="19"/>
  <c r="H23" i="19"/>
  <c r="I23" i="19"/>
  <c r="J23" i="19"/>
  <c r="K23" i="19"/>
  <c r="L23" i="19"/>
  <c r="M23" i="19"/>
  <c r="N23" i="19"/>
  <c r="O23" i="19"/>
  <c r="P23" i="19"/>
  <c r="E24" i="19"/>
  <c r="J24" i="19"/>
  <c r="K24" i="19"/>
  <c r="M24" i="19"/>
  <c r="N24" i="19"/>
  <c r="O24" i="19"/>
  <c r="P24" i="19"/>
  <c r="E27" i="19"/>
  <c r="F27" i="19"/>
  <c r="G27" i="19"/>
  <c r="H27" i="19"/>
  <c r="I27" i="19"/>
  <c r="J27" i="19"/>
  <c r="K27" i="19"/>
  <c r="L27" i="19"/>
  <c r="M27" i="19"/>
  <c r="N27" i="19"/>
  <c r="O27" i="19"/>
  <c r="P27" i="19"/>
  <c r="E28" i="19"/>
  <c r="F28" i="19"/>
  <c r="G28" i="19"/>
  <c r="H28" i="19"/>
  <c r="I28" i="19"/>
  <c r="J28" i="19"/>
  <c r="K28" i="19"/>
  <c r="L28" i="19"/>
  <c r="M28" i="19"/>
  <c r="N28" i="19"/>
  <c r="O28" i="19"/>
  <c r="P28" i="19"/>
  <c r="E29" i="19"/>
  <c r="F29" i="19"/>
  <c r="G29" i="19"/>
  <c r="H29" i="19"/>
  <c r="I29" i="19"/>
  <c r="J29" i="19"/>
  <c r="K29" i="19"/>
  <c r="L29" i="19"/>
  <c r="M29" i="19"/>
  <c r="N29" i="19"/>
  <c r="O29" i="19"/>
  <c r="P29" i="19"/>
  <c r="E30" i="19"/>
  <c r="F30" i="19"/>
  <c r="G30" i="19"/>
  <c r="H30" i="19"/>
  <c r="I30" i="19"/>
  <c r="J30" i="19"/>
  <c r="K30" i="19"/>
  <c r="L30" i="19"/>
  <c r="M30" i="19"/>
  <c r="N30" i="19"/>
  <c r="O30" i="19"/>
  <c r="P30" i="19"/>
  <c r="E31" i="19"/>
  <c r="F31" i="19"/>
  <c r="G31" i="19"/>
  <c r="H31" i="19"/>
  <c r="I31" i="19"/>
  <c r="J31" i="19"/>
  <c r="K31" i="19"/>
  <c r="L31" i="19"/>
  <c r="M31" i="19"/>
  <c r="N31" i="19"/>
  <c r="O31" i="19"/>
  <c r="P31" i="19"/>
  <c r="E32" i="19"/>
  <c r="F32" i="19"/>
  <c r="G32" i="19"/>
  <c r="H32" i="19"/>
  <c r="I32" i="19"/>
  <c r="J32" i="19"/>
  <c r="K32" i="19"/>
  <c r="L32" i="19"/>
  <c r="M32" i="19"/>
  <c r="N32" i="19"/>
  <c r="O32" i="19"/>
  <c r="P32" i="19"/>
  <c r="E35" i="19"/>
  <c r="F35" i="19"/>
  <c r="G35" i="19"/>
  <c r="H35" i="19"/>
  <c r="I35" i="19"/>
  <c r="J35" i="19"/>
  <c r="K35" i="19"/>
  <c r="L35" i="19"/>
  <c r="M35" i="19"/>
  <c r="N35" i="19"/>
  <c r="O35" i="19"/>
  <c r="P35" i="19"/>
  <c r="E36" i="19"/>
  <c r="F36" i="19"/>
  <c r="G36" i="19"/>
  <c r="H36" i="19"/>
  <c r="I36" i="19"/>
  <c r="J36" i="19"/>
  <c r="K36" i="19"/>
  <c r="L36" i="19"/>
  <c r="M36" i="19"/>
  <c r="N36" i="19"/>
  <c r="O36" i="19"/>
  <c r="P36" i="19"/>
  <c r="E37" i="19"/>
  <c r="F37" i="19"/>
  <c r="G37" i="19"/>
  <c r="H37" i="19"/>
  <c r="I37" i="19"/>
  <c r="J37" i="19"/>
  <c r="K37" i="19"/>
  <c r="L37" i="19"/>
  <c r="M37" i="19"/>
  <c r="N37" i="19"/>
  <c r="O37" i="19"/>
  <c r="P37" i="19"/>
  <c r="E38" i="19"/>
  <c r="F38" i="19"/>
  <c r="G38" i="19"/>
  <c r="H38" i="19"/>
  <c r="I38" i="19"/>
  <c r="J38" i="19"/>
  <c r="K38" i="19"/>
  <c r="L38" i="19"/>
  <c r="M38" i="19"/>
  <c r="N38" i="19"/>
  <c r="O38" i="19"/>
  <c r="P38" i="19"/>
  <c r="E41" i="19"/>
  <c r="F41" i="19"/>
  <c r="G41" i="19"/>
  <c r="H41" i="19"/>
  <c r="I41" i="19"/>
  <c r="J41" i="19"/>
  <c r="K41" i="19"/>
  <c r="L41" i="19"/>
  <c r="M41" i="19"/>
  <c r="N41" i="19"/>
  <c r="O41" i="19"/>
  <c r="P41" i="19"/>
  <c r="E42" i="19"/>
  <c r="F42" i="19"/>
  <c r="G42" i="19"/>
  <c r="H42" i="19"/>
  <c r="I42" i="19"/>
  <c r="J42" i="19"/>
  <c r="K42" i="19"/>
  <c r="L42" i="19"/>
  <c r="M42" i="19"/>
  <c r="N42" i="19"/>
  <c r="O42" i="19"/>
  <c r="P42" i="19"/>
  <c r="E43" i="19"/>
  <c r="F43" i="19"/>
  <c r="G43" i="19"/>
  <c r="H43" i="19"/>
  <c r="I43" i="19"/>
  <c r="J43" i="19"/>
  <c r="K43" i="19"/>
  <c r="L43" i="19"/>
  <c r="M43" i="19"/>
  <c r="N43" i="19"/>
  <c r="O43" i="19"/>
  <c r="P43" i="19"/>
  <c r="E44" i="19"/>
  <c r="F44" i="19"/>
  <c r="G44" i="19"/>
  <c r="H44" i="19"/>
  <c r="I44" i="19"/>
  <c r="J44" i="19"/>
  <c r="K44" i="19"/>
  <c r="L44" i="19"/>
  <c r="M44" i="19"/>
  <c r="N44" i="19"/>
  <c r="O44" i="19"/>
  <c r="P44" i="19"/>
  <c r="E45" i="19"/>
  <c r="F45" i="19"/>
  <c r="G45" i="19"/>
  <c r="H45" i="19"/>
  <c r="I45" i="19"/>
  <c r="J45" i="19"/>
  <c r="K45" i="19"/>
  <c r="L45" i="19"/>
  <c r="M45" i="19"/>
  <c r="N45" i="19"/>
  <c r="O45" i="19"/>
  <c r="P45" i="19"/>
  <c r="E46" i="19"/>
  <c r="F46" i="19"/>
  <c r="G46" i="19"/>
  <c r="H46" i="19"/>
  <c r="I46" i="19"/>
  <c r="J46" i="19"/>
  <c r="K46" i="19"/>
  <c r="L46" i="19"/>
  <c r="M46" i="19"/>
  <c r="N46" i="19"/>
  <c r="O46" i="19"/>
  <c r="P46" i="19"/>
  <c r="E47" i="19"/>
  <c r="F47" i="19"/>
  <c r="G47" i="19"/>
  <c r="H47" i="19"/>
  <c r="I47" i="19"/>
  <c r="J47" i="19"/>
  <c r="K47" i="19"/>
  <c r="L47" i="19"/>
  <c r="M47" i="19"/>
  <c r="N47" i="19"/>
  <c r="O47" i="19"/>
  <c r="P47" i="19"/>
  <c r="E48" i="19"/>
  <c r="F48" i="19"/>
  <c r="G48" i="19"/>
  <c r="H48" i="19"/>
  <c r="I48" i="19"/>
  <c r="J48" i="19"/>
  <c r="K48" i="19"/>
  <c r="L48" i="19"/>
  <c r="M48" i="19"/>
  <c r="N48" i="19"/>
  <c r="O48" i="19"/>
  <c r="P48" i="19"/>
  <c r="E53" i="19"/>
  <c r="F53" i="19"/>
  <c r="G53" i="19"/>
  <c r="H53" i="19"/>
  <c r="I53" i="19"/>
  <c r="J53" i="19"/>
  <c r="K53" i="19"/>
  <c r="L53" i="19"/>
  <c r="M53" i="19"/>
  <c r="N53" i="19"/>
  <c r="O53" i="19"/>
  <c r="P53" i="19"/>
  <c r="E54" i="19"/>
  <c r="F54" i="19"/>
  <c r="G54" i="19"/>
  <c r="H54" i="19"/>
  <c r="I54" i="19"/>
  <c r="J54" i="19"/>
  <c r="K54" i="19"/>
  <c r="L54" i="19"/>
  <c r="M54" i="19"/>
  <c r="N54" i="19"/>
  <c r="O54" i="19"/>
  <c r="P54" i="19"/>
  <c r="E55" i="19"/>
  <c r="F55" i="19"/>
  <c r="G55" i="19"/>
  <c r="H55" i="19"/>
  <c r="I55" i="19"/>
  <c r="J55" i="19"/>
  <c r="K55" i="19"/>
  <c r="L55" i="19"/>
  <c r="M55" i="19"/>
  <c r="N55" i="19"/>
  <c r="O55" i="19"/>
  <c r="P55" i="19"/>
  <c r="E56" i="19"/>
  <c r="F56" i="19"/>
  <c r="G56" i="19"/>
  <c r="H56" i="19"/>
  <c r="I56" i="19"/>
  <c r="J56" i="19"/>
  <c r="K56" i="19"/>
  <c r="L56" i="19"/>
  <c r="M56" i="19"/>
  <c r="N56" i="19"/>
  <c r="O56" i="19"/>
  <c r="P56" i="19"/>
  <c r="E58" i="19"/>
  <c r="F58" i="19"/>
  <c r="G58" i="19"/>
  <c r="H58" i="19"/>
  <c r="I58" i="19"/>
  <c r="J58" i="19"/>
  <c r="K58" i="19"/>
  <c r="L58" i="19"/>
  <c r="M58" i="19"/>
  <c r="N58" i="19"/>
  <c r="O58" i="19"/>
  <c r="P58" i="19"/>
  <c r="E59" i="19"/>
  <c r="F59" i="19"/>
  <c r="G59" i="19"/>
  <c r="H59" i="19"/>
  <c r="I59" i="19"/>
  <c r="J59" i="19"/>
  <c r="K59" i="19"/>
  <c r="L59" i="19"/>
  <c r="M59" i="19"/>
  <c r="N59" i="19"/>
  <c r="O59" i="19"/>
  <c r="P59" i="19"/>
  <c r="E63" i="19"/>
  <c r="F63" i="19"/>
  <c r="G63" i="19"/>
  <c r="H63" i="19"/>
  <c r="I63" i="19"/>
  <c r="J63" i="19"/>
  <c r="K63" i="19"/>
  <c r="L63" i="19"/>
  <c r="M63" i="19"/>
  <c r="N63" i="19"/>
  <c r="O63" i="19"/>
  <c r="P63" i="19"/>
  <c r="E64" i="19"/>
  <c r="F64" i="19"/>
  <c r="G64" i="19"/>
  <c r="H64" i="19"/>
  <c r="I64" i="19"/>
  <c r="J64" i="19"/>
  <c r="K64" i="19"/>
  <c r="L64" i="19"/>
  <c r="M64" i="19"/>
  <c r="N64" i="19"/>
  <c r="O64" i="19"/>
  <c r="P64" i="19"/>
  <c r="E65" i="19"/>
  <c r="F65" i="19"/>
  <c r="G65" i="19"/>
  <c r="H65" i="19"/>
  <c r="I65" i="19"/>
  <c r="J65" i="19"/>
  <c r="K65" i="19"/>
  <c r="L65" i="19"/>
  <c r="M65" i="19"/>
  <c r="N65" i="19"/>
  <c r="O65" i="19"/>
  <c r="P65" i="19"/>
  <c r="E72" i="19"/>
  <c r="F72" i="19"/>
  <c r="G72" i="19"/>
  <c r="H72" i="19"/>
  <c r="I72" i="19"/>
  <c r="J72" i="19"/>
  <c r="K72" i="19"/>
  <c r="L72" i="19"/>
  <c r="M72" i="19"/>
  <c r="N72" i="19"/>
  <c r="O72" i="19"/>
  <c r="P72" i="19"/>
  <c r="E73" i="19"/>
  <c r="F73" i="19"/>
  <c r="G73" i="19"/>
  <c r="H73" i="19"/>
  <c r="I73" i="19"/>
  <c r="J73" i="19"/>
  <c r="K73" i="19"/>
  <c r="L73" i="19"/>
  <c r="M73" i="19"/>
  <c r="N73" i="19"/>
  <c r="O73" i="19"/>
  <c r="P73" i="19"/>
  <c r="E75" i="19"/>
  <c r="F75" i="19"/>
  <c r="G75" i="19"/>
  <c r="H75" i="19"/>
  <c r="I75" i="19"/>
  <c r="J75" i="19"/>
  <c r="K75" i="19"/>
  <c r="L75" i="19"/>
  <c r="M75" i="19"/>
  <c r="N75" i="19"/>
  <c r="O75" i="19"/>
  <c r="P75" i="19"/>
  <c r="E76" i="19"/>
  <c r="F76" i="19"/>
  <c r="G76" i="19"/>
  <c r="H76" i="19"/>
  <c r="I76" i="19"/>
  <c r="J76" i="19"/>
  <c r="K76" i="19"/>
  <c r="L76" i="19"/>
  <c r="M76" i="19"/>
  <c r="N76" i="19"/>
  <c r="O76" i="19"/>
  <c r="P76" i="19"/>
  <c r="E77" i="19"/>
  <c r="F77" i="19"/>
  <c r="G77" i="19"/>
  <c r="H77" i="19"/>
  <c r="I77" i="19"/>
  <c r="J77" i="19"/>
  <c r="K77" i="19"/>
  <c r="L77" i="19"/>
  <c r="M77" i="19"/>
  <c r="N77" i="19"/>
  <c r="O77" i="19"/>
  <c r="P77" i="19"/>
  <c r="E79" i="19"/>
  <c r="F79" i="19"/>
  <c r="G79" i="19"/>
  <c r="H79" i="19"/>
  <c r="I79" i="19"/>
  <c r="J79" i="19"/>
  <c r="K79" i="19"/>
  <c r="L79" i="19"/>
  <c r="M79" i="19"/>
  <c r="N79" i="19"/>
  <c r="O79" i="19"/>
  <c r="P79" i="19"/>
  <c r="E80" i="19"/>
  <c r="F80" i="19"/>
  <c r="G80" i="19"/>
  <c r="H80" i="19"/>
  <c r="I80" i="19"/>
  <c r="J80" i="19"/>
  <c r="K80" i="19"/>
  <c r="L80" i="19"/>
  <c r="M80" i="19"/>
  <c r="N80" i="19"/>
  <c r="O80" i="19"/>
  <c r="P80" i="19"/>
  <c r="E82" i="19"/>
  <c r="F82" i="19"/>
  <c r="G82" i="19"/>
  <c r="H82" i="19"/>
  <c r="I82" i="19"/>
  <c r="J82" i="19"/>
  <c r="K82" i="19"/>
  <c r="L82" i="19"/>
  <c r="M82" i="19"/>
  <c r="N82" i="19"/>
  <c r="O82" i="19"/>
  <c r="P82" i="19"/>
  <c r="E83" i="19"/>
  <c r="F83" i="19"/>
  <c r="G83" i="19"/>
  <c r="H83" i="19"/>
  <c r="I83" i="19"/>
  <c r="J83" i="19"/>
  <c r="K83" i="19"/>
  <c r="L83" i="19"/>
  <c r="M83" i="19"/>
  <c r="N83" i="19"/>
  <c r="O83" i="19"/>
  <c r="P83" i="19"/>
  <c r="E84" i="19"/>
  <c r="F84" i="19"/>
  <c r="G84" i="19"/>
  <c r="H84" i="19"/>
  <c r="I84" i="19"/>
  <c r="J84" i="19"/>
  <c r="K84" i="19"/>
  <c r="L84" i="19"/>
  <c r="M84" i="19"/>
  <c r="N84" i="19"/>
  <c r="O84" i="19"/>
  <c r="P84" i="19"/>
  <c r="E87" i="19"/>
  <c r="F87" i="19"/>
  <c r="G87" i="19"/>
  <c r="H87" i="19"/>
  <c r="I87" i="19"/>
  <c r="J87" i="19"/>
  <c r="K87" i="19"/>
  <c r="L87" i="19"/>
  <c r="M87" i="19"/>
  <c r="N87" i="19"/>
  <c r="O87" i="19"/>
  <c r="P87" i="19"/>
  <c r="E88" i="19"/>
  <c r="F88" i="19"/>
  <c r="G88" i="19"/>
  <c r="H88" i="19"/>
  <c r="I88" i="19"/>
  <c r="J88" i="19"/>
  <c r="K88" i="19"/>
  <c r="L88" i="19"/>
  <c r="M88" i="19"/>
  <c r="N88" i="19"/>
  <c r="O88" i="19"/>
  <c r="P88" i="19"/>
  <c r="E89" i="19"/>
  <c r="F89" i="19"/>
  <c r="G89" i="19"/>
  <c r="H89" i="19"/>
  <c r="I89" i="19"/>
  <c r="J89" i="19"/>
  <c r="K89" i="19"/>
  <c r="L89" i="19"/>
  <c r="M89" i="19"/>
  <c r="N89" i="19"/>
  <c r="O89" i="19"/>
  <c r="P89" i="19"/>
  <c r="E90" i="19"/>
  <c r="F90" i="19"/>
  <c r="G90" i="19"/>
  <c r="H90" i="19"/>
  <c r="I90" i="19"/>
  <c r="J90" i="19"/>
  <c r="K90" i="19"/>
  <c r="L90" i="19"/>
  <c r="M90" i="19"/>
  <c r="N90" i="19"/>
  <c r="O90" i="19"/>
  <c r="P90" i="19"/>
  <c r="E91" i="19"/>
  <c r="F91" i="19"/>
  <c r="G91" i="19"/>
  <c r="H91" i="19"/>
  <c r="I91" i="19"/>
  <c r="J91" i="19"/>
  <c r="K91" i="19"/>
  <c r="L91" i="19"/>
  <c r="M91" i="19"/>
  <c r="N91" i="19"/>
  <c r="O91" i="19"/>
  <c r="P91" i="19"/>
  <c r="E92" i="19"/>
  <c r="F92" i="19"/>
  <c r="G92" i="19"/>
  <c r="H92" i="19"/>
  <c r="I92" i="19"/>
  <c r="J92" i="19"/>
  <c r="K92" i="19"/>
  <c r="L92" i="19"/>
  <c r="M92" i="19"/>
  <c r="N92" i="19"/>
  <c r="O92" i="19"/>
  <c r="P92" i="19"/>
  <c r="E93" i="19"/>
  <c r="F93" i="19"/>
  <c r="G93" i="19"/>
  <c r="H93" i="19"/>
  <c r="I93" i="19"/>
  <c r="J93" i="19"/>
  <c r="K93" i="19"/>
  <c r="L93" i="19"/>
  <c r="M93" i="19"/>
  <c r="N93" i="19"/>
  <c r="O93" i="19"/>
  <c r="P93" i="19"/>
  <c r="E94" i="19"/>
  <c r="F94" i="19"/>
  <c r="G94" i="19"/>
  <c r="H94" i="19"/>
  <c r="I94" i="19"/>
  <c r="J94" i="19"/>
  <c r="K94" i="19"/>
  <c r="L94" i="19"/>
  <c r="M94" i="19"/>
  <c r="N94" i="19"/>
  <c r="O94" i="19"/>
  <c r="P94" i="19"/>
  <c r="E95" i="19"/>
  <c r="F95" i="19"/>
  <c r="G95" i="19"/>
  <c r="H95" i="19"/>
  <c r="I95" i="19"/>
  <c r="J95" i="19"/>
  <c r="K95" i="19"/>
  <c r="L95" i="19"/>
  <c r="M95" i="19"/>
  <c r="N95" i="19"/>
  <c r="O95" i="19"/>
  <c r="P95" i="19"/>
  <c r="E96" i="19"/>
  <c r="F96" i="19"/>
  <c r="G96" i="19"/>
  <c r="H96" i="19"/>
  <c r="I96" i="19"/>
  <c r="J96" i="19"/>
  <c r="K96" i="19"/>
  <c r="L96" i="19"/>
  <c r="M96" i="19"/>
  <c r="N96" i="19"/>
  <c r="O96" i="19"/>
  <c r="P96" i="19"/>
  <c r="E97" i="19"/>
  <c r="F97" i="19"/>
  <c r="G97" i="19"/>
  <c r="H97" i="19"/>
  <c r="I97" i="19"/>
  <c r="J97" i="19"/>
  <c r="K97" i="19"/>
  <c r="L97" i="19"/>
  <c r="M97" i="19"/>
  <c r="N97" i="19"/>
  <c r="O97" i="19"/>
  <c r="P97" i="19"/>
  <c r="E98" i="19"/>
  <c r="F98" i="19"/>
  <c r="G98" i="19"/>
  <c r="H98" i="19"/>
  <c r="I98" i="19"/>
  <c r="J98" i="19"/>
  <c r="K98" i="19"/>
  <c r="L98" i="19"/>
  <c r="M98" i="19"/>
  <c r="N98" i="19"/>
  <c r="O98" i="19"/>
  <c r="P98" i="19"/>
  <c r="E99" i="19"/>
  <c r="F99" i="19"/>
  <c r="G99" i="19"/>
  <c r="H99" i="19"/>
  <c r="I99" i="19"/>
  <c r="J99" i="19"/>
  <c r="K99" i="19"/>
  <c r="L99" i="19"/>
  <c r="M99" i="19"/>
  <c r="N99" i="19"/>
  <c r="O99" i="19"/>
  <c r="P99" i="19"/>
  <c r="E100" i="19"/>
  <c r="F100" i="19"/>
  <c r="G100" i="19"/>
  <c r="H100" i="19"/>
  <c r="I100" i="19"/>
  <c r="J100" i="19"/>
  <c r="K100" i="19"/>
  <c r="L100" i="19"/>
  <c r="M100" i="19"/>
  <c r="N100" i="19"/>
  <c r="O100" i="19"/>
  <c r="P100" i="19"/>
  <c r="H71" i="20"/>
  <c r="H51" i="20"/>
  <c r="G17" i="20"/>
  <c r="F119" i="20"/>
  <c r="H17" i="20"/>
  <c r="H39" i="20"/>
  <c r="H49" i="20"/>
  <c r="E17" i="20"/>
  <c r="F17" i="20"/>
  <c r="G25" i="20"/>
  <c r="G71" i="20"/>
  <c r="H119" i="20"/>
  <c r="G119" i="20"/>
  <c r="E119" i="20"/>
  <c r="E71" i="20"/>
  <c r="F71" i="20"/>
  <c r="E51" i="20"/>
  <c r="E25" i="20"/>
  <c r="F25" i="20"/>
  <c r="P128" i="19"/>
  <c r="P127" i="19"/>
  <c r="P126" i="19"/>
  <c r="P121" i="19"/>
  <c r="P130" i="19"/>
  <c r="P129" i="19"/>
  <c r="O130" i="19"/>
  <c r="E39" i="20"/>
  <c r="E49" i="20"/>
  <c r="F39" i="20"/>
  <c r="F49" i="20"/>
  <c r="F61" i="20"/>
  <c r="H61" i="20"/>
  <c r="G39" i="20"/>
  <c r="G49" i="20"/>
  <c r="G61" i="20"/>
  <c r="F131" i="20"/>
  <c r="H131" i="20"/>
  <c r="E131" i="20"/>
  <c r="G131" i="20"/>
  <c r="E61" i="20"/>
  <c r="M34" i="19"/>
  <c r="P134" i="19"/>
  <c r="P133" i="19"/>
  <c r="P125" i="19"/>
  <c r="P124" i="19"/>
  <c r="P123" i="19"/>
  <c r="P122" i="19"/>
  <c r="P118" i="19"/>
  <c r="P117" i="19"/>
  <c r="P116" i="19"/>
  <c r="P115" i="19"/>
  <c r="P113" i="19"/>
  <c r="P112" i="19"/>
  <c r="P111" i="19"/>
  <c r="P109" i="19"/>
  <c r="P108" i="19"/>
  <c r="P107" i="19"/>
  <c r="P106" i="19"/>
  <c r="P103" i="19"/>
  <c r="P102" i="19"/>
  <c r="P101" i="19"/>
  <c r="P85" i="19"/>
  <c r="P34" i="19"/>
  <c r="P21" i="19"/>
  <c r="O134" i="19"/>
  <c r="O133" i="19"/>
  <c r="O129" i="19"/>
  <c r="O128" i="19"/>
  <c r="O127" i="19"/>
  <c r="O126" i="19"/>
  <c r="O124" i="19"/>
  <c r="O123" i="19"/>
  <c r="O122" i="19"/>
  <c r="O121" i="19"/>
  <c r="O118" i="19"/>
  <c r="O117" i="19"/>
  <c r="O116" i="19"/>
  <c r="O115" i="19"/>
  <c r="O113" i="19"/>
  <c r="O112" i="19"/>
  <c r="O111" i="19"/>
  <c r="O109" i="19"/>
  <c r="O108" i="19"/>
  <c r="O107" i="19"/>
  <c r="O106" i="19"/>
  <c r="O103" i="19"/>
  <c r="O102" i="19"/>
  <c r="O101" i="19"/>
  <c r="O85" i="19"/>
  <c r="O78" i="19"/>
  <c r="O66" i="19"/>
  <c r="O34" i="19"/>
  <c r="N134" i="19"/>
  <c r="N133" i="19"/>
  <c r="N130" i="19"/>
  <c r="N129" i="19"/>
  <c r="N128" i="19"/>
  <c r="N127" i="19"/>
  <c r="N126" i="19"/>
  <c r="N124" i="19"/>
  <c r="N123" i="19"/>
  <c r="N122" i="19"/>
  <c r="N121" i="19"/>
  <c r="N118" i="19"/>
  <c r="N117" i="19"/>
  <c r="N116" i="19"/>
  <c r="N115" i="19"/>
  <c r="N113" i="19"/>
  <c r="N112" i="19"/>
  <c r="N111" i="19"/>
  <c r="N109" i="19"/>
  <c r="N108" i="19"/>
  <c r="N107" i="19"/>
  <c r="N106" i="19"/>
  <c r="N103" i="19"/>
  <c r="N102" i="19"/>
  <c r="N101" i="19"/>
  <c r="N85" i="19"/>
  <c r="N67" i="19"/>
  <c r="N66" i="19"/>
  <c r="N34" i="19"/>
  <c r="P66" i="19"/>
  <c r="O67" i="19"/>
  <c r="P67" i="19"/>
  <c r="N68" i="19"/>
  <c r="O68" i="19"/>
  <c r="P68" i="19"/>
  <c r="G136" i="20"/>
  <c r="F136" i="20"/>
  <c r="E136" i="20"/>
  <c r="N21" i="19"/>
  <c r="N74" i="19"/>
  <c r="P33" i="19"/>
  <c r="O74" i="19"/>
  <c r="O71" i="19"/>
  <c r="N18" i="19"/>
  <c r="N17" i="19"/>
  <c r="N57" i="19"/>
  <c r="P18" i="19"/>
  <c r="P17" i="19"/>
  <c r="P52" i="19"/>
  <c r="P57" i="19"/>
  <c r="P78" i="19"/>
  <c r="P110" i="19"/>
  <c r="O81" i="19"/>
  <c r="O86" i="19"/>
  <c r="O104" i="19"/>
  <c r="O114" i="19"/>
  <c r="O120" i="19"/>
  <c r="O125" i="19"/>
  <c r="P74" i="19"/>
  <c r="N105" i="19"/>
  <c r="N125" i="19"/>
  <c r="O18" i="19"/>
  <c r="O110" i="19"/>
  <c r="N26" i="19"/>
  <c r="N33" i="19"/>
  <c r="N40" i="19"/>
  <c r="N86" i="19"/>
  <c r="N104" i="19"/>
  <c r="O26" i="19"/>
  <c r="O40" i="19"/>
  <c r="O52" i="19"/>
  <c r="N52" i="19"/>
  <c r="N81" i="19"/>
  <c r="N114" i="19"/>
  <c r="O21" i="19"/>
  <c r="P26" i="19"/>
  <c r="N78" i="19"/>
  <c r="N71" i="19"/>
  <c r="N110" i="19"/>
  <c r="N120" i="19"/>
  <c r="O57" i="19"/>
  <c r="O105" i="19"/>
  <c r="O33" i="19"/>
  <c r="P40" i="19"/>
  <c r="P81" i="19"/>
  <c r="P86" i="19"/>
  <c r="P104" i="19"/>
  <c r="P105" i="19"/>
  <c r="P114" i="19"/>
  <c r="P120" i="19"/>
  <c r="O119" i="19"/>
  <c r="O131" i="19"/>
  <c r="P71" i="19"/>
  <c r="P25" i="19"/>
  <c r="P39" i="19"/>
  <c r="P49" i="19"/>
  <c r="O17" i="19"/>
  <c r="N51" i="19"/>
  <c r="O25" i="19"/>
  <c r="N119" i="19"/>
  <c r="N131" i="19"/>
  <c r="N25" i="19"/>
  <c r="N39" i="19"/>
  <c r="N49" i="19"/>
  <c r="P51" i="19"/>
  <c r="P119" i="19"/>
  <c r="O51" i="19"/>
  <c r="P131" i="19"/>
  <c r="O39" i="19"/>
  <c r="O49" i="19"/>
  <c r="O61" i="19"/>
  <c r="N61" i="19"/>
  <c r="P61" i="19"/>
  <c r="J130" i="19"/>
  <c r="J129" i="19"/>
  <c r="J128" i="19"/>
  <c r="J127" i="19"/>
  <c r="J126" i="19"/>
  <c r="J124" i="19"/>
  <c r="J123" i="19"/>
  <c r="J122" i="19"/>
  <c r="J121" i="19"/>
  <c r="J113" i="19"/>
  <c r="J112" i="19"/>
  <c r="J111" i="19"/>
  <c r="J60" i="19"/>
  <c r="J34" i="19"/>
  <c r="M134" i="19"/>
  <c r="M133" i="19"/>
  <c r="L134" i="19"/>
  <c r="L133" i="19"/>
  <c r="K134" i="19"/>
  <c r="K133" i="19"/>
  <c r="M130" i="19"/>
  <c r="M129" i="19"/>
  <c r="M128" i="19"/>
  <c r="M127" i="19"/>
  <c r="M126" i="19"/>
  <c r="L130" i="19"/>
  <c r="L129" i="19"/>
  <c r="L128" i="19"/>
  <c r="L127" i="19"/>
  <c r="L126" i="19"/>
  <c r="K130" i="19"/>
  <c r="K129" i="19"/>
  <c r="K128" i="19"/>
  <c r="K127" i="19"/>
  <c r="K126" i="19"/>
  <c r="M124" i="19"/>
  <c r="M123" i="19"/>
  <c r="M122" i="19"/>
  <c r="M121" i="19"/>
  <c r="L124" i="19"/>
  <c r="L123" i="19"/>
  <c r="L122" i="19"/>
  <c r="L121" i="19"/>
  <c r="K124" i="19"/>
  <c r="K123" i="19"/>
  <c r="K122" i="19"/>
  <c r="K121" i="19"/>
  <c r="M118" i="19"/>
  <c r="M117" i="19"/>
  <c r="M116" i="19"/>
  <c r="M115" i="19"/>
  <c r="L118" i="19"/>
  <c r="L117" i="19"/>
  <c r="L116" i="19"/>
  <c r="L115" i="19"/>
  <c r="K118" i="19"/>
  <c r="K117" i="19"/>
  <c r="K116" i="19"/>
  <c r="K115" i="19"/>
  <c r="M113" i="19"/>
  <c r="M112" i="19"/>
  <c r="M111" i="19"/>
  <c r="L113" i="19"/>
  <c r="L112" i="19"/>
  <c r="L111" i="19"/>
  <c r="K113" i="19"/>
  <c r="K112" i="19"/>
  <c r="K111" i="19"/>
  <c r="M109" i="19"/>
  <c r="M108" i="19"/>
  <c r="M107" i="19"/>
  <c r="M106" i="19"/>
  <c r="L109" i="19"/>
  <c r="L108" i="19"/>
  <c r="L107" i="19"/>
  <c r="L106" i="19"/>
  <c r="K109" i="19"/>
  <c r="K108" i="19"/>
  <c r="K107" i="19"/>
  <c r="K106" i="19"/>
  <c r="M103" i="19"/>
  <c r="M102" i="19"/>
  <c r="M101" i="19"/>
  <c r="L103" i="19"/>
  <c r="L102" i="19"/>
  <c r="L101" i="19"/>
  <c r="K103" i="19"/>
  <c r="K102" i="19"/>
  <c r="K101" i="19"/>
  <c r="L85" i="19"/>
  <c r="M85" i="19"/>
  <c r="K85" i="19"/>
  <c r="L24" i="19"/>
  <c r="J57" i="19"/>
  <c r="L34" i="19"/>
  <c r="K34" i="19"/>
  <c r="E57" i="19"/>
  <c r="M52" i="19"/>
  <c r="L57" i="19"/>
  <c r="K21" i="19"/>
  <c r="K52" i="19"/>
  <c r="L52" i="19"/>
  <c r="L21" i="19"/>
  <c r="K57" i="19"/>
  <c r="L114" i="19"/>
  <c r="M114" i="19"/>
  <c r="M21" i="19"/>
  <c r="M57" i="19"/>
  <c r="M51" i="19"/>
  <c r="M18" i="19"/>
  <c r="K18" i="19"/>
  <c r="L26" i="19"/>
  <c r="K26" i="19"/>
  <c r="L18" i="19"/>
  <c r="M40" i="19"/>
  <c r="L40" i="19"/>
  <c r="K33" i="19"/>
  <c r="M33" i="19"/>
  <c r="L33" i="19"/>
  <c r="M26" i="19"/>
  <c r="K40" i="19"/>
  <c r="K51" i="19"/>
  <c r="L51" i="19"/>
  <c r="K17" i="19"/>
  <c r="L17" i="19"/>
  <c r="M17" i="19"/>
  <c r="M25" i="19"/>
  <c r="K25" i="19"/>
  <c r="L25" i="19"/>
  <c r="K39" i="19"/>
  <c r="K49" i="19"/>
  <c r="K61" i="19"/>
  <c r="L39" i="19"/>
  <c r="L49" i="19"/>
  <c r="L61" i="19"/>
  <c r="M39" i="19"/>
  <c r="M49" i="19"/>
  <c r="M61" i="19"/>
  <c r="F134" i="19"/>
  <c r="F133" i="19"/>
  <c r="F130" i="19"/>
  <c r="F129" i="19"/>
  <c r="F128" i="19"/>
  <c r="F127" i="19"/>
  <c r="F126" i="19"/>
  <c r="F124" i="19"/>
  <c r="F123" i="19"/>
  <c r="F122" i="19"/>
  <c r="F121" i="19"/>
  <c r="F118" i="19"/>
  <c r="F117" i="19"/>
  <c r="F116" i="19"/>
  <c r="F115" i="19"/>
  <c r="F114" i="19"/>
  <c r="F113" i="19"/>
  <c r="F112" i="19"/>
  <c r="F111" i="19"/>
  <c r="F109" i="19"/>
  <c r="F108" i="19"/>
  <c r="F107" i="19"/>
  <c r="F106" i="19"/>
  <c r="F103" i="19"/>
  <c r="F102" i="19"/>
  <c r="F101" i="19"/>
  <c r="F85" i="19"/>
  <c r="F24" i="19"/>
  <c r="E34" i="19"/>
  <c r="E118" i="19"/>
  <c r="E130" i="19"/>
  <c r="E129" i="19"/>
  <c r="E127" i="19"/>
  <c r="E126" i="19"/>
  <c r="E124" i="19"/>
  <c r="E123" i="19"/>
  <c r="E122" i="19"/>
  <c r="E121" i="19"/>
  <c r="E113" i="19"/>
  <c r="E112" i="19"/>
  <c r="E111" i="19"/>
  <c r="E109" i="19"/>
  <c r="E108" i="19"/>
  <c r="E107" i="19"/>
  <c r="E106" i="19"/>
  <c r="I124" i="19"/>
  <c r="I123" i="19"/>
  <c r="I122" i="19"/>
  <c r="H124" i="19"/>
  <c r="H123" i="19"/>
  <c r="H122" i="19"/>
  <c r="I121" i="19"/>
  <c r="H121" i="19"/>
  <c r="J135" i="19"/>
  <c r="J134" i="19"/>
  <c r="J133" i="19"/>
  <c r="J118" i="19"/>
  <c r="J117" i="19"/>
  <c r="J116" i="19"/>
  <c r="J115" i="19"/>
  <c r="J114" i="19"/>
  <c r="J109" i="19"/>
  <c r="J108" i="19"/>
  <c r="J107" i="19"/>
  <c r="J106" i="19"/>
  <c r="J103" i="19"/>
  <c r="J102" i="19"/>
  <c r="J101" i="19"/>
  <c r="J85" i="19"/>
  <c r="J68" i="19"/>
  <c r="J67" i="19"/>
  <c r="J66" i="19"/>
  <c r="I135" i="19"/>
  <c r="I134" i="19"/>
  <c r="I133" i="19"/>
  <c r="I130" i="19"/>
  <c r="I129" i="19"/>
  <c r="I128" i="19"/>
  <c r="I127" i="19"/>
  <c r="I126" i="19"/>
  <c r="I120" i="19"/>
  <c r="I118" i="19"/>
  <c r="I117" i="19"/>
  <c r="I116" i="19"/>
  <c r="I115" i="19"/>
  <c r="I114" i="19"/>
  <c r="I113" i="19"/>
  <c r="I112" i="19"/>
  <c r="I111" i="19"/>
  <c r="I109" i="19"/>
  <c r="I108" i="19"/>
  <c r="I107" i="19"/>
  <c r="I106" i="19"/>
  <c r="I103" i="19"/>
  <c r="I102" i="19"/>
  <c r="I101" i="19"/>
  <c r="I85" i="19"/>
  <c r="I68" i="19"/>
  <c r="I67" i="19"/>
  <c r="I66" i="19"/>
  <c r="I60" i="19"/>
  <c r="I34" i="19"/>
  <c r="I24" i="19"/>
  <c r="H24" i="19"/>
  <c r="H135" i="19"/>
  <c r="H134" i="19"/>
  <c r="H133" i="19"/>
  <c r="H130" i="19"/>
  <c r="H129" i="19"/>
  <c r="H128" i="19"/>
  <c r="H127" i="19"/>
  <c r="H126" i="19"/>
  <c r="H118" i="19"/>
  <c r="H117" i="19"/>
  <c r="H116" i="19"/>
  <c r="H115" i="19"/>
  <c r="H114" i="19"/>
  <c r="H113" i="19"/>
  <c r="H112" i="19"/>
  <c r="H111" i="19"/>
  <c r="H109" i="19"/>
  <c r="H108" i="19"/>
  <c r="H107" i="19"/>
  <c r="H106" i="19"/>
  <c r="H103" i="19"/>
  <c r="H102" i="19"/>
  <c r="H101" i="19"/>
  <c r="H85" i="19"/>
  <c r="H68" i="19"/>
  <c r="H67" i="19"/>
  <c r="H66" i="19"/>
  <c r="H60" i="19"/>
  <c r="H34" i="19"/>
  <c r="H57" i="19"/>
  <c r="I57" i="19"/>
  <c r="I52" i="19"/>
  <c r="I105" i="19"/>
  <c r="J125" i="19"/>
  <c r="J78" i="19"/>
  <c r="J81" i="19"/>
  <c r="J52" i="19"/>
  <c r="J51" i="19"/>
  <c r="I81" i="19"/>
  <c r="J21" i="19"/>
  <c r="J74" i="19"/>
  <c r="I125" i="19"/>
  <c r="J120" i="19"/>
  <c r="J110" i="19"/>
  <c r="J105" i="19"/>
  <c r="J86" i="19"/>
  <c r="J104" i="19"/>
  <c r="J40" i="19"/>
  <c r="J33" i="19"/>
  <c r="J26" i="19"/>
  <c r="J18" i="19"/>
  <c r="I110" i="19"/>
  <c r="I86" i="19"/>
  <c r="I104" i="19"/>
  <c r="I78" i="19"/>
  <c r="I74" i="19"/>
  <c r="I40" i="19"/>
  <c r="I33" i="19"/>
  <c r="I26" i="19"/>
  <c r="I21" i="19"/>
  <c r="I18" i="19"/>
  <c r="I51" i="19"/>
  <c r="J17" i="19"/>
  <c r="I71" i="19"/>
  <c r="J71" i="19"/>
  <c r="I119" i="19"/>
  <c r="J25" i="19"/>
  <c r="J119" i="19"/>
  <c r="I17" i="19"/>
  <c r="I25" i="19"/>
  <c r="I131" i="19"/>
  <c r="J131" i="19"/>
  <c r="J39" i="19"/>
  <c r="I39" i="19"/>
  <c r="I49" i="19"/>
  <c r="I61" i="19"/>
  <c r="J49" i="19"/>
  <c r="J61" i="19"/>
  <c r="H125" i="19"/>
  <c r="H120" i="19"/>
  <c r="H110" i="19"/>
  <c r="H105" i="19"/>
  <c r="H81" i="19"/>
  <c r="H78" i="19"/>
  <c r="H74" i="19"/>
  <c r="H52" i="19"/>
  <c r="H51" i="19"/>
  <c r="H40" i="19"/>
  <c r="H33" i="19"/>
  <c r="H26" i="19"/>
  <c r="H71" i="19"/>
  <c r="H25" i="19"/>
  <c r="H86" i="19"/>
  <c r="H104" i="19"/>
  <c r="H119" i="19"/>
  <c r="H21" i="19"/>
  <c r="H18" i="19"/>
  <c r="H17" i="19"/>
  <c r="H39" i="19"/>
  <c r="H49" i="19"/>
  <c r="H61" i="19"/>
  <c r="H131" i="19"/>
  <c r="G134" i="19"/>
  <c r="G133" i="19"/>
  <c r="G130" i="19"/>
  <c r="G129" i="19"/>
  <c r="G128" i="19"/>
  <c r="G127" i="19"/>
  <c r="G126" i="19"/>
  <c r="G124" i="19"/>
  <c r="G123" i="19"/>
  <c r="G122" i="19"/>
  <c r="G121" i="19"/>
  <c r="G118" i="19"/>
  <c r="G117" i="19"/>
  <c r="G116" i="19"/>
  <c r="G115" i="19"/>
  <c r="G113" i="19"/>
  <c r="G112" i="19"/>
  <c r="G111" i="19"/>
  <c r="G109" i="19"/>
  <c r="G108" i="19"/>
  <c r="G107" i="19"/>
  <c r="G106" i="19"/>
  <c r="G103" i="19"/>
  <c r="G102" i="19"/>
  <c r="G101" i="19"/>
  <c r="G85" i="19"/>
  <c r="G68" i="19"/>
  <c r="G67" i="19"/>
  <c r="G66" i="19"/>
  <c r="G60" i="19"/>
  <c r="G34" i="19"/>
  <c r="G24" i="19"/>
  <c r="G18" i="19"/>
  <c r="F68" i="19"/>
  <c r="F67" i="19"/>
  <c r="F66" i="19"/>
  <c r="F60" i="19"/>
  <c r="F34" i="19"/>
  <c r="E134" i="19"/>
  <c r="E133" i="19"/>
  <c r="P135" i="19"/>
  <c r="O135" i="19"/>
  <c r="N135" i="19"/>
  <c r="M135" i="19"/>
  <c r="L135" i="19"/>
  <c r="K135" i="19"/>
  <c r="G135" i="19"/>
  <c r="F135" i="19"/>
  <c r="M125" i="19"/>
  <c r="L125" i="19"/>
  <c r="K125" i="19"/>
  <c r="M120" i="19"/>
  <c r="L120" i="19"/>
  <c r="K120" i="19"/>
  <c r="E117" i="19"/>
  <c r="K114" i="19"/>
  <c r="E116" i="19"/>
  <c r="E115" i="19"/>
  <c r="M110" i="19"/>
  <c r="L110" i="19"/>
  <c r="K110" i="19"/>
  <c r="M105" i="19"/>
  <c r="L105" i="19"/>
  <c r="K105" i="19"/>
  <c r="E103" i="19"/>
  <c r="E102" i="19"/>
  <c r="E101" i="19"/>
  <c r="M86" i="19"/>
  <c r="M104" i="19"/>
  <c r="L86" i="19"/>
  <c r="L104" i="19"/>
  <c r="K86" i="19"/>
  <c r="K104" i="19"/>
  <c r="M81" i="19"/>
  <c r="L81" i="19"/>
  <c r="K81" i="19"/>
  <c r="E85" i="19"/>
  <c r="M78" i="19"/>
  <c r="L78" i="19"/>
  <c r="K78" i="19"/>
  <c r="M74" i="19"/>
  <c r="L74" i="19"/>
  <c r="K74" i="19"/>
  <c r="M68" i="19"/>
  <c r="L68" i="19"/>
  <c r="K68" i="19"/>
  <c r="E68" i="19"/>
  <c r="M67" i="19"/>
  <c r="L67" i="19"/>
  <c r="K67" i="19"/>
  <c r="E67" i="19"/>
  <c r="M66" i="19"/>
  <c r="L66" i="19"/>
  <c r="K66" i="19"/>
  <c r="E66" i="19"/>
  <c r="E60" i="19"/>
  <c r="E52" i="19"/>
  <c r="E51" i="19"/>
  <c r="E21" i="19"/>
  <c r="M71" i="19"/>
  <c r="G52" i="19"/>
  <c r="G57" i="19"/>
  <c r="L71" i="19"/>
  <c r="F78" i="19"/>
  <c r="K71" i="19"/>
  <c r="E74" i="19"/>
  <c r="K119" i="19"/>
  <c r="G21" i="19"/>
  <c r="G17" i="19"/>
  <c r="E40" i="19"/>
  <c r="M119" i="19"/>
  <c r="F120" i="19"/>
  <c r="G33" i="19"/>
  <c r="G40" i="19"/>
  <c r="G74" i="19"/>
  <c r="G81" i="19"/>
  <c r="G110" i="19"/>
  <c r="G120" i="19"/>
  <c r="G125" i="19"/>
  <c r="F105" i="19"/>
  <c r="F125" i="19"/>
  <c r="E33" i="19"/>
  <c r="F18" i="19"/>
  <c r="F52" i="19"/>
  <c r="F57" i="19"/>
  <c r="F74" i="19"/>
  <c r="F71" i="19"/>
  <c r="L119" i="19"/>
  <c r="F21" i="19"/>
  <c r="G86" i="19"/>
  <c r="G104" i="19"/>
  <c r="E78" i="19"/>
  <c r="F26" i="19"/>
  <c r="F33" i="19"/>
  <c r="F81" i="19"/>
  <c r="F86" i="19"/>
  <c r="F104" i="19"/>
  <c r="F110" i="19"/>
  <c r="E26" i="19"/>
  <c r="E86" i="19"/>
  <c r="E104" i="19"/>
  <c r="E105" i="19"/>
  <c r="E114" i="19"/>
  <c r="E110" i="19"/>
  <c r="F40" i="19"/>
  <c r="G78" i="19"/>
  <c r="G114" i="19"/>
  <c r="E18" i="19"/>
  <c r="E17" i="19"/>
  <c r="E81" i="19"/>
  <c r="G26" i="19"/>
  <c r="G105" i="19"/>
  <c r="E120" i="19"/>
  <c r="G51" i="19"/>
  <c r="M131" i="19"/>
  <c r="E71" i="19"/>
  <c r="L131" i="19"/>
  <c r="G25" i="19"/>
  <c r="G39" i="19"/>
  <c r="G49" i="19"/>
  <c r="G61" i="19"/>
  <c r="K131" i="19"/>
  <c r="F119" i="19"/>
  <c r="F131" i="19"/>
  <c r="G119" i="19"/>
  <c r="E25" i="19"/>
  <c r="E39" i="19"/>
  <c r="E49" i="19"/>
  <c r="E61" i="19"/>
  <c r="F17" i="19"/>
  <c r="F51" i="19"/>
  <c r="G71" i="19"/>
  <c r="E119" i="19"/>
  <c r="F25" i="19"/>
  <c r="F39" i="19"/>
  <c r="F49" i="19"/>
  <c r="F61" i="19"/>
  <c r="G131" i="19"/>
  <c r="P135" i="16"/>
  <c r="P134" i="16"/>
  <c r="P133" i="16"/>
  <c r="P130" i="16"/>
  <c r="P129" i="16"/>
  <c r="P128" i="16"/>
  <c r="P127" i="16"/>
  <c r="P126" i="16"/>
  <c r="P124" i="16"/>
  <c r="P123" i="16"/>
  <c r="P122" i="16"/>
  <c r="P121" i="16"/>
  <c r="P118" i="16"/>
  <c r="P117" i="16"/>
  <c r="P116" i="16"/>
  <c r="P115" i="16"/>
  <c r="P112" i="16"/>
  <c r="P111" i="16"/>
  <c r="P109" i="16"/>
  <c r="P108" i="16"/>
  <c r="P107" i="16"/>
  <c r="P106" i="16"/>
  <c r="P103" i="16"/>
  <c r="P102" i="16"/>
  <c r="P101" i="16"/>
  <c r="P100" i="16"/>
  <c r="P99" i="16"/>
  <c r="P96" i="16"/>
  <c r="P95" i="16"/>
  <c r="P94" i="16"/>
  <c r="P93" i="16"/>
  <c r="P92" i="16"/>
  <c r="P91" i="16"/>
  <c r="P90" i="16"/>
  <c r="P89" i="16"/>
  <c r="P85" i="16"/>
  <c r="P84" i="16"/>
  <c r="P83" i="16"/>
  <c r="P82" i="16"/>
  <c r="P80" i="16"/>
  <c r="P79" i="16"/>
  <c r="P77" i="16"/>
  <c r="P76" i="16"/>
  <c r="P75" i="16"/>
  <c r="P73" i="16"/>
  <c r="P72" i="16"/>
  <c r="P65" i="16"/>
  <c r="P64" i="16"/>
  <c r="P63" i="16"/>
  <c r="P59" i="16"/>
  <c r="P58" i="16"/>
  <c r="P56" i="16"/>
  <c r="P55" i="16"/>
  <c r="P54" i="16"/>
  <c r="P53" i="16"/>
  <c r="P48" i="16"/>
  <c r="P47" i="16"/>
  <c r="P46" i="16"/>
  <c r="P45" i="16"/>
  <c r="P44" i="16"/>
  <c r="P43" i="16"/>
  <c r="P42" i="16"/>
  <c r="P41" i="16"/>
  <c r="P38" i="16"/>
  <c r="P37" i="16"/>
  <c r="P36" i="16"/>
  <c r="P35" i="16"/>
  <c r="P34" i="16"/>
  <c r="P32" i="16"/>
  <c r="P31" i="16"/>
  <c r="P30" i="16"/>
  <c r="P29" i="16"/>
  <c r="P28" i="16"/>
  <c r="P27" i="16"/>
  <c r="P24" i="16"/>
  <c r="P23" i="16"/>
  <c r="P22" i="16"/>
  <c r="P20" i="16"/>
  <c r="P19" i="16"/>
  <c r="N107" i="16"/>
  <c r="N88" i="16"/>
  <c r="N60" i="16"/>
  <c r="N55" i="16"/>
  <c r="N54" i="16"/>
  <c r="N37" i="16"/>
  <c r="N35" i="16"/>
  <c r="N34" i="16"/>
  <c r="N24" i="16"/>
  <c r="N23" i="16"/>
  <c r="P60" i="16"/>
  <c r="P66" i="16"/>
  <c r="P67" i="16"/>
  <c r="P68" i="16"/>
  <c r="P87" i="16"/>
  <c r="P88" i="16"/>
  <c r="P97" i="16"/>
  <c r="P98" i="16"/>
  <c r="P113" i="16"/>
  <c r="O36" i="16"/>
  <c r="O85" i="16"/>
  <c r="O97" i="16"/>
  <c r="O98" i="16"/>
  <c r="O116" i="16"/>
  <c r="O117" i="16"/>
  <c r="O135" i="16"/>
  <c r="O134" i="16"/>
  <c r="O133" i="16"/>
  <c r="O130" i="16"/>
  <c r="O129" i="16"/>
  <c r="O128" i="16"/>
  <c r="O127" i="16"/>
  <c r="O126" i="16"/>
  <c r="O124" i="16"/>
  <c r="O123" i="16"/>
  <c r="O122" i="16"/>
  <c r="O121" i="16"/>
  <c r="O118" i="16"/>
  <c r="O115" i="16"/>
  <c r="O113" i="16"/>
  <c r="O112" i="16"/>
  <c r="O111" i="16"/>
  <c r="O109" i="16"/>
  <c r="O108" i="16"/>
  <c r="O107" i="16"/>
  <c r="O106" i="16"/>
  <c r="O103" i="16"/>
  <c r="O102" i="16"/>
  <c r="O101" i="16"/>
  <c r="O100" i="16"/>
  <c r="O99" i="16"/>
  <c r="O96" i="16"/>
  <c r="O95" i="16"/>
  <c r="O94" i="16"/>
  <c r="O93" i="16"/>
  <c r="O92" i="16"/>
  <c r="O91" i="16"/>
  <c r="O90" i="16"/>
  <c r="O89" i="16"/>
  <c r="O88" i="16"/>
  <c r="O87" i="16"/>
  <c r="O84" i="16"/>
  <c r="O83" i="16"/>
  <c r="O82" i="16"/>
  <c r="O80" i="16"/>
  <c r="O79" i="16"/>
  <c r="O77" i="16"/>
  <c r="O76" i="16"/>
  <c r="O75" i="16"/>
  <c r="O73" i="16"/>
  <c r="O72" i="16"/>
  <c r="O68" i="16"/>
  <c r="O67" i="16"/>
  <c r="O66" i="16"/>
  <c r="O65" i="16"/>
  <c r="O64" i="16"/>
  <c r="O63" i="16"/>
  <c r="O60" i="16"/>
  <c r="O59" i="16"/>
  <c r="O58" i="16"/>
  <c r="O56" i="16"/>
  <c r="O55" i="16"/>
  <c r="O54" i="16"/>
  <c r="O53" i="16"/>
  <c r="O48" i="16"/>
  <c r="O47" i="16"/>
  <c r="O46" i="16"/>
  <c r="O45" i="16"/>
  <c r="O44" i="16"/>
  <c r="O43" i="16"/>
  <c r="O42" i="16"/>
  <c r="O41" i="16"/>
  <c r="O38" i="16"/>
  <c r="O37" i="16"/>
  <c r="O35" i="16"/>
  <c r="O34" i="16"/>
  <c r="O24" i="16"/>
  <c r="O23" i="16"/>
  <c r="O32" i="16"/>
  <c r="O31" i="16"/>
  <c r="O30" i="16"/>
  <c r="O29" i="16"/>
  <c r="O28" i="16"/>
  <c r="O27" i="16"/>
  <c r="O22" i="16"/>
  <c r="O20" i="16"/>
  <c r="O19" i="16"/>
  <c r="N135" i="16"/>
  <c r="N134" i="16"/>
  <c r="N133" i="16"/>
  <c r="N130" i="16"/>
  <c r="N129" i="16"/>
  <c r="N128" i="16"/>
  <c r="N127" i="16"/>
  <c r="N126" i="16"/>
  <c r="N124" i="16"/>
  <c r="N123" i="16"/>
  <c r="N122" i="16"/>
  <c r="N121" i="16"/>
  <c r="N118" i="16"/>
  <c r="N117" i="16"/>
  <c r="N116" i="16"/>
  <c r="N115" i="16"/>
  <c r="N113" i="16"/>
  <c r="N112" i="16"/>
  <c r="N111" i="16"/>
  <c r="N109" i="16"/>
  <c r="N108" i="16"/>
  <c r="N106" i="16"/>
  <c r="N103" i="16"/>
  <c r="N102" i="16"/>
  <c r="N101" i="16"/>
  <c r="N100" i="16"/>
  <c r="N99" i="16"/>
  <c r="N98" i="16"/>
  <c r="N97" i="16"/>
  <c r="N96" i="16"/>
  <c r="N95" i="16"/>
  <c r="N94" i="16"/>
  <c r="N93" i="16"/>
  <c r="N92" i="16"/>
  <c r="N91" i="16"/>
  <c r="N90" i="16"/>
  <c r="N89" i="16"/>
  <c r="N87" i="16"/>
  <c r="N85" i="16"/>
  <c r="N84" i="16"/>
  <c r="N83" i="16"/>
  <c r="N82" i="16"/>
  <c r="N80" i="16"/>
  <c r="N79" i="16"/>
  <c r="N77" i="16"/>
  <c r="N76" i="16"/>
  <c r="N75" i="16"/>
  <c r="N73" i="16"/>
  <c r="N72" i="16"/>
  <c r="N68" i="16"/>
  <c r="N67" i="16"/>
  <c r="N66" i="16"/>
  <c r="N65" i="16"/>
  <c r="N64" i="16"/>
  <c r="N63" i="16"/>
  <c r="N59" i="16"/>
  <c r="N58" i="16"/>
  <c r="N56" i="16"/>
  <c r="N53" i="16"/>
  <c r="N48" i="16"/>
  <c r="N47" i="16"/>
  <c r="N46" i="16"/>
  <c r="N45" i="16"/>
  <c r="N44" i="16"/>
  <c r="N43" i="16"/>
  <c r="N42" i="16"/>
  <c r="N41" i="16"/>
  <c r="N38" i="16"/>
  <c r="N36" i="16"/>
  <c r="N32" i="16"/>
  <c r="N31" i="16"/>
  <c r="N30" i="16"/>
  <c r="N29" i="16"/>
  <c r="N28" i="16"/>
  <c r="N27" i="16"/>
  <c r="N22" i="16"/>
  <c r="N20" i="16"/>
  <c r="N19" i="16"/>
  <c r="N18" i="16"/>
  <c r="N105" i="16"/>
  <c r="O74" i="16"/>
  <c r="P74" i="16"/>
  <c r="P114" i="16"/>
  <c r="O57" i="16"/>
  <c r="P52" i="16"/>
  <c r="N52" i="16"/>
  <c r="N40" i="16"/>
  <c r="O110" i="16"/>
  <c r="P21" i="16"/>
  <c r="P78" i="16"/>
  <c r="N26" i="16"/>
  <c r="N74" i="16"/>
  <c r="N81" i="16"/>
  <c r="N86" i="16"/>
  <c r="N104" i="16"/>
  <c r="N110" i="16"/>
  <c r="O21" i="16"/>
  <c r="O78" i="16"/>
  <c r="O86" i="16"/>
  <c r="O104" i="16"/>
  <c r="O105" i="16"/>
  <c r="O120" i="16"/>
  <c r="O125" i="16"/>
  <c r="P33" i="16"/>
  <c r="P120" i="16"/>
  <c r="P125" i="16"/>
  <c r="O26" i="16"/>
  <c r="O81" i="16"/>
  <c r="N33" i="16"/>
  <c r="P40" i="16"/>
  <c r="N21" i="16"/>
  <c r="N57" i="16"/>
  <c r="N78" i="16"/>
  <c r="N114" i="16"/>
  <c r="N120" i="16"/>
  <c r="N125" i="16"/>
  <c r="O18" i="16"/>
  <c r="O33" i="16"/>
  <c r="O40" i="16"/>
  <c r="O52" i="16"/>
  <c r="O114" i="16"/>
  <c r="P86" i="16"/>
  <c r="P104" i="16"/>
  <c r="P18" i="16"/>
  <c r="P17" i="16"/>
  <c r="P26" i="16"/>
  <c r="P25" i="16"/>
  <c r="P57" i="16"/>
  <c r="P81" i="16"/>
  <c r="P105" i="16"/>
  <c r="P110" i="16"/>
  <c r="O71" i="16"/>
  <c r="P71" i="16"/>
  <c r="P51" i="16"/>
  <c r="N17" i="16"/>
  <c r="N51" i="16"/>
  <c r="O119" i="16"/>
  <c r="O51" i="16"/>
  <c r="N71" i="16"/>
  <c r="N119" i="16"/>
  <c r="O17" i="16"/>
  <c r="N25" i="16"/>
  <c r="P119" i="16"/>
  <c r="O25" i="16"/>
  <c r="P39" i="16"/>
  <c r="P49" i="16"/>
  <c r="L22" i="16"/>
  <c r="P131" i="16"/>
  <c r="P61" i="16"/>
  <c r="O131" i="16"/>
  <c r="N39" i="16"/>
  <c r="N49" i="16"/>
  <c r="N61" i="16"/>
  <c r="O39" i="16"/>
  <c r="O49" i="16"/>
  <c r="O61" i="16"/>
  <c r="N131" i="16"/>
  <c r="G29" i="16"/>
  <c r="M135" i="16"/>
  <c r="L135" i="16"/>
  <c r="K135" i="16"/>
  <c r="J135" i="16"/>
  <c r="I135" i="16"/>
  <c r="H135" i="16"/>
  <c r="G135" i="16"/>
  <c r="F135" i="16"/>
  <c r="E135" i="16"/>
  <c r="M134" i="16"/>
  <c r="L134" i="16"/>
  <c r="K134" i="16"/>
  <c r="J134" i="16"/>
  <c r="I134" i="16"/>
  <c r="H134" i="16"/>
  <c r="G134" i="16"/>
  <c r="F134" i="16"/>
  <c r="E134" i="16"/>
  <c r="M133" i="16"/>
  <c r="L133" i="16"/>
  <c r="K133" i="16"/>
  <c r="J133" i="16"/>
  <c r="I133" i="16"/>
  <c r="H133" i="16"/>
  <c r="G133" i="16"/>
  <c r="F133" i="16"/>
  <c r="E133" i="16"/>
  <c r="M130" i="16"/>
  <c r="L130" i="16"/>
  <c r="K130" i="16"/>
  <c r="J130" i="16"/>
  <c r="I130" i="16"/>
  <c r="H130" i="16"/>
  <c r="G130" i="16"/>
  <c r="F130" i="16"/>
  <c r="E130" i="16"/>
  <c r="M129" i="16"/>
  <c r="L129" i="16"/>
  <c r="K129" i="16"/>
  <c r="J129" i="16"/>
  <c r="I129" i="16"/>
  <c r="H129" i="16"/>
  <c r="G129" i="16"/>
  <c r="F129" i="16"/>
  <c r="E129" i="16"/>
  <c r="M128" i="16"/>
  <c r="L128" i="16"/>
  <c r="K128" i="16"/>
  <c r="J128" i="16"/>
  <c r="I128" i="16"/>
  <c r="H128" i="16"/>
  <c r="G128" i="16"/>
  <c r="F128" i="16"/>
  <c r="E128" i="16"/>
  <c r="M127" i="16"/>
  <c r="L127" i="16"/>
  <c r="K127" i="16"/>
  <c r="J127" i="16"/>
  <c r="I127" i="16"/>
  <c r="H127" i="16"/>
  <c r="G127" i="16"/>
  <c r="F127" i="16"/>
  <c r="E127" i="16"/>
  <c r="M126" i="16"/>
  <c r="L126" i="16"/>
  <c r="K126" i="16"/>
  <c r="J126" i="16"/>
  <c r="I126" i="16"/>
  <c r="H126" i="16"/>
  <c r="G126" i="16"/>
  <c r="F126" i="16"/>
  <c r="E126" i="16"/>
  <c r="M124" i="16"/>
  <c r="L124" i="16"/>
  <c r="K124" i="16"/>
  <c r="J124" i="16"/>
  <c r="I124" i="16"/>
  <c r="H124" i="16"/>
  <c r="G124" i="16"/>
  <c r="F124" i="16"/>
  <c r="E124" i="16"/>
  <c r="M123" i="16"/>
  <c r="L123" i="16"/>
  <c r="K123" i="16"/>
  <c r="J123" i="16"/>
  <c r="I123" i="16"/>
  <c r="H123" i="16"/>
  <c r="G123" i="16"/>
  <c r="F123" i="16"/>
  <c r="E123" i="16"/>
  <c r="M122" i="16"/>
  <c r="L122" i="16"/>
  <c r="K122" i="16"/>
  <c r="J122" i="16"/>
  <c r="I122" i="16"/>
  <c r="H122" i="16"/>
  <c r="G122" i="16"/>
  <c r="F122" i="16"/>
  <c r="E122" i="16"/>
  <c r="M121" i="16"/>
  <c r="L121" i="16"/>
  <c r="K121" i="16"/>
  <c r="J121" i="16"/>
  <c r="I121" i="16"/>
  <c r="H121" i="16"/>
  <c r="G121" i="16"/>
  <c r="F121" i="16"/>
  <c r="E121" i="16"/>
  <c r="M118" i="16"/>
  <c r="L118" i="16"/>
  <c r="K118" i="16"/>
  <c r="J118" i="16"/>
  <c r="I118" i="16"/>
  <c r="H118" i="16"/>
  <c r="G118" i="16"/>
  <c r="F118" i="16"/>
  <c r="E118" i="16"/>
  <c r="M117" i="16"/>
  <c r="L117" i="16"/>
  <c r="K117" i="16"/>
  <c r="J117" i="16"/>
  <c r="I117" i="16"/>
  <c r="H117" i="16"/>
  <c r="G117" i="16"/>
  <c r="F117" i="16"/>
  <c r="E117" i="16"/>
  <c r="M116" i="16"/>
  <c r="L116" i="16"/>
  <c r="K116" i="16"/>
  <c r="J116" i="16"/>
  <c r="I116" i="16"/>
  <c r="H116" i="16"/>
  <c r="G116" i="16"/>
  <c r="F116" i="16"/>
  <c r="E116" i="16"/>
  <c r="M115" i="16"/>
  <c r="L115" i="16"/>
  <c r="K115" i="16"/>
  <c r="J115" i="16"/>
  <c r="I115" i="16"/>
  <c r="H115" i="16"/>
  <c r="G115" i="16"/>
  <c r="F115" i="16"/>
  <c r="E115" i="16"/>
  <c r="M113" i="16"/>
  <c r="L113" i="16"/>
  <c r="K113" i="16"/>
  <c r="J113" i="16"/>
  <c r="I113" i="16"/>
  <c r="H113" i="16"/>
  <c r="G113" i="16"/>
  <c r="F113" i="16"/>
  <c r="E113" i="16"/>
  <c r="M112" i="16"/>
  <c r="L112" i="16"/>
  <c r="K112" i="16"/>
  <c r="J112" i="16"/>
  <c r="I112" i="16"/>
  <c r="H112" i="16"/>
  <c r="G112" i="16"/>
  <c r="F112" i="16"/>
  <c r="E112" i="16"/>
  <c r="M111" i="16"/>
  <c r="L111" i="16"/>
  <c r="K111" i="16"/>
  <c r="J111" i="16"/>
  <c r="I111" i="16"/>
  <c r="H111" i="16"/>
  <c r="G111" i="16"/>
  <c r="F111" i="16"/>
  <c r="E111" i="16"/>
  <c r="M109" i="16"/>
  <c r="L109" i="16"/>
  <c r="K109" i="16"/>
  <c r="J109" i="16"/>
  <c r="I109" i="16"/>
  <c r="H109" i="16"/>
  <c r="G109" i="16"/>
  <c r="F109" i="16"/>
  <c r="E109" i="16"/>
  <c r="M108" i="16"/>
  <c r="L108" i="16"/>
  <c r="K108" i="16"/>
  <c r="J108" i="16"/>
  <c r="I108" i="16"/>
  <c r="H108" i="16"/>
  <c r="G108" i="16"/>
  <c r="F108" i="16"/>
  <c r="E108" i="16"/>
  <c r="M107" i="16"/>
  <c r="L107" i="16"/>
  <c r="K107" i="16"/>
  <c r="J107" i="16"/>
  <c r="I107" i="16"/>
  <c r="H107" i="16"/>
  <c r="G107" i="16"/>
  <c r="F107" i="16"/>
  <c r="E107" i="16"/>
  <c r="M106" i="16"/>
  <c r="L106" i="16"/>
  <c r="K106" i="16"/>
  <c r="J106" i="16"/>
  <c r="I106" i="16"/>
  <c r="H106" i="16"/>
  <c r="G106" i="16"/>
  <c r="F106" i="16"/>
  <c r="E106" i="16"/>
  <c r="M103" i="16"/>
  <c r="L103" i="16"/>
  <c r="K103" i="16"/>
  <c r="J103" i="16"/>
  <c r="I103" i="16"/>
  <c r="H103" i="16"/>
  <c r="G103" i="16"/>
  <c r="F103" i="16"/>
  <c r="E103" i="16"/>
  <c r="M102" i="16"/>
  <c r="L102" i="16"/>
  <c r="K102" i="16"/>
  <c r="J102" i="16"/>
  <c r="I102" i="16"/>
  <c r="H102" i="16"/>
  <c r="G102" i="16"/>
  <c r="F102" i="16"/>
  <c r="E102" i="16"/>
  <c r="M101" i="16"/>
  <c r="L101" i="16"/>
  <c r="K101" i="16"/>
  <c r="J101" i="16"/>
  <c r="I101" i="16"/>
  <c r="H101" i="16"/>
  <c r="G101" i="16"/>
  <c r="F101" i="16"/>
  <c r="E101" i="16"/>
  <c r="M100" i="16"/>
  <c r="L100" i="16"/>
  <c r="K100" i="16"/>
  <c r="J100" i="16"/>
  <c r="I100" i="16"/>
  <c r="H100" i="16"/>
  <c r="G100" i="16"/>
  <c r="F100" i="16"/>
  <c r="E100" i="16"/>
  <c r="M99" i="16"/>
  <c r="L99" i="16"/>
  <c r="K99" i="16"/>
  <c r="J99" i="16"/>
  <c r="I99" i="16"/>
  <c r="H99" i="16"/>
  <c r="G99" i="16"/>
  <c r="F99" i="16"/>
  <c r="E99" i="16"/>
  <c r="M98" i="16"/>
  <c r="L98" i="16"/>
  <c r="K98" i="16"/>
  <c r="J98" i="16"/>
  <c r="I98" i="16"/>
  <c r="H98" i="16"/>
  <c r="G98" i="16"/>
  <c r="F98" i="16"/>
  <c r="E98" i="16"/>
  <c r="M97" i="16"/>
  <c r="L97" i="16"/>
  <c r="K97" i="16"/>
  <c r="J97" i="16"/>
  <c r="I97" i="16"/>
  <c r="H97" i="16"/>
  <c r="G97" i="16"/>
  <c r="F97" i="16"/>
  <c r="E97" i="16"/>
  <c r="M96" i="16"/>
  <c r="L96" i="16"/>
  <c r="K96" i="16"/>
  <c r="J96" i="16"/>
  <c r="I96" i="16"/>
  <c r="H96" i="16"/>
  <c r="G96" i="16"/>
  <c r="F96" i="16"/>
  <c r="E96" i="16"/>
  <c r="M95" i="16"/>
  <c r="L95" i="16"/>
  <c r="K95" i="16"/>
  <c r="J95" i="16"/>
  <c r="I95" i="16"/>
  <c r="H95" i="16"/>
  <c r="G95" i="16"/>
  <c r="F95" i="16"/>
  <c r="E95" i="16"/>
  <c r="M94" i="16"/>
  <c r="L94" i="16"/>
  <c r="K94" i="16"/>
  <c r="J94" i="16"/>
  <c r="I94" i="16"/>
  <c r="H94" i="16"/>
  <c r="G94" i="16"/>
  <c r="F94" i="16"/>
  <c r="E94" i="16"/>
  <c r="M93" i="16"/>
  <c r="L93" i="16"/>
  <c r="K93" i="16"/>
  <c r="J93" i="16"/>
  <c r="I93" i="16"/>
  <c r="H93" i="16"/>
  <c r="G93" i="16"/>
  <c r="F93" i="16"/>
  <c r="E93" i="16"/>
  <c r="M92" i="16"/>
  <c r="L92" i="16"/>
  <c r="K92" i="16"/>
  <c r="J92" i="16"/>
  <c r="I92" i="16"/>
  <c r="H92" i="16"/>
  <c r="G92" i="16"/>
  <c r="F92" i="16"/>
  <c r="E92" i="16"/>
  <c r="M91" i="16"/>
  <c r="L91" i="16"/>
  <c r="K91" i="16"/>
  <c r="J91" i="16"/>
  <c r="I91" i="16"/>
  <c r="H91" i="16"/>
  <c r="G91" i="16"/>
  <c r="F91" i="16"/>
  <c r="E91" i="16"/>
  <c r="M90" i="16"/>
  <c r="L90" i="16"/>
  <c r="K90" i="16"/>
  <c r="J90" i="16"/>
  <c r="I90" i="16"/>
  <c r="H90" i="16"/>
  <c r="G90" i="16"/>
  <c r="F90" i="16"/>
  <c r="E90" i="16"/>
  <c r="M89" i="16"/>
  <c r="L89" i="16"/>
  <c r="K89" i="16"/>
  <c r="J89" i="16"/>
  <c r="I89" i="16"/>
  <c r="H89" i="16"/>
  <c r="G89" i="16"/>
  <c r="F89" i="16"/>
  <c r="E89" i="16"/>
  <c r="M88" i="16"/>
  <c r="L88" i="16"/>
  <c r="K88" i="16"/>
  <c r="J88" i="16"/>
  <c r="I88" i="16"/>
  <c r="H88" i="16"/>
  <c r="G88" i="16"/>
  <c r="F88" i="16"/>
  <c r="E88" i="16"/>
  <c r="M87" i="16"/>
  <c r="L87" i="16"/>
  <c r="K87" i="16"/>
  <c r="J87" i="16"/>
  <c r="I87" i="16"/>
  <c r="H87" i="16"/>
  <c r="G87" i="16"/>
  <c r="F87" i="16"/>
  <c r="E87" i="16"/>
  <c r="M85" i="16"/>
  <c r="L85" i="16"/>
  <c r="K85" i="16"/>
  <c r="J85" i="16"/>
  <c r="I85" i="16"/>
  <c r="H85" i="16"/>
  <c r="G85" i="16"/>
  <c r="F85" i="16"/>
  <c r="E85" i="16"/>
  <c r="M84" i="16"/>
  <c r="L84" i="16"/>
  <c r="K84" i="16"/>
  <c r="J84" i="16"/>
  <c r="I84" i="16"/>
  <c r="H84" i="16"/>
  <c r="G84" i="16"/>
  <c r="F84" i="16"/>
  <c r="E84" i="16"/>
  <c r="M83" i="16"/>
  <c r="L83" i="16"/>
  <c r="K83" i="16"/>
  <c r="J83" i="16"/>
  <c r="I83" i="16"/>
  <c r="H83" i="16"/>
  <c r="G83" i="16"/>
  <c r="F83" i="16"/>
  <c r="E83" i="16"/>
  <c r="M82" i="16"/>
  <c r="L82" i="16"/>
  <c r="K82" i="16"/>
  <c r="J82" i="16"/>
  <c r="I82" i="16"/>
  <c r="H82" i="16"/>
  <c r="G82" i="16"/>
  <c r="F82" i="16"/>
  <c r="E82" i="16"/>
  <c r="M80" i="16"/>
  <c r="L80" i="16"/>
  <c r="K80" i="16"/>
  <c r="J80" i="16"/>
  <c r="I80" i="16"/>
  <c r="H80" i="16"/>
  <c r="G80" i="16"/>
  <c r="F80" i="16"/>
  <c r="E80" i="16"/>
  <c r="M79" i="16"/>
  <c r="L79" i="16"/>
  <c r="K79" i="16"/>
  <c r="J79" i="16"/>
  <c r="I79" i="16"/>
  <c r="H79" i="16"/>
  <c r="G79" i="16"/>
  <c r="F79" i="16"/>
  <c r="E79" i="16"/>
  <c r="M77" i="16"/>
  <c r="L77" i="16"/>
  <c r="K77" i="16"/>
  <c r="J77" i="16"/>
  <c r="I77" i="16"/>
  <c r="H77" i="16"/>
  <c r="G77" i="16"/>
  <c r="F77" i="16"/>
  <c r="E77" i="16"/>
  <c r="M76" i="16"/>
  <c r="L76" i="16"/>
  <c r="K76" i="16"/>
  <c r="J76" i="16"/>
  <c r="I76" i="16"/>
  <c r="H76" i="16"/>
  <c r="G76" i="16"/>
  <c r="F76" i="16"/>
  <c r="E76" i="16"/>
  <c r="M75" i="16"/>
  <c r="L75" i="16"/>
  <c r="K75" i="16"/>
  <c r="J75" i="16"/>
  <c r="I75" i="16"/>
  <c r="H75" i="16"/>
  <c r="G75" i="16"/>
  <c r="F75" i="16"/>
  <c r="E75" i="16"/>
  <c r="M73" i="16"/>
  <c r="L73" i="16"/>
  <c r="K73" i="16"/>
  <c r="J73" i="16"/>
  <c r="I73" i="16"/>
  <c r="H73" i="16"/>
  <c r="G73" i="16"/>
  <c r="F73" i="16"/>
  <c r="E73" i="16"/>
  <c r="M72" i="16"/>
  <c r="L72" i="16"/>
  <c r="K72" i="16"/>
  <c r="J72" i="16"/>
  <c r="I72" i="16"/>
  <c r="H72" i="16"/>
  <c r="G72" i="16"/>
  <c r="F72" i="16"/>
  <c r="E72" i="16"/>
  <c r="M68" i="16"/>
  <c r="L68" i="16"/>
  <c r="K68" i="16"/>
  <c r="J68" i="16"/>
  <c r="I68" i="16"/>
  <c r="H68" i="16"/>
  <c r="G68" i="16"/>
  <c r="F68" i="16"/>
  <c r="E68" i="16"/>
  <c r="M67" i="16"/>
  <c r="L67" i="16"/>
  <c r="K67" i="16"/>
  <c r="J67" i="16"/>
  <c r="I67" i="16"/>
  <c r="H67" i="16"/>
  <c r="G67" i="16"/>
  <c r="F67" i="16"/>
  <c r="E67" i="16"/>
  <c r="M66" i="16"/>
  <c r="L66" i="16"/>
  <c r="K66" i="16"/>
  <c r="J66" i="16"/>
  <c r="I66" i="16"/>
  <c r="H66" i="16"/>
  <c r="G66" i="16"/>
  <c r="F66" i="16"/>
  <c r="E66" i="16"/>
  <c r="M65" i="16"/>
  <c r="L65" i="16"/>
  <c r="K65" i="16"/>
  <c r="J65" i="16"/>
  <c r="I65" i="16"/>
  <c r="H65" i="16"/>
  <c r="G65" i="16"/>
  <c r="F65" i="16"/>
  <c r="E65" i="16"/>
  <c r="M64" i="16"/>
  <c r="L64" i="16"/>
  <c r="K64" i="16"/>
  <c r="J64" i="16"/>
  <c r="I64" i="16"/>
  <c r="H64" i="16"/>
  <c r="G64" i="16"/>
  <c r="F64" i="16"/>
  <c r="E64" i="16"/>
  <c r="M63" i="16"/>
  <c r="L63" i="16"/>
  <c r="K63" i="16"/>
  <c r="J63" i="16"/>
  <c r="I63" i="16"/>
  <c r="H63" i="16"/>
  <c r="G63" i="16"/>
  <c r="F63" i="16"/>
  <c r="E63" i="16"/>
  <c r="M60" i="16"/>
  <c r="L60" i="16"/>
  <c r="K60" i="16"/>
  <c r="I60" i="16"/>
  <c r="H60" i="16"/>
  <c r="G60" i="16"/>
  <c r="F60" i="16"/>
  <c r="E60" i="16"/>
  <c r="M59" i="16"/>
  <c r="L59" i="16"/>
  <c r="K59" i="16"/>
  <c r="J59" i="16"/>
  <c r="I59" i="16"/>
  <c r="H59" i="16"/>
  <c r="G59" i="16"/>
  <c r="F59" i="16"/>
  <c r="E59" i="16"/>
  <c r="M58" i="16"/>
  <c r="L58" i="16"/>
  <c r="K58" i="16"/>
  <c r="J58" i="16"/>
  <c r="I58" i="16"/>
  <c r="H58" i="16"/>
  <c r="G58" i="16"/>
  <c r="F58" i="16"/>
  <c r="E58" i="16"/>
  <c r="M56" i="16"/>
  <c r="L56" i="16"/>
  <c r="K56" i="16"/>
  <c r="J56" i="16"/>
  <c r="I56" i="16"/>
  <c r="H56" i="16"/>
  <c r="G56" i="16"/>
  <c r="F56" i="16"/>
  <c r="E56" i="16"/>
  <c r="M55" i="16"/>
  <c r="L55" i="16"/>
  <c r="K55" i="16"/>
  <c r="J55" i="16"/>
  <c r="I55" i="16"/>
  <c r="H55" i="16"/>
  <c r="G55" i="16"/>
  <c r="F55" i="16"/>
  <c r="E55" i="16"/>
  <c r="M54" i="16"/>
  <c r="L54" i="16"/>
  <c r="K54" i="16"/>
  <c r="J54" i="16"/>
  <c r="I54" i="16"/>
  <c r="H54" i="16"/>
  <c r="G54" i="16"/>
  <c r="F54" i="16"/>
  <c r="E54" i="16"/>
  <c r="M53" i="16"/>
  <c r="L53" i="16"/>
  <c r="K53" i="16"/>
  <c r="J53" i="16"/>
  <c r="I53" i="16"/>
  <c r="H53" i="16"/>
  <c r="G53" i="16"/>
  <c r="F53" i="16"/>
  <c r="E53" i="16"/>
  <c r="M48" i="16"/>
  <c r="L48" i="16"/>
  <c r="K48" i="16"/>
  <c r="J48" i="16"/>
  <c r="I48" i="16"/>
  <c r="H48" i="16"/>
  <c r="G48" i="16"/>
  <c r="F48" i="16"/>
  <c r="E48" i="16"/>
  <c r="M47" i="16"/>
  <c r="L47" i="16"/>
  <c r="K47" i="16"/>
  <c r="J47" i="16"/>
  <c r="I47" i="16"/>
  <c r="H47" i="16"/>
  <c r="G47" i="16"/>
  <c r="F47" i="16"/>
  <c r="E47" i="16"/>
  <c r="M46" i="16"/>
  <c r="L46" i="16"/>
  <c r="K46" i="16"/>
  <c r="J46" i="16"/>
  <c r="I46" i="16"/>
  <c r="H46" i="16"/>
  <c r="G46" i="16"/>
  <c r="F46" i="16"/>
  <c r="E46" i="16"/>
  <c r="M45" i="16"/>
  <c r="L45" i="16"/>
  <c r="K45" i="16"/>
  <c r="J45" i="16"/>
  <c r="I45" i="16"/>
  <c r="H45" i="16"/>
  <c r="G45" i="16"/>
  <c r="F45" i="16"/>
  <c r="E45" i="16"/>
  <c r="M44" i="16"/>
  <c r="L44" i="16"/>
  <c r="K44" i="16"/>
  <c r="J44" i="16"/>
  <c r="I44" i="16"/>
  <c r="H44" i="16"/>
  <c r="G44" i="16"/>
  <c r="F44" i="16"/>
  <c r="E44" i="16"/>
  <c r="M43" i="16"/>
  <c r="L43" i="16"/>
  <c r="K43" i="16"/>
  <c r="J43" i="16"/>
  <c r="I43" i="16"/>
  <c r="H43" i="16"/>
  <c r="G43" i="16"/>
  <c r="F43" i="16"/>
  <c r="E43" i="16"/>
  <c r="M42" i="16"/>
  <c r="L42" i="16"/>
  <c r="K42" i="16"/>
  <c r="J42" i="16"/>
  <c r="I42" i="16"/>
  <c r="H42" i="16"/>
  <c r="G42" i="16"/>
  <c r="F42" i="16"/>
  <c r="E42" i="16"/>
  <c r="M41" i="16"/>
  <c r="L41" i="16"/>
  <c r="K41" i="16"/>
  <c r="J41" i="16"/>
  <c r="I41" i="16"/>
  <c r="H41" i="16"/>
  <c r="G41" i="16"/>
  <c r="F41" i="16"/>
  <c r="E41" i="16"/>
  <c r="M38" i="16"/>
  <c r="L38" i="16"/>
  <c r="K38" i="16"/>
  <c r="J38" i="16"/>
  <c r="I38" i="16"/>
  <c r="H38" i="16"/>
  <c r="G38" i="16"/>
  <c r="F38" i="16"/>
  <c r="E38" i="16"/>
  <c r="M37" i="16"/>
  <c r="L37" i="16"/>
  <c r="K37" i="16"/>
  <c r="J37" i="16"/>
  <c r="I37" i="16"/>
  <c r="H37" i="16"/>
  <c r="G37" i="16"/>
  <c r="F37" i="16"/>
  <c r="E37" i="16"/>
  <c r="M36" i="16"/>
  <c r="L36" i="16"/>
  <c r="K36" i="16"/>
  <c r="J36" i="16"/>
  <c r="I36" i="16"/>
  <c r="H36" i="16"/>
  <c r="G36" i="16"/>
  <c r="F36" i="16"/>
  <c r="E36" i="16"/>
  <c r="M35" i="16"/>
  <c r="L35" i="16"/>
  <c r="K35" i="16"/>
  <c r="J35" i="16"/>
  <c r="I35" i="16"/>
  <c r="H35" i="16"/>
  <c r="G35" i="16"/>
  <c r="F35" i="16"/>
  <c r="E35" i="16"/>
  <c r="M34" i="16"/>
  <c r="L34" i="16"/>
  <c r="K34" i="16"/>
  <c r="J34" i="16"/>
  <c r="I34" i="16"/>
  <c r="H34" i="16"/>
  <c r="G34" i="16"/>
  <c r="F34" i="16"/>
  <c r="E34" i="16"/>
  <c r="M32" i="16"/>
  <c r="L32" i="16"/>
  <c r="K32" i="16"/>
  <c r="J32" i="16"/>
  <c r="I32" i="16"/>
  <c r="H32" i="16"/>
  <c r="G32" i="16"/>
  <c r="F32" i="16"/>
  <c r="E32" i="16"/>
  <c r="M31" i="16"/>
  <c r="L31" i="16"/>
  <c r="K31" i="16"/>
  <c r="J31" i="16"/>
  <c r="I31" i="16"/>
  <c r="H31" i="16"/>
  <c r="G31" i="16"/>
  <c r="F31" i="16"/>
  <c r="E31" i="16"/>
  <c r="M30" i="16"/>
  <c r="L30" i="16"/>
  <c r="K30" i="16"/>
  <c r="J30" i="16"/>
  <c r="I30" i="16"/>
  <c r="H30" i="16"/>
  <c r="G30" i="16"/>
  <c r="F30" i="16"/>
  <c r="E30" i="16"/>
  <c r="M29" i="16"/>
  <c r="L29" i="16"/>
  <c r="K29" i="16"/>
  <c r="J29" i="16"/>
  <c r="I29" i="16"/>
  <c r="H29" i="16"/>
  <c r="F29" i="16"/>
  <c r="E29" i="16"/>
  <c r="M28" i="16"/>
  <c r="L28" i="16"/>
  <c r="K28" i="16"/>
  <c r="J28" i="16"/>
  <c r="I28" i="16"/>
  <c r="H28" i="16"/>
  <c r="G28" i="16"/>
  <c r="F28" i="16"/>
  <c r="E28" i="16"/>
  <c r="M27" i="16"/>
  <c r="L27" i="16"/>
  <c r="K27" i="16"/>
  <c r="J27" i="16"/>
  <c r="I27" i="16"/>
  <c r="H27" i="16"/>
  <c r="G27" i="16"/>
  <c r="F27" i="16"/>
  <c r="E27" i="16"/>
  <c r="M24" i="16"/>
  <c r="L24" i="16"/>
  <c r="K24" i="16"/>
  <c r="J24" i="16"/>
  <c r="I24" i="16"/>
  <c r="H24" i="16"/>
  <c r="G24" i="16"/>
  <c r="F24" i="16"/>
  <c r="E24" i="16"/>
  <c r="M23" i="16"/>
  <c r="L23" i="16"/>
  <c r="K23" i="16"/>
  <c r="J23" i="16"/>
  <c r="I23" i="16"/>
  <c r="H23" i="16"/>
  <c r="G23" i="16"/>
  <c r="F23" i="16"/>
  <c r="E23" i="16"/>
  <c r="M22" i="16"/>
  <c r="K22" i="16"/>
  <c r="J22" i="16"/>
  <c r="I22" i="16"/>
  <c r="H22" i="16"/>
  <c r="G22" i="16"/>
  <c r="F22" i="16"/>
  <c r="E22" i="16"/>
  <c r="M20" i="16"/>
  <c r="L20" i="16"/>
  <c r="K20" i="16"/>
  <c r="J20" i="16"/>
  <c r="I20" i="16"/>
  <c r="H20" i="16"/>
  <c r="G20" i="16"/>
  <c r="E20" i="16"/>
  <c r="M19" i="16"/>
  <c r="L19" i="16"/>
  <c r="K19" i="16"/>
  <c r="J19" i="16"/>
  <c r="I19" i="16"/>
  <c r="H19" i="16"/>
  <c r="G19" i="16"/>
  <c r="F19" i="16"/>
  <c r="E19" i="16"/>
  <c r="E57" i="16"/>
  <c r="H78" i="16"/>
  <c r="L78" i="16"/>
  <c r="I114" i="16"/>
  <c r="J74" i="16"/>
  <c r="F78" i="16"/>
  <c r="K81" i="16"/>
  <c r="J105" i="16"/>
  <c r="K110" i="16"/>
  <c r="E120" i="16"/>
  <c r="M120" i="16"/>
  <c r="L125" i="16"/>
  <c r="E105" i="16"/>
  <c r="I105" i="16"/>
  <c r="G52" i="16"/>
  <c r="K52" i="16"/>
  <c r="G57" i="16"/>
  <c r="K57" i="16"/>
  <c r="J78" i="16"/>
  <c r="F33" i="16"/>
  <c r="J33" i="16"/>
  <c r="E40" i="16"/>
  <c r="I40" i="16"/>
  <c r="M40" i="16"/>
  <c r="E52" i="16"/>
  <c r="E51" i="16"/>
  <c r="I52" i="16"/>
  <c r="M52" i="16"/>
  <c r="I57" i="16"/>
  <c r="M57" i="16"/>
  <c r="G74" i="16"/>
  <c r="K74" i="16"/>
  <c r="F81" i="16"/>
  <c r="J81" i="16"/>
  <c r="F86" i="16"/>
  <c r="F104" i="16"/>
  <c r="J86" i="16"/>
  <c r="J104" i="16"/>
  <c r="M105" i="16"/>
  <c r="E110" i="16"/>
  <c r="I110" i="16"/>
  <c r="M110" i="16"/>
  <c r="F114" i="16"/>
  <c r="J114" i="16"/>
  <c r="F120" i="16"/>
  <c r="J120" i="16"/>
  <c r="F125" i="16"/>
  <c r="J125" i="16"/>
  <c r="F52" i="16"/>
  <c r="J52" i="16"/>
  <c r="F57" i="16"/>
  <c r="J57" i="16"/>
  <c r="H74" i="16"/>
  <c r="H71" i="16"/>
  <c r="L74" i="16"/>
  <c r="E78" i="16"/>
  <c r="I78" i="16"/>
  <c r="M78" i="16"/>
  <c r="F110" i="16"/>
  <c r="J110" i="16"/>
  <c r="G114" i="16"/>
  <c r="K114" i="16"/>
  <c r="M33" i="16"/>
  <c r="K33" i="16"/>
  <c r="H33" i="16"/>
  <c r="G40" i="16"/>
  <c r="E18" i="16"/>
  <c r="M21" i="16"/>
  <c r="E33" i="16"/>
  <c r="I33" i="16"/>
  <c r="H40" i="16"/>
  <c r="L40" i="16"/>
  <c r="H52" i="16"/>
  <c r="L52" i="16"/>
  <c r="H57" i="16"/>
  <c r="L57" i="16"/>
  <c r="F74" i="16"/>
  <c r="G78" i="16"/>
  <c r="K78" i="16"/>
  <c r="E81" i="16"/>
  <c r="I81" i="16"/>
  <c r="M81" i="16"/>
  <c r="E86" i="16"/>
  <c r="E104" i="16"/>
  <c r="I86" i="16"/>
  <c r="I104" i="16"/>
  <c r="M86" i="16"/>
  <c r="M104" i="16"/>
  <c r="H105" i="16"/>
  <c r="L105" i="16"/>
  <c r="H110" i="16"/>
  <c r="L110" i="16"/>
  <c r="E114" i="16"/>
  <c r="M114" i="16"/>
  <c r="I120" i="16"/>
  <c r="E125" i="16"/>
  <c r="I125" i="16"/>
  <c r="M125" i="16"/>
  <c r="F40" i="16"/>
  <c r="J40" i="16"/>
  <c r="G81" i="16"/>
  <c r="G86" i="16"/>
  <c r="G104" i="16"/>
  <c r="K86" i="16"/>
  <c r="K104" i="16"/>
  <c r="F105" i="16"/>
  <c r="G120" i="16"/>
  <c r="K120" i="16"/>
  <c r="G125" i="16"/>
  <c r="K125" i="16"/>
  <c r="G33" i="16"/>
  <c r="L33" i="16"/>
  <c r="K40" i="16"/>
  <c r="E74" i="16"/>
  <c r="I74" i="16"/>
  <c r="M74" i="16"/>
  <c r="H81" i="16"/>
  <c r="L81" i="16"/>
  <c r="H86" i="16"/>
  <c r="H104" i="16"/>
  <c r="L86" i="16"/>
  <c r="L104" i="16"/>
  <c r="G105" i="16"/>
  <c r="K105" i="16"/>
  <c r="G110" i="16"/>
  <c r="H114" i="16"/>
  <c r="L114" i="16"/>
  <c r="H120" i="16"/>
  <c r="L120" i="16"/>
  <c r="H125" i="16"/>
  <c r="J18" i="16"/>
  <c r="F21" i="16"/>
  <c r="J21" i="16"/>
  <c r="H21" i="16"/>
  <c r="G21" i="16"/>
  <c r="K21" i="16"/>
  <c r="E21" i="16"/>
  <c r="I21" i="16"/>
  <c r="F26" i="16"/>
  <c r="F25" i="16"/>
  <c r="G18" i="16"/>
  <c r="L26" i="16"/>
  <c r="K18" i="16"/>
  <c r="H26" i="16"/>
  <c r="M26" i="16"/>
  <c r="E26" i="16"/>
  <c r="L71" i="16"/>
  <c r="H18" i="16"/>
  <c r="I18" i="16"/>
  <c r="L18" i="16"/>
  <c r="M18" i="16"/>
  <c r="J26" i="16"/>
  <c r="I26" i="16"/>
  <c r="G26" i="16"/>
  <c r="K26" i="16"/>
  <c r="P73" i="15"/>
  <c r="M71" i="16"/>
  <c r="J71" i="16"/>
  <c r="I71" i="16"/>
  <c r="J51" i="16"/>
  <c r="M51" i="16"/>
  <c r="G51" i="16"/>
  <c r="H119" i="16"/>
  <c r="H131" i="16"/>
  <c r="F119" i="16"/>
  <c r="I25" i="16"/>
  <c r="J25" i="16"/>
  <c r="K119" i="16"/>
  <c r="F71" i="16"/>
  <c r="F131" i="16"/>
  <c r="K71" i="16"/>
  <c r="G71" i="16"/>
  <c r="I119" i="16"/>
  <c r="I131" i="16"/>
  <c r="E119" i="16"/>
  <c r="G25" i="16"/>
  <c r="M25" i="16"/>
  <c r="H25" i="16"/>
  <c r="L119" i="16"/>
  <c r="L131" i="16"/>
  <c r="L51" i="16"/>
  <c r="J119" i="16"/>
  <c r="J131" i="16"/>
  <c r="F51" i="16"/>
  <c r="M119" i="16"/>
  <c r="I51" i="16"/>
  <c r="K51" i="16"/>
  <c r="E25" i="16"/>
  <c r="L25" i="16"/>
  <c r="E17" i="16"/>
  <c r="K25" i="16"/>
  <c r="M17" i="16"/>
  <c r="E71" i="16"/>
  <c r="E131" i="16"/>
  <c r="H51" i="16"/>
  <c r="G119" i="16"/>
  <c r="H17" i="16"/>
  <c r="H39" i="16"/>
  <c r="H49" i="16"/>
  <c r="G17" i="16"/>
  <c r="K17" i="16"/>
  <c r="J17" i="16"/>
  <c r="J39" i="16"/>
  <c r="J49" i="16"/>
  <c r="I17" i="16"/>
  <c r="J68" i="15"/>
  <c r="M131" i="16"/>
  <c r="J61" i="16"/>
  <c r="J136" i="16"/>
  <c r="I39" i="16"/>
  <c r="I49" i="16"/>
  <c r="I61" i="16"/>
  <c r="I136" i="16"/>
  <c r="G131" i="16"/>
  <c r="K131" i="16"/>
  <c r="G39" i="16"/>
  <c r="G49" i="16"/>
  <c r="G61" i="16"/>
  <c r="M39" i="16"/>
  <c r="M49" i="16"/>
  <c r="M61" i="16"/>
  <c r="E39" i="16"/>
  <c r="E49" i="16"/>
  <c r="E61" i="16"/>
  <c r="K39" i="16"/>
  <c r="K49" i="16"/>
  <c r="K61" i="16"/>
  <c r="H61" i="16"/>
  <c r="H136" i="16"/>
  <c r="G130" i="15"/>
  <c r="N135" i="15"/>
  <c r="M135" i="15"/>
  <c r="L135" i="15"/>
  <c r="K135" i="15"/>
  <c r="J135" i="15"/>
  <c r="G135" i="15"/>
  <c r="F135" i="15"/>
  <c r="E135" i="15"/>
  <c r="P134" i="15"/>
  <c r="O134" i="15"/>
  <c r="N134" i="15"/>
  <c r="M134" i="15"/>
  <c r="L134" i="15"/>
  <c r="K134" i="15"/>
  <c r="J134" i="15"/>
  <c r="E134" i="15"/>
  <c r="P133" i="15"/>
  <c r="O133" i="15"/>
  <c r="N133" i="15"/>
  <c r="M133" i="15"/>
  <c r="L133" i="15"/>
  <c r="K133" i="15"/>
  <c r="J133" i="15"/>
  <c r="E133" i="15"/>
  <c r="P130" i="15"/>
  <c r="O130" i="15"/>
  <c r="N130" i="15"/>
  <c r="M130" i="15"/>
  <c r="L130" i="15"/>
  <c r="K130" i="15"/>
  <c r="J130" i="15"/>
  <c r="E130" i="15"/>
  <c r="P129" i="15"/>
  <c r="O129" i="15"/>
  <c r="N129" i="15"/>
  <c r="M129" i="15"/>
  <c r="L129" i="15"/>
  <c r="K129" i="15"/>
  <c r="J129" i="15"/>
  <c r="E129" i="15"/>
  <c r="P128" i="15"/>
  <c r="O128" i="15"/>
  <c r="N128" i="15"/>
  <c r="M128" i="15"/>
  <c r="L128" i="15"/>
  <c r="K128" i="15"/>
  <c r="J128" i="15"/>
  <c r="E128" i="15"/>
  <c r="P127" i="15"/>
  <c r="O127" i="15"/>
  <c r="N127" i="15"/>
  <c r="M127" i="15"/>
  <c r="L127" i="15"/>
  <c r="K127" i="15"/>
  <c r="J127" i="15"/>
  <c r="E127" i="15"/>
  <c r="P126" i="15"/>
  <c r="O126" i="15"/>
  <c r="O125" i="15"/>
  <c r="N126" i="15"/>
  <c r="N125" i="15"/>
  <c r="M126" i="15"/>
  <c r="M125" i="15"/>
  <c r="L126" i="15"/>
  <c r="L125" i="15"/>
  <c r="K126" i="15"/>
  <c r="K125" i="15"/>
  <c r="J126" i="15"/>
  <c r="J125" i="15"/>
  <c r="E126" i="15"/>
  <c r="E125" i="15"/>
  <c r="P124" i="15"/>
  <c r="O124" i="15"/>
  <c r="N124" i="15"/>
  <c r="M124" i="15"/>
  <c r="L124" i="15"/>
  <c r="K124" i="15"/>
  <c r="J124" i="15"/>
  <c r="E124" i="15"/>
  <c r="P123" i="15"/>
  <c r="O123" i="15"/>
  <c r="N123" i="15"/>
  <c r="M123" i="15"/>
  <c r="L123" i="15"/>
  <c r="K123" i="15"/>
  <c r="J123" i="15"/>
  <c r="E123" i="15"/>
  <c r="P122" i="15"/>
  <c r="O122" i="15"/>
  <c r="N122" i="15"/>
  <c r="M122" i="15"/>
  <c r="L122" i="15"/>
  <c r="K122" i="15"/>
  <c r="J122" i="15"/>
  <c r="E122" i="15"/>
  <c r="P121" i="15"/>
  <c r="P120" i="15"/>
  <c r="O121" i="15"/>
  <c r="O120" i="15"/>
  <c r="N121" i="15"/>
  <c r="M121" i="15"/>
  <c r="M120" i="15"/>
  <c r="L121" i="15"/>
  <c r="L120" i="15"/>
  <c r="K121" i="15"/>
  <c r="K120" i="15"/>
  <c r="J121" i="15"/>
  <c r="J120" i="15"/>
  <c r="E121" i="15"/>
  <c r="E120" i="15"/>
  <c r="P118" i="15"/>
  <c r="O118" i="15"/>
  <c r="N118" i="15"/>
  <c r="M118" i="15"/>
  <c r="L118" i="15"/>
  <c r="K118" i="15"/>
  <c r="J118" i="15"/>
  <c r="E118" i="15"/>
  <c r="P117" i="15"/>
  <c r="O117" i="15"/>
  <c r="N117" i="15"/>
  <c r="M117" i="15"/>
  <c r="L117" i="15"/>
  <c r="K117" i="15"/>
  <c r="J117" i="15"/>
  <c r="E117" i="15"/>
  <c r="P116" i="15"/>
  <c r="O116" i="15"/>
  <c r="N116" i="15"/>
  <c r="M116" i="15"/>
  <c r="L116" i="15"/>
  <c r="K116" i="15"/>
  <c r="J116" i="15"/>
  <c r="E116" i="15"/>
  <c r="P115" i="15"/>
  <c r="P114" i="15"/>
  <c r="O115" i="15"/>
  <c r="N115" i="15"/>
  <c r="N114" i="15"/>
  <c r="M115" i="15"/>
  <c r="M114" i="15"/>
  <c r="L115" i="15"/>
  <c r="L114" i="15"/>
  <c r="K115" i="15"/>
  <c r="K114" i="15"/>
  <c r="J115" i="15"/>
  <c r="J114" i="15"/>
  <c r="E115" i="15"/>
  <c r="E114" i="15"/>
  <c r="M113" i="15"/>
  <c r="L113" i="15"/>
  <c r="K113" i="15"/>
  <c r="J113" i="15"/>
  <c r="E113" i="15"/>
  <c r="P112" i="15"/>
  <c r="O112" i="15"/>
  <c r="N112" i="15"/>
  <c r="M112" i="15"/>
  <c r="L112" i="15"/>
  <c r="K112" i="15"/>
  <c r="J112" i="15"/>
  <c r="E112" i="15"/>
  <c r="P111" i="15"/>
  <c r="P110" i="15"/>
  <c r="O111" i="15"/>
  <c r="O110" i="15"/>
  <c r="N111" i="15"/>
  <c r="N110" i="15"/>
  <c r="M111" i="15"/>
  <c r="M110" i="15"/>
  <c r="L111" i="15"/>
  <c r="L110" i="15"/>
  <c r="K111" i="15"/>
  <c r="K110" i="15"/>
  <c r="J111" i="15"/>
  <c r="J110" i="15"/>
  <c r="E111" i="15"/>
  <c r="E110" i="15"/>
  <c r="P109" i="15"/>
  <c r="O109" i="15"/>
  <c r="N109" i="15"/>
  <c r="M109" i="15"/>
  <c r="L109" i="15"/>
  <c r="K109" i="15"/>
  <c r="J109" i="15"/>
  <c r="E109" i="15"/>
  <c r="P108" i="15"/>
  <c r="O108" i="15"/>
  <c r="N108" i="15"/>
  <c r="M108" i="15"/>
  <c r="L108" i="15"/>
  <c r="K108" i="15"/>
  <c r="J108" i="15"/>
  <c r="E108" i="15"/>
  <c r="P107" i="15"/>
  <c r="O107" i="15"/>
  <c r="N107" i="15"/>
  <c r="M107" i="15"/>
  <c r="L107" i="15"/>
  <c r="K107" i="15"/>
  <c r="J107" i="15"/>
  <c r="E107" i="15"/>
  <c r="P106" i="15"/>
  <c r="P105" i="15"/>
  <c r="O106" i="15"/>
  <c r="O105" i="15"/>
  <c r="N106" i="15"/>
  <c r="N105" i="15"/>
  <c r="M106" i="15"/>
  <c r="M105" i="15"/>
  <c r="L106" i="15"/>
  <c r="L105" i="15"/>
  <c r="K106" i="15"/>
  <c r="K105" i="15"/>
  <c r="J106" i="15"/>
  <c r="J105" i="15"/>
  <c r="E106" i="15"/>
  <c r="E105" i="15"/>
  <c r="P103" i="15"/>
  <c r="O103" i="15"/>
  <c r="N103" i="15"/>
  <c r="M103" i="15"/>
  <c r="L103" i="15"/>
  <c r="K103" i="15"/>
  <c r="J103" i="15"/>
  <c r="E103" i="15"/>
  <c r="P102" i="15"/>
  <c r="O102" i="15"/>
  <c r="N102" i="15"/>
  <c r="M102" i="15"/>
  <c r="L102" i="15"/>
  <c r="K102" i="15"/>
  <c r="J102" i="15"/>
  <c r="E102" i="15"/>
  <c r="P101" i="15"/>
  <c r="O101" i="15"/>
  <c r="N101" i="15"/>
  <c r="M101" i="15"/>
  <c r="L101" i="15"/>
  <c r="K101" i="15"/>
  <c r="J101" i="15"/>
  <c r="E101" i="15"/>
  <c r="P100" i="15"/>
  <c r="O100" i="15"/>
  <c r="N100" i="15"/>
  <c r="M100" i="15"/>
  <c r="L100" i="15"/>
  <c r="K100" i="15"/>
  <c r="J100" i="15"/>
  <c r="E100" i="15"/>
  <c r="P99" i="15"/>
  <c r="O99" i="15"/>
  <c r="N99" i="15"/>
  <c r="M99" i="15"/>
  <c r="L99" i="15"/>
  <c r="K99" i="15"/>
  <c r="J99" i="15"/>
  <c r="E99" i="15"/>
  <c r="P98" i="15"/>
  <c r="O98" i="15"/>
  <c r="N98" i="15"/>
  <c r="M98" i="15"/>
  <c r="L98" i="15"/>
  <c r="K98" i="15"/>
  <c r="J98" i="15"/>
  <c r="E98" i="15"/>
  <c r="P97" i="15"/>
  <c r="O97" i="15"/>
  <c r="N97" i="15"/>
  <c r="M97" i="15"/>
  <c r="L97" i="15"/>
  <c r="K97" i="15"/>
  <c r="J97" i="15"/>
  <c r="E97" i="15"/>
  <c r="P96" i="15"/>
  <c r="O96" i="15"/>
  <c r="N96" i="15"/>
  <c r="M96" i="15"/>
  <c r="L96" i="15"/>
  <c r="K96" i="15"/>
  <c r="J96" i="15"/>
  <c r="E96" i="15"/>
  <c r="P95" i="15"/>
  <c r="O95" i="15"/>
  <c r="N95" i="15"/>
  <c r="M95" i="15"/>
  <c r="L95" i="15"/>
  <c r="K95" i="15"/>
  <c r="J95" i="15"/>
  <c r="E95" i="15"/>
  <c r="P94" i="15"/>
  <c r="O94" i="15"/>
  <c r="N94" i="15"/>
  <c r="M94" i="15"/>
  <c r="L94" i="15"/>
  <c r="K94" i="15"/>
  <c r="J94" i="15"/>
  <c r="E94" i="15"/>
  <c r="P93" i="15"/>
  <c r="O93" i="15"/>
  <c r="N93" i="15"/>
  <c r="M93" i="15"/>
  <c r="L93" i="15"/>
  <c r="K93" i="15"/>
  <c r="J93" i="15"/>
  <c r="E93" i="15"/>
  <c r="P92" i="15"/>
  <c r="O92" i="15"/>
  <c r="N92" i="15"/>
  <c r="M92" i="15"/>
  <c r="L92" i="15"/>
  <c r="K92" i="15"/>
  <c r="J92" i="15"/>
  <c r="E92" i="15"/>
  <c r="P91" i="15"/>
  <c r="O91" i="15"/>
  <c r="N91" i="15"/>
  <c r="M91" i="15"/>
  <c r="L91" i="15"/>
  <c r="K91" i="15"/>
  <c r="J91" i="15"/>
  <c r="E91" i="15"/>
  <c r="P90" i="15"/>
  <c r="O90" i="15"/>
  <c r="N90" i="15"/>
  <c r="M90" i="15"/>
  <c r="L90" i="15"/>
  <c r="K90" i="15"/>
  <c r="J90" i="15"/>
  <c r="E90" i="15"/>
  <c r="P89" i="15"/>
  <c r="O89" i="15"/>
  <c r="N89" i="15"/>
  <c r="M89" i="15"/>
  <c r="L89" i="15"/>
  <c r="K89" i="15"/>
  <c r="J89" i="15"/>
  <c r="E89" i="15"/>
  <c r="P88" i="15"/>
  <c r="O88" i="15"/>
  <c r="N88" i="15"/>
  <c r="M88" i="15"/>
  <c r="L88" i="15"/>
  <c r="K88" i="15"/>
  <c r="J88" i="15"/>
  <c r="I88" i="15"/>
  <c r="H88" i="15"/>
  <c r="E88" i="15"/>
  <c r="P87" i="15"/>
  <c r="O87" i="15"/>
  <c r="N87" i="15"/>
  <c r="M87" i="15"/>
  <c r="L87" i="15"/>
  <c r="K87" i="15"/>
  <c r="J87" i="15"/>
  <c r="E87" i="15"/>
  <c r="P85" i="15"/>
  <c r="O85" i="15"/>
  <c r="N85" i="15"/>
  <c r="M85" i="15"/>
  <c r="L85" i="15"/>
  <c r="K85" i="15"/>
  <c r="J85" i="15"/>
  <c r="H85" i="15"/>
  <c r="E85" i="15"/>
  <c r="P84" i="15"/>
  <c r="O84" i="15"/>
  <c r="N84" i="15"/>
  <c r="M84" i="15"/>
  <c r="L84" i="15"/>
  <c r="K84" i="15"/>
  <c r="J84" i="15"/>
  <c r="E84" i="15"/>
  <c r="P83" i="15"/>
  <c r="O83" i="15"/>
  <c r="N83" i="15"/>
  <c r="M83" i="15"/>
  <c r="L83" i="15"/>
  <c r="K83" i="15"/>
  <c r="J83" i="15"/>
  <c r="E83" i="15"/>
  <c r="P82" i="15"/>
  <c r="O82" i="15"/>
  <c r="N82" i="15"/>
  <c r="M82" i="15"/>
  <c r="L82" i="15"/>
  <c r="K82" i="15"/>
  <c r="J82" i="15"/>
  <c r="E82" i="15"/>
  <c r="E81" i="15"/>
  <c r="P80" i="15"/>
  <c r="O80" i="15"/>
  <c r="N80" i="15"/>
  <c r="M80" i="15"/>
  <c r="L80" i="15"/>
  <c r="K80" i="15"/>
  <c r="J80" i="15"/>
  <c r="E80" i="15"/>
  <c r="P79" i="15"/>
  <c r="O79" i="15"/>
  <c r="O78" i="15"/>
  <c r="N79" i="15"/>
  <c r="N78" i="15"/>
  <c r="M79" i="15"/>
  <c r="M78" i="15"/>
  <c r="L79" i="15"/>
  <c r="L78" i="15"/>
  <c r="K79" i="15"/>
  <c r="K78" i="15"/>
  <c r="J79" i="15"/>
  <c r="J78" i="15"/>
  <c r="E79" i="15"/>
  <c r="E78" i="15"/>
  <c r="P77" i="15"/>
  <c r="O77" i="15"/>
  <c r="N77" i="15"/>
  <c r="M77" i="15"/>
  <c r="L77" i="15"/>
  <c r="K77" i="15"/>
  <c r="J77" i="15"/>
  <c r="E77" i="15"/>
  <c r="P76" i="15"/>
  <c r="O76" i="15"/>
  <c r="N76" i="15"/>
  <c r="M76" i="15"/>
  <c r="L76" i="15"/>
  <c r="K76" i="15"/>
  <c r="J76" i="15"/>
  <c r="E76" i="15"/>
  <c r="P75" i="15"/>
  <c r="P74" i="15"/>
  <c r="O75" i="15"/>
  <c r="O74" i="15"/>
  <c r="N75" i="15"/>
  <c r="N74" i="15"/>
  <c r="M75" i="15"/>
  <c r="L75" i="15"/>
  <c r="L74" i="15"/>
  <c r="K75" i="15"/>
  <c r="K74" i="15"/>
  <c r="J75" i="15"/>
  <c r="J74" i="15"/>
  <c r="E75" i="15"/>
  <c r="E74" i="15"/>
  <c r="O73" i="15"/>
  <c r="N73" i="15"/>
  <c r="M73" i="15"/>
  <c r="L73" i="15"/>
  <c r="K73" i="15"/>
  <c r="J73" i="15"/>
  <c r="E73" i="15"/>
  <c r="P72" i="15"/>
  <c r="O72" i="15"/>
  <c r="N72" i="15"/>
  <c r="M72" i="15"/>
  <c r="L72" i="15"/>
  <c r="K72" i="15"/>
  <c r="J72" i="15"/>
  <c r="E72" i="15"/>
  <c r="P68" i="15"/>
  <c r="O68" i="15"/>
  <c r="N68" i="15"/>
  <c r="M68" i="15"/>
  <c r="L68" i="15"/>
  <c r="P67" i="15"/>
  <c r="O67" i="15"/>
  <c r="N67" i="15"/>
  <c r="M67" i="15"/>
  <c r="L67" i="15"/>
  <c r="P66" i="15"/>
  <c r="O66" i="15"/>
  <c r="N66" i="15"/>
  <c r="M66" i="15"/>
  <c r="L66" i="15"/>
  <c r="P65" i="15"/>
  <c r="O65" i="15"/>
  <c r="N65" i="15"/>
  <c r="M65" i="15"/>
  <c r="L65" i="15"/>
  <c r="P64" i="15"/>
  <c r="O64" i="15"/>
  <c r="N64" i="15"/>
  <c r="M64" i="15"/>
  <c r="L64" i="15"/>
  <c r="P63" i="15"/>
  <c r="O63" i="15"/>
  <c r="N63" i="15"/>
  <c r="M63" i="15"/>
  <c r="L63" i="15"/>
  <c r="P60" i="15"/>
  <c r="O60" i="15"/>
  <c r="N60" i="15"/>
  <c r="M60" i="15"/>
  <c r="P59" i="15"/>
  <c r="O59" i="15"/>
  <c r="N59" i="15"/>
  <c r="M59" i="15"/>
  <c r="P58" i="15"/>
  <c r="P57" i="15"/>
  <c r="O58" i="15"/>
  <c r="O57" i="15"/>
  <c r="N58" i="15"/>
  <c r="N57" i="15"/>
  <c r="M58" i="15"/>
  <c r="M57" i="15"/>
  <c r="P56" i="15"/>
  <c r="O56" i="15"/>
  <c r="N56" i="15"/>
  <c r="M56" i="15"/>
  <c r="P55" i="15"/>
  <c r="O55" i="15"/>
  <c r="N55" i="15"/>
  <c r="M55" i="15"/>
  <c r="M54" i="15"/>
  <c r="G54" i="15"/>
  <c r="P53" i="15"/>
  <c r="P52" i="15"/>
  <c r="O53" i="15"/>
  <c r="O52" i="15"/>
  <c r="N53" i="15"/>
  <c r="N52" i="15"/>
  <c r="M53" i="15"/>
  <c r="P48" i="15"/>
  <c r="O48" i="15"/>
  <c r="N48" i="15"/>
  <c r="M48" i="15"/>
  <c r="P47" i="15"/>
  <c r="O47" i="15"/>
  <c r="N47" i="15"/>
  <c r="M47" i="15"/>
  <c r="P46" i="15"/>
  <c r="O46" i="15"/>
  <c r="N46" i="15"/>
  <c r="M46" i="15"/>
  <c r="P45" i="15"/>
  <c r="O45" i="15"/>
  <c r="N45" i="15"/>
  <c r="M45" i="15"/>
  <c r="P44" i="15"/>
  <c r="O44" i="15"/>
  <c r="N44" i="15"/>
  <c r="M44" i="15"/>
  <c r="P43" i="15"/>
  <c r="O43" i="15"/>
  <c r="N43" i="15"/>
  <c r="M43" i="15"/>
  <c r="P42" i="15"/>
  <c r="O42" i="15"/>
  <c r="N42" i="15"/>
  <c r="M42" i="15"/>
  <c r="P41" i="15"/>
  <c r="P40" i="15"/>
  <c r="O41" i="15"/>
  <c r="O40" i="15"/>
  <c r="N41" i="15"/>
  <c r="N40" i="15"/>
  <c r="M41" i="15"/>
  <c r="M40" i="15"/>
  <c r="P38" i="15"/>
  <c r="O38" i="15"/>
  <c r="N38" i="15"/>
  <c r="M38" i="15"/>
  <c r="P37" i="15"/>
  <c r="O37" i="15"/>
  <c r="N37" i="15"/>
  <c r="M37" i="15"/>
  <c r="P36" i="15"/>
  <c r="O36" i="15"/>
  <c r="N36" i="15"/>
  <c r="M36" i="15"/>
  <c r="P35" i="15"/>
  <c r="O35" i="15"/>
  <c r="N35" i="15"/>
  <c r="M35" i="15"/>
  <c r="P34" i="15"/>
  <c r="P33" i="15"/>
  <c r="O34" i="15"/>
  <c r="O33" i="15"/>
  <c r="N34" i="15"/>
  <c r="M34" i="15"/>
  <c r="M33" i="15"/>
  <c r="P32" i="15"/>
  <c r="O32" i="15"/>
  <c r="N32" i="15"/>
  <c r="M32" i="15"/>
  <c r="P31" i="15"/>
  <c r="O31" i="15"/>
  <c r="N31" i="15"/>
  <c r="M31" i="15"/>
  <c r="P30" i="15"/>
  <c r="O30" i="15"/>
  <c r="N30" i="15"/>
  <c r="M30" i="15"/>
  <c r="P29" i="15"/>
  <c r="O29" i="15"/>
  <c r="N29" i="15"/>
  <c r="M29" i="15"/>
  <c r="P28" i="15"/>
  <c r="O28" i="15"/>
  <c r="N28" i="15"/>
  <c r="M28" i="15"/>
  <c r="P27" i="15"/>
  <c r="O27" i="15"/>
  <c r="O26" i="15"/>
  <c r="N27" i="15"/>
  <c r="N26" i="15"/>
  <c r="M27" i="15"/>
  <c r="M26" i="15"/>
  <c r="P24" i="15"/>
  <c r="O24" i="15"/>
  <c r="N24" i="15"/>
  <c r="M24" i="15"/>
  <c r="P23" i="15"/>
  <c r="O23" i="15"/>
  <c r="N23" i="15"/>
  <c r="M23" i="15"/>
  <c r="P22" i="15"/>
  <c r="P21" i="15"/>
  <c r="O22" i="15"/>
  <c r="O21" i="15"/>
  <c r="N22" i="15"/>
  <c r="N21" i="15"/>
  <c r="M22" i="15"/>
  <c r="M21" i="15"/>
  <c r="E22" i="15"/>
  <c r="P20" i="15"/>
  <c r="O20" i="15"/>
  <c r="N20" i="15"/>
  <c r="M20" i="15"/>
  <c r="P19" i="15"/>
  <c r="P18" i="15"/>
  <c r="O19" i="15"/>
  <c r="O18" i="15"/>
  <c r="N19" i="15"/>
  <c r="N18" i="15"/>
  <c r="M19" i="15"/>
  <c r="M18" i="15"/>
  <c r="L55" i="15"/>
  <c r="L60" i="15"/>
  <c r="L59" i="15"/>
  <c r="L58" i="15"/>
  <c r="L56" i="15"/>
  <c r="L54" i="15"/>
  <c r="L53" i="15"/>
  <c r="L48" i="15"/>
  <c r="L47" i="15"/>
  <c r="L46" i="15"/>
  <c r="L45" i="15"/>
  <c r="L44" i="15"/>
  <c r="L43" i="15"/>
  <c r="L42" i="15"/>
  <c r="L41" i="15"/>
  <c r="L38" i="15"/>
  <c r="L37" i="15"/>
  <c r="L36" i="15"/>
  <c r="L35" i="15"/>
  <c r="L34" i="15"/>
  <c r="L32" i="15"/>
  <c r="L31" i="15"/>
  <c r="L30" i="15"/>
  <c r="L29" i="15"/>
  <c r="L28" i="15"/>
  <c r="L27" i="15"/>
  <c r="L24" i="15"/>
  <c r="L23" i="15"/>
  <c r="L22" i="15"/>
  <c r="L20" i="15"/>
  <c r="L19" i="15"/>
  <c r="K68" i="15"/>
  <c r="K67" i="15"/>
  <c r="K66" i="15"/>
  <c r="K65" i="15"/>
  <c r="K64" i="15"/>
  <c r="K63" i="15"/>
  <c r="K60" i="15"/>
  <c r="K59" i="15"/>
  <c r="K58" i="15"/>
  <c r="K56" i="15"/>
  <c r="K55" i="15"/>
  <c r="K54" i="15"/>
  <c r="K53" i="15"/>
  <c r="K48" i="15"/>
  <c r="K47" i="15"/>
  <c r="K46" i="15"/>
  <c r="K45" i="15"/>
  <c r="K44" i="15"/>
  <c r="K43" i="15"/>
  <c r="K42" i="15"/>
  <c r="K41" i="15"/>
  <c r="K38" i="15"/>
  <c r="K37" i="15"/>
  <c r="K36" i="15"/>
  <c r="K35" i="15"/>
  <c r="K34" i="15"/>
  <c r="K32" i="15"/>
  <c r="K31" i="15"/>
  <c r="K30" i="15"/>
  <c r="K29" i="15"/>
  <c r="K28" i="15"/>
  <c r="K27" i="15"/>
  <c r="K24" i="15"/>
  <c r="K23" i="15"/>
  <c r="K22" i="15"/>
  <c r="K20" i="15"/>
  <c r="K19" i="15"/>
  <c r="J67" i="15"/>
  <c r="J66" i="15"/>
  <c r="J65" i="15"/>
  <c r="J64" i="15"/>
  <c r="J63" i="15"/>
  <c r="J59" i="15"/>
  <c r="J58" i="15"/>
  <c r="J56" i="15"/>
  <c r="J55" i="15"/>
  <c r="J54" i="15"/>
  <c r="J53" i="15"/>
  <c r="J48" i="15"/>
  <c r="J47" i="15"/>
  <c r="J46" i="15"/>
  <c r="J45" i="15"/>
  <c r="J44" i="15"/>
  <c r="J43" i="15"/>
  <c r="J42" i="15"/>
  <c r="J41" i="15"/>
  <c r="J38" i="15"/>
  <c r="J37" i="15"/>
  <c r="J36" i="15"/>
  <c r="J35" i="15"/>
  <c r="J34" i="15"/>
  <c r="J32" i="15"/>
  <c r="J31" i="15"/>
  <c r="J30" i="15"/>
  <c r="J29" i="15"/>
  <c r="J28" i="15"/>
  <c r="J27" i="15"/>
  <c r="J24" i="15"/>
  <c r="J23" i="15"/>
  <c r="J22" i="15"/>
  <c r="J20" i="15"/>
  <c r="J19" i="15"/>
  <c r="H83" i="15"/>
  <c r="H82" i="15"/>
  <c r="H80" i="15"/>
  <c r="H79" i="15"/>
  <c r="H77" i="15"/>
  <c r="H76" i="15"/>
  <c r="H75" i="15"/>
  <c r="H73" i="15"/>
  <c r="H72" i="15"/>
  <c r="H84" i="15"/>
  <c r="H87" i="15"/>
  <c r="H89" i="15"/>
  <c r="H90" i="15"/>
  <c r="H91" i="15"/>
  <c r="H92" i="15"/>
  <c r="H93" i="15"/>
  <c r="H94" i="15"/>
  <c r="H95" i="15"/>
  <c r="H96" i="15"/>
  <c r="H97" i="15"/>
  <c r="H98" i="15"/>
  <c r="H99" i="15"/>
  <c r="H100" i="15"/>
  <c r="H101" i="15"/>
  <c r="H102" i="15"/>
  <c r="H103" i="15"/>
  <c r="H106" i="15"/>
  <c r="H107" i="15"/>
  <c r="H108" i="15"/>
  <c r="H109" i="15"/>
  <c r="H111" i="15"/>
  <c r="H112" i="15"/>
  <c r="H113" i="15"/>
  <c r="H115" i="15"/>
  <c r="H116" i="15"/>
  <c r="H117" i="15"/>
  <c r="H118" i="15"/>
  <c r="H121" i="15"/>
  <c r="H122" i="15"/>
  <c r="H123" i="15"/>
  <c r="H124" i="15"/>
  <c r="H126" i="15"/>
  <c r="H127" i="15"/>
  <c r="H128" i="15"/>
  <c r="H129" i="15"/>
  <c r="H130" i="15"/>
  <c r="H133" i="15"/>
  <c r="H134" i="15"/>
  <c r="H135" i="15"/>
  <c r="I135" i="15"/>
  <c r="I134" i="15"/>
  <c r="I133" i="15"/>
  <c r="I130" i="15"/>
  <c r="I129" i="15"/>
  <c r="I128" i="15"/>
  <c r="I127" i="15"/>
  <c r="I126" i="15"/>
  <c r="I124" i="15"/>
  <c r="I123" i="15"/>
  <c r="I122" i="15"/>
  <c r="I121" i="15"/>
  <c r="I118" i="15"/>
  <c r="I117" i="15"/>
  <c r="I116" i="15"/>
  <c r="I115" i="15"/>
  <c r="I113" i="15"/>
  <c r="I112" i="15"/>
  <c r="I111" i="15"/>
  <c r="I109" i="15"/>
  <c r="I108" i="15"/>
  <c r="I107" i="15"/>
  <c r="I106" i="15"/>
  <c r="I103" i="15"/>
  <c r="I102" i="15"/>
  <c r="I101" i="15"/>
  <c r="I100" i="15"/>
  <c r="I99" i="15"/>
  <c r="I98" i="15"/>
  <c r="I97" i="15"/>
  <c r="I96" i="15"/>
  <c r="I95" i="15"/>
  <c r="I94" i="15"/>
  <c r="I93" i="15"/>
  <c r="I92" i="15"/>
  <c r="I91" i="15"/>
  <c r="I90" i="15"/>
  <c r="I89" i="15"/>
  <c r="I87" i="15"/>
  <c r="I85" i="15"/>
  <c r="I84" i="15"/>
  <c r="I83" i="15"/>
  <c r="I82" i="15"/>
  <c r="I80" i="15"/>
  <c r="I79" i="15"/>
  <c r="I77" i="15"/>
  <c r="I76" i="15"/>
  <c r="I75" i="15"/>
  <c r="I73" i="15"/>
  <c r="I72" i="15"/>
  <c r="I68" i="15"/>
  <c r="I67" i="15"/>
  <c r="I66" i="15"/>
  <c r="I65" i="15"/>
  <c r="I64" i="15"/>
  <c r="I63" i="15"/>
  <c r="I60" i="15"/>
  <c r="I59" i="15"/>
  <c r="I58" i="15"/>
  <c r="I56" i="15"/>
  <c r="I55" i="15"/>
  <c r="I54" i="15"/>
  <c r="I53" i="15"/>
  <c r="I48" i="15"/>
  <c r="I47" i="15"/>
  <c r="I46" i="15"/>
  <c r="I45" i="15"/>
  <c r="I44" i="15"/>
  <c r="I43" i="15"/>
  <c r="I42" i="15"/>
  <c r="I41" i="15"/>
  <c r="I38" i="15"/>
  <c r="I37" i="15"/>
  <c r="I36" i="15"/>
  <c r="I35" i="15"/>
  <c r="I34" i="15"/>
  <c r="I32" i="15"/>
  <c r="I31" i="15"/>
  <c r="I30" i="15"/>
  <c r="I29" i="15"/>
  <c r="I28" i="15"/>
  <c r="I27" i="15"/>
  <c r="I24" i="15"/>
  <c r="I23" i="15"/>
  <c r="I22" i="15"/>
  <c r="I20" i="15"/>
  <c r="I19" i="15"/>
  <c r="H68" i="15"/>
  <c r="H67" i="15"/>
  <c r="H66" i="15"/>
  <c r="H65" i="15"/>
  <c r="H64" i="15"/>
  <c r="H63" i="15"/>
  <c r="H60" i="15"/>
  <c r="H59" i="15"/>
  <c r="H58" i="15"/>
  <c r="H56" i="15"/>
  <c r="H55" i="15"/>
  <c r="H54" i="15"/>
  <c r="H53" i="15"/>
  <c r="H48" i="15"/>
  <c r="H47" i="15"/>
  <c r="H46" i="15"/>
  <c r="H45" i="15"/>
  <c r="H44" i="15"/>
  <c r="H43" i="15"/>
  <c r="H42" i="15"/>
  <c r="H41" i="15"/>
  <c r="H38" i="15"/>
  <c r="H37" i="15"/>
  <c r="H36" i="15"/>
  <c r="H35" i="15"/>
  <c r="H34" i="15"/>
  <c r="H32" i="15"/>
  <c r="H31" i="15"/>
  <c r="H30" i="15"/>
  <c r="H29" i="15"/>
  <c r="H28" i="15"/>
  <c r="H27" i="15"/>
  <c r="H24" i="15"/>
  <c r="H23" i="15"/>
  <c r="H22" i="15"/>
  <c r="H20" i="15"/>
  <c r="H19" i="15"/>
  <c r="G134" i="15"/>
  <c r="G133" i="15"/>
  <c r="G129" i="15"/>
  <c r="G128" i="15"/>
  <c r="G127" i="15"/>
  <c r="G126" i="15"/>
  <c r="G124" i="15"/>
  <c r="G123" i="15"/>
  <c r="G122" i="15"/>
  <c r="G121" i="15"/>
  <c r="G118" i="15"/>
  <c r="G117" i="15"/>
  <c r="G116" i="15"/>
  <c r="G115" i="15"/>
  <c r="G113" i="15"/>
  <c r="G112" i="15"/>
  <c r="G111" i="15"/>
  <c r="G109" i="15"/>
  <c r="G108" i="15"/>
  <c r="G107" i="15"/>
  <c r="G106" i="15"/>
  <c r="G103" i="15"/>
  <c r="G102" i="15"/>
  <c r="G101" i="15"/>
  <c r="G100" i="15"/>
  <c r="G99" i="15"/>
  <c r="G98" i="15"/>
  <c r="G97" i="15"/>
  <c r="G96" i="15"/>
  <c r="G95" i="15"/>
  <c r="G94" i="15"/>
  <c r="G93" i="15"/>
  <c r="G92" i="15"/>
  <c r="G91" i="15"/>
  <c r="G90" i="15"/>
  <c r="G89" i="15"/>
  <c r="G88" i="15"/>
  <c r="G87" i="15"/>
  <c r="G85" i="15"/>
  <c r="G84" i="15"/>
  <c r="G83" i="15"/>
  <c r="G82" i="15"/>
  <c r="G80" i="15"/>
  <c r="G79" i="15"/>
  <c r="G77" i="15"/>
  <c r="G76" i="15"/>
  <c r="G75" i="15"/>
  <c r="G73" i="15"/>
  <c r="G72" i="15"/>
  <c r="G68" i="15"/>
  <c r="G67" i="15"/>
  <c r="G66" i="15"/>
  <c r="G65" i="15"/>
  <c r="G64" i="15"/>
  <c r="G63" i="15"/>
  <c r="G60" i="15"/>
  <c r="G59" i="15"/>
  <c r="G58" i="15"/>
  <c r="G56" i="15"/>
  <c r="G55" i="15"/>
  <c r="G53" i="15"/>
  <c r="G48" i="15"/>
  <c r="G47" i="15"/>
  <c r="G46" i="15"/>
  <c r="G45" i="15"/>
  <c r="G44" i="15"/>
  <c r="G43" i="15"/>
  <c r="G42" i="15"/>
  <c r="G41" i="15"/>
  <c r="G38" i="15"/>
  <c r="G37" i="15"/>
  <c r="G36" i="15"/>
  <c r="G35" i="15"/>
  <c r="G34" i="15"/>
  <c r="G32" i="15"/>
  <c r="G31" i="15"/>
  <c r="G30" i="15"/>
  <c r="G29" i="15"/>
  <c r="G28" i="15"/>
  <c r="G27" i="15"/>
  <c r="G24" i="15"/>
  <c r="G23" i="15"/>
  <c r="G22" i="15"/>
  <c r="G20" i="15"/>
  <c r="G19" i="15"/>
  <c r="F134" i="15"/>
  <c r="F133" i="15"/>
  <c r="F130" i="15"/>
  <c r="F129" i="15"/>
  <c r="F128" i="15"/>
  <c r="F127" i="15"/>
  <c r="F126" i="15"/>
  <c r="F124" i="15"/>
  <c r="F123" i="15"/>
  <c r="F122" i="15"/>
  <c r="F121" i="15"/>
  <c r="F118" i="15"/>
  <c r="F117" i="15"/>
  <c r="F116" i="15"/>
  <c r="F115" i="15"/>
  <c r="F113" i="15"/>
  <c r="F112" i="15"/>
  <c r="F111" i="15"/>
  <c r="F109" i="15"/>
  <c r="F108" i="15"/>
  <c r="F107" i="15"/>
  <c r="F106" i="15"/>
  <c r="F103" i="15"/>
  <c r="F102" i="15"/>
  <c r="F101" i="15"/>
  <c r="F100" i="15"/>
  <c r="F99" i="15"/>
  <c r="F98" i="15"/>
  <c r="F97" i="15"/>
  <c r="F96" i="15"/>
  <c r="F95" i="15"/>
  <c r="F94" i="15"/>
  <c r="F93" i="15"/>
  <c r="F92" i="15"/>
  <c r="F91" i="15"/>
  <c r="F90" i="15"/>
  <c r="F89" i="15"/>
  <c r="F88" i="15"/>
  <c r="F87" i="15"/>
  <c r="F85" i="15"/>
  <c r="F84" i="15"/>
  <c r="F83" i="15"/>
  <c r="F82" i="15"/>
  <c r="F80" i="15"/>
  <c r="F79" i="15"/>
  <c r="F77" i="15"/>
  <c r="F76" i="15"/>
  <c r="F75" i="15"/>
  <c r="F73" i="15"/>
  <c r="F72" i="15"/>
  <c r="F68" i="15"/>
  <c r="F67" i="15"/>
  <c r="F66" i="15"/>
  <c r="F65" i="15"/>
  <c r="F64" i="15"/>
  <c r="F63" i="15"/>
  <c r="F60" i="15"/>
  <c r="F59" i="15"/>
  <c r="F58" i="15"/>
  <c r="F56" i="15"/>
  <c r="F55" i="15"/>
  <c r="F54" i="15"/>
  <c r="F53" i="15"/>
  <c r="F48" i="15"/>
  <c r="F47" i="15"/>
  <c r="F46" i="15"/>
  <c r="F45" i="15"/>
  <c r="F44" i="15"/>
  <c r="F43" i="15"/>
  <c r="F42" i="15"/>
  <c r="F41" i="15"/>
  <c r="F38" i="15"/>
  <c r="F37" i="15"/>
  <c r="F36" i="15"/>
  <c r="F35" i="15"/>
  <c r="F34" i="15"/>
  <c r="F32" i="15"/>
  <c r="F31" i="15"/>
  <c r="F30" i="15"/>
  <c r="F29" i="15"/>
  <c r="F28" i="15"/>
  <c r="F27" i="15"/>
  <c r="F24" i="15"/>
  <c r="F23" i="15"/>
  <c r="F22" i="15"/>
  <c r="F20" i="15"/>
  <c r="F19" i="15"/>
  <c r="E68" i="15"/>
  <c r="E67" i="15"/>
  <c r="E66" i="15"/>
  <c r="E65" i="15"/>
  <c r="E64" i="15"/>
  <c r="E63" i="15"/>
  <c r="E60" i="15"/>
  <c r="E59" i="15"/>
  <c r="E58" i="15"/>
  <c r="E56" i="15"/>
  <c r="E55" i="15"/>
  <c r="E54" i="15"/>
  <c r="E53" i="15"/>
  <c r="E48" i="15"/>
  <c r="E47" i="15"/>
  <c r="E46" i="15"/>
  <c r="E45" i="15"/>
  <c r="E44" i="15"/>
  <c r="E43" i="15"/>
  <c r="E42" i="15"/>
  <c r="E41" i="15"/>
  <c r="E38" i="15"/>
  <c r="E37" i="15"/>
  <c r="E36" i="15"/>
  <c r="E35" i="15"/>
  <c r="E34" i="15"/>
  <c r="E32" i="15"/>
  <c r="E31" i="15"/>
  <c r="E30" i="15"/>
  <c r="E29" i="15"/>
  <c r="E28" i="15"/>
  <c r="E27" i="15"/>
  <c r="E24" i="15"/>
  <c r="E23" i="15"/>
  <c r="E20" i="15"/>
  <c r="E19" i="15"/>
  <c r="P125" i="15"/>
  <c r="O114" i="15"/>
  <c r="P78" i="15"/>
  <c r="M74" i="15"/>
  <c r="M71" i="15"/>
  <c r="N33" i="15"/>
  <c r="N120" i="15"/>
  <c r="P26" i="15"/>
  <c r="O81" i="15"/>
  <c r="M17" i="15"/>
  <c r="E21" i="15"/>
  <c r="E71" i="15"/>
  <c r="L21" i="15"/>
  <c r="K86" i="15"/>
  <c r="K104" i="15"/>
  <c r="F57" i="15"/>
  <c r="H18" i="15"/>
  <c r="K81" i="15"/>
  <c r="K21" i="15"/>
  <c r="E86" i="15"/>
  <c r="E104" i="15"/>
  <c r="M86" i="15"/>
  <c r="M104" i="15"/>
  <c r="F21" i="15"/>
  <c r="K18" i="15"/>
  <c r="K57" i="15"/>
  <c r="L57" i="15"/>
  <c r="N81" i="15"/>
  <c r="J81" i="15"/>
  <c r="O86" i="15"/>
  <c r="O104" i="15"/>
  <c r="G57" i="15"/>
  <c r="H33" i="15"/>
  <c r="I40" i="15"/>
  <c r="H74" i="15"/>
  <c r="H21" i="15"/>
  <c r="K26" i="15"/>
  <c r="L26" i="15"/>
  <c r="L40" i="15"/>
  <c r="L52" i="15"/>
  <c r="L51" i="15"/>
  <c r="E33" i="15"/>
  <c r="G81" i="15"/>
  <c r="H40" i="15"/>
  <c r="I21" i="15"/>
  <c r="I33" i="15"/>
  <c r="I74" i="15"/>
  <c r="I114" i="15"/>
  <c r="I120" i="15"/>
  <c r="J33" i="15"/>
  <c r="J86" i="15"/>
  <c r="J104" i="15"/>
  <c r="N86" i="15"/>
  <c r="N104" i="15"/>
  <c r="F110" i="15"/>
  <c r="G21" i="15"/>
  <c r="G74" i="15"/>
  <c r="I52" i="15"/>
  <c r="I57" i="15"/>
  <c r="H78" i="15"/>
  <c r="J18" i="15"/>
  <c r="J57" i="15"/>
  <c r="K52" i="15"/>
  <c r="H105" i="15"/>
  <c r="N71" i="15"/>
  <c r="K71" i="15"/>
  <c r="I81" i="15"/>
  <c r="I125" i="15"/>
  <c r="F74" i="15"/>
  <c r="G105" i="15"/>
  <c r="H120" i="15"/>
  <c r="H114" i="15"/>
  <c r="J21" i="15"/>
  <c r="J17" i="15"/>
  <c r="K33" i="15"/>
  <c r="G33" i="15"/>
  <c r="L71" i="15"/>
  <c r="E18" i="15"/>
  <c r="E52" i="15"/>
  <c r="E57" i="15"/>
  <c r="F18" i="15"/>
  <c r="G26" i="15"/>
  <c r="G40" i="15"/>
  <c r="G78" i="15"/>
  <c r="G110" i="15"/>
  <c r="H57" i="15"/>
  <c r="F78" i="15"/>
  <c r="G114" i="15"/>
  <c r="F81" i="15"/>
  <c r="F120" i="15"/>
  <c r="J71" i="15"/>
  <c r="F26" i="15"/>
  <c r="F40" i="15"/>
  <c r="F105" i="15"/>
  <c r="F125" i="15"/>
  <c r="G120" i="15"/>
  <c r="M52" i="15"/>
  <c r="M51" i="15"/>
  <c r="M81" i="15"/>
  <c r="L81" i="15"/>
  <c r="P81" i="15"/>
  <c r="L86" i="15"/>
  <c r="L104" i="15"/>
  <c r="P86" i="15"/>
  <c r="P104" i="15"/>
  <c r="N25" i="15"/>
  <c r="O71" i="15"/>
  <c r="G125" i="15"/>
  <c r="P71" i="15"/>
  <c r="N51" i="15"/>
  <c r="O17" i="15"/>
  <c r="P25" i="15"/>
  <c r="O25" i="15"/>
  <c r="P51" i="15"/>
  <c r="N17" i="15"/>
  <c r="M25" i="15"/>
  <c r="O51" i="15"/>
  <c r="J119" i="15"/>
  <c r="N119" i="15"/>
  <c r="F52" i="15"/>
  <c r="F114" i="15"/>
  <c r="J40" i="15"/>
  <c r="P17" i="15"/>
  <c r="P39" i="15"/>
  <c r="P49" i="15"/>
  <c r="G18" i="15"/>
  <c r="M119" i="15"/>
  <c r="L119" i="15"/>
  <c r="P119" i="15"/>
  <c r="E119" i="15"/>
  <c r="K119" i="15"/>
  <c r="O119" i="15"/>
  <c r="G52" i="15"/>
  <c r="L33" i="15"/>
  <c r="L18" i="15"/>
  <c r="K40" i="15"/>
  <c r="J52" i="15"/>
  <c r="J26" i="15"/>
  <c r="H81" i="15"/>
  <c r="H86" i="15"/>
  <c r="H104" i="15"/>
  <c r="H110" i="15"/>
  <c r="H125" i="15"/>
  <c r="I110" i="15"/>
  <c r="I105" i="15"/>
  <c r="I86" i="15"/>
  <c r="I104" i="15"/>
  <c r="I78" i="15"/>
  <c r="I26" i="15"/>
  <c r="I18" i="15"/>
  <c r="H52" i="15"/>
  <c r="H26" i="15"/>
  <c r="G86" i="15"/>
  <c r="G104" i="15"/>
  <c r="F86" i="15"/>
  <c r="F104" i="15"/>
  <c r="F33" i="15"/>
  <c r="E40" i="15"/>
  <c r="E26" i="15"/>
  <c r="P91" i="14"/>
  <c r="P137" i="14"/>
  <c r="P136" i="14"/>
  <c r="P133" i="14"/>
  <c r="P132" i="14"/>
  <c r="P131" i="14"/>
  <c r="P130" i="14"/>
  <c r="P129" i="14"/>
  <c r="P127" i="14"/>
  <c r="P126" i="14"/>
  <c r="P125" i="14"/>
  <c r="P124" i="14"/>
  <c r="P121" i="14"/>
  <c r="P120" i="14"/>
  <c r="P119" i="14"/>
  <c r="P118" i="14"/>
  <c r="P115" i="14"/>
  <c r="P114" i="14"/>
  <c r="P112" i="14"/>
  <c r="P111" i="14"/>
  <c r="P110" i="14"/>
  <c r="P109" i="14"/>
  <c r="P106" i="14"/>
  <c r="P105" i="14"/>
  <c r="P104" i="14"/>
  <c r="P103" i="14"/>
  <c r="P102" i="14"/>
  <c r="P101" i="14"/>
  <c r="P100" i="14"/>
  <c r="P99" i="14"/>
  <c r="P98" i="14"/>
  <c r="O99" i="14"/>
  <c r="O100" i="14"/>
  <c r="O101" i="14"/>
  <c r="O102" i="14"/>
  <c r="O103" i="14"/>
  <c r="O104" i="14"/>
  <c r="O105" i="14"/>
  <c r="O106" i="14"/>
  <c r="O109" i="14"/>
  <c r="O110" i="14"/>
  <c r="O111" i="14"/>
  <c r="O112" i="14"/>
  <c r="O114" i="14"/>
  <c r="O115" i="14"/>
  <c r="P97" i="14"/>
  <c r="P96" i="14"/>
  <c r="P95" i="14"/>
  <c r="P94" i="14"/>
  <c r="P93" i="14"/>
  <c r="P92" i="14"/>
  <c r="P90" i="14"/>
  <c r="P88" i="14"/>
  <c r="O88" i="14"/>
  <c r="P87" i="14"/>
  <c r="P86" i="14"/>
  <c r="P85" i="14"/>
  <c r="P83" i="14"/>
  <c r="P82" i="14"/>
  <c r="P80" i="14"/>
  <c r="P79" i="14"/>
  <c r="P78" i="14"/>
  <c r="P76" i="14"/>
  <c r="P75" i="14"/>
  <c r="P71" i="14"/>
  <c r="P70" i="14"/>
  <c r="P69" i="14"/>
  <c r="P68" i="14"/>
  <c r="P67" i="14"/>
  <c r="P66" i="14"/>
  <c r="P63" i="14"/>
  <c r="P62" i="14"/>
  <c r="P61" i="14"/>
  <c r="P59" i="14"/>
  <c r="P58" i="14"/>
  <c r="P56" i="14"/>
  <c r="P52" i="14"/>
  <c r="P51" i="14"/>
  <c r="P50" i="14"/>
  <c r="P49" i="14"/>
  <c r="O49" i="14"/>
  <c r="P48" i="14"/>
  <c r="O48" i="14"/>
  <c r="P47" i="14"/>
  <c r="P46" i="14"/>
  <c r="P45" i="14"/>
  <c r="P42" i="14"/>
  <c r="P41" i="14"/>
  <c r="O42" i="14"/>
  <c r="O45" i="14"/>
  <c r="O46" i="14"/>
  <c r="O47" i="14"/>
  <c r="O50" i="14"/>
  <c r="O51" i="14"/>
  <c r="O52" i="14"/>
  <c r="O56" i="14"/>
  <c r="O55" i="14"/>
  <c r="P40" i="14"/>
  <c r="P39" i="14"/>
  <c r="P38" i="14"/>
  <c r="P36" i="14"/>
  <c r="P35" i="14"/>
  <c r="P34" i="14"/>
  <c r="P33" i="14"/>
  <c r="P32" i="14"/>
  <c r="P31" i="14"/>
  <c r="P28" i="14"/>
  <c r="P27" i="14"/>
  <c r="P26" i="14"/>
  <c r="P24" i="14"/>
  <c r="P23" i="14"/>
  <c r="O23" i="14"/>
  <c r="H17" i="15"/>
  <c r="E17" i="15"/>
  <c r="L17" i="15"/>
  <c r="F51" i="15"/>
  <c r="E131" i="15"/>
  <c r="K17" i="15"/>
  <c r="I17" i="15"/>
  <c r="E51" i="15"/>
  <c r="I71" i="15"/>
  <c r="L25" i="15"/>
  <c r="J51" i="15"/>
  <c r="K51" i="15"/>
  <c r="F17" i="15"/>
  <c r="H71" i="15"/>
  <c r="H25" i="15"/>
  <c r="H39" i="15"/>
  <c r="H49" i="15"/>
  <c r="G51" i="15"/>
  <c r="K25" i="15"/>
  <c r="I25" i="15"/>
  <c r="G17" i="15"/>
  <c r="E25" i="15"/>
  <c r="J25" i="15"/>
  <c r="J39" i="15"/>
  <c r="J49" i="15"/>
  <c r="G25" i="15"/>
  <c r="I51" i="15"/>
  <c r="K131" i="15"/>
  <c r="M39" i="15"/>
  <c r="M49" i="15"/>
  <c r="M61" i="15"/>
  <c r="H51" i="15"/>
  <c r="F119" i="15"/>
  <c r="P131" i="15"/>
  <c r="G119" i="15"/>
  <c r="G71" i="15"/>
  <c r="F71" i="15"/>
  <c r="N131" i="15"/>
  <c r="J131" i="15"/>
  <c r="N39" i="15"/>
  <c r="N49" i="15"/>
  <c r="N61" i="15"/>
  <c r="F25" i="15"/>
  <c r="H119" i="15"/>
  <c r="L131" i="15"/>
  <c r="P61" i="15"/>
  <c r="O131" i="15"/>
  <c r="O39" i="15"/>
  <c r="O49" i="15"/>
  <c r="O61" i="15"/>
  <c r="M131" i="15"/>
  <c r="I119" i="15"/>
  <c r="O113" i="14"/>
  <c r="O108" i="14"/>
  <c r="P60" i="14"/>
  <c r="O44" i="14"/>
  <c r="O137" i="14"/>
  <c r="O136" i="14"/>
  <c r="O133" i="14"/>
  <c r="O132" i="14"/>
  <c r="O131" i="14"/>
  <c r="O130" i="14"/>
  <c r="O129" i="14"/>
  <c r="N129" i="14"/>
  <c r="O127" i="14"/>
  <c r="O126" i="14"/>
  <c r="O125" i="14"/>
  <c r="O124" i="14"/>
  <c r="O121" i="14"/>
  <c r="O120" i="14"/>
  <c r="O119" i="14"/>
  <c r="O118" i="14"/>
  <c r="O98" i="14"/>
  <c r="O97" i="14"/>
  <c r="O96" i="14"/>
  <c r="O95" i="14"/>
  <c r="O94" i="14"/>
  <c r="O93" i="14"/>
  <c r="O92" i="14"/>
  <c r="O91" i="14"/>
  <c r="O90" i="14"/>
  <c r="O87" i="14"/>
  <c r="O86" i="14"/>
  <c r="O85" i="14"/>
  <c r="O83" i="14"/>
  <c r="O82" i="14"/>
  <c r="O80" i="14"/>
  <c r="O79" i="14"/>
  <c r="O78" i="14"/>
  <c r="O76" i="14"/>
  <c r="O75" i="14"/>
  <c r="O71" i="14"/>
  <c r="O70" i="14"/>
  <c r="O69" i="14"/>
  <c r="O68" i="14"/>
  <c r="O67" i="14"/>
  <c r="O66" i="14"/>
  <c r="O63" i="14"/>
  <c r="O62" i="14"/>
  <c r="O61" i="14"/>
  <c r="O59" i="14"/>
  <c r="O58" i="14"/>
  <c r="O41" i="14"/>
  <c r="O40" i="14"/>
  <c r="O39" i="14"/>
  <c r="O38" i="14"/>
  <c r="O36" i="14"/>
  <c r="O35" i="14"/>
  <c r="O34" i="14"/>
  <c r="O33" i="14"/>
  <c r="O32" i="14"/>
  <c r="O31" i="14"/>
  <c r="O28" i="14"/>
  <c r="O27" i="14"/>
  <c r="O26" i="14"/>
  <c r="O24" i="14"/>
  <c r="F131" i="15"/>
  <c r="E39" i="15"/>
  <c r="E49" i="15"/>
  <c r="E61" i="15"/>
  <c r="K39" i="15"/>
  <c r="K49" i="15"/>
  <c r="K61" i="15"/>
  <c r="L39" i="15"/>
  <c r="L49" i="15"/>
  <c r="L61" i="15"/>
  <c r="I131" i="15"/>
  <c r="I39" i="15"/>
  <c r="I49" i="15"/>
  <c r="I61" i="15"/>
  <c r="H131" i="15"/>
  <c r="J61" i="15"/>
  <c r="J136" i="15"/>
  <c r="F39" i="15"/>
  <c r="F49" i="15"/>
  <c r="F61" i="15"/>
  <c r="G39" i="15"/>
  <c r="G49" i="15"/>
  <c r="G61" i="15"/>
  <c r="G131" i="15"/>
  <c r="H61" i="15"/>
  <c r="O60" i="14"/>
  <c r="O54" i="14"/>
  <c r="N138" i="14"/>
  <c r="M138" i="14"/>
  <c r="N137" i="14"/>
  <c r="N136" i="14"/>
  <c r="N133" i="14"/>
  <c r="N132" i="14"/>
  <c r="N131" i="14"/>
  <c r="N130" i="14"/>
  <c r="N127" i="14"/>
  <c r="N126" i="14"/>
  <c r="N125" i="14"/>
  <c r="N124" i="14"/>
  <c r="N121" i="14"/>
  <c r="N120" i="14"/>
  <c r="N119" i="14"/>
  <c r="N118" i="14"/>
  <c r="N115" i="14"/>
  <c r="N114" i="14"/>
  <c r="N112" i="14"/>
  <c r="N111" i="14"/>
  <c r="N110" i="14"/>
  <c r="N109" i="14"/>
  <c r="M109" i="14"/>
  <c r="N106" i="14"/>
  <c r="N105" i="14"/>
  <c r="N104" i="14"/>
  <c r="N103" i="14"/>
  <c r="N102" i="14"/>
  <c r="N101" i="14"/>
  <c r="N100" i="14"/>
  <c r="N99" i="14"/>
  <c r="N98" i="14"/>
  <c r="N97" i="14"/>
  <c r="N96" i="14"/>
  <c r="N95" i="14"/>
  <c r="N94" i="14"/>
  <c r="N93" i="14"/>
  <c r="N92" i="14"/>
  <c r="N91" i="14"/>
  <c r="N90" i="14"/>
  <c r="N88" i="14"/>
  <c r="N87" i="14"/>
  <c r="N86" i="14"/>
  <c r="N85" i="14"/>
  <c r="N83" i="14"/>
  <c r="N82" i="14"/>
  <c r="N80" i="14"/>
  <c r="N79" i="14"/>
  <c r="N78" i="14"/>
  <c r="N76" i="14"/>
  <c r="N75" i="14"/>
  <c r="N71" i="14"/>
  <c r="N70" i="14"/>
  <c r="N69" i="14"/>
  <c r="N68" i="14"/>
  <c r="N67" i="14"/>
  <c r="N66" i="14"/>
  <c r="N63" i="14"/>
  <c r="N62" i="14"/>
  <c r="N61" i="14"/>
  <c r="N59" i="14"/>
  <c r="N58" i="14"/>
  <c r="N56" i="14"/>
  <c r="N55" i="14"/>
  <c r="N52" i="14"/>
  <c r="N51" i="14"/>
  <c r="N50" i="14"/>
  <c r="N49" i="14"/>
  <c r="N48" i="14"/>
  <c r="N47" i="14"/>
  <c r="N46" i="14"/>
  <c r="N45" i="14"/>
  <c r="N42" i="14"/>
  <c r="N41" i="14"/>
  <c r="N40" i="14"/>
  <c r="N39" i="14"/>
  <c r="N38" i="14"/>
  <c r="N36" i="14"/>
  <c r="N35" i="14"/>
  <c r="N34" i="14"/>
  <c r="N33" i="14"/>
  <c r="N32" i="14"/>
  <c r="N31" i="14"/>
  <c r="N28" i="14"/>
  <c r="N27" i="14"/>
  <c r="N26" i="14"/>
  <c r="N24" i="14"/>
  <c r="N23" i="14"/>
  <c r="I136" i="15"/>
  <c r="H136" i="15"/>
  <c r="N60" i="14"/>
  <c r="M137" i="14"/>
  <c r="J136" i="14"/>
  <c r="K137" i="14"/>
  <c r="L137" i="14"/>
  <c r="M136" i="14"/>
  <c r="M63" i="14"/>
  <c r="L63" i="14"/>
  <c r="K63" i="14"/>
  <c r="I63" i="14"/>
  <c r="K83" i="14"/>
  <c r="J63" i="14"/>
  <c r="M133" i="14"/>
  <c r="M132" i="14"/>
  <c r="L133" i="14"/>
  <c r="M131" i="14"/>
  <c r="M130" i="14"/>
  <c r="M129" i="14"/>
  <c r="M127" i="14"/>
  <c r="L127" i="14"/>
  <c r="M126" i="14"/>
  <c r="M125" i="14"/>
  <c r="M124" i="14"/>
  <c r="M121" i="14"/>
  <c r="M120" i="14"/>
  <c r="M119" i="14"/>
  <c r="M118" i="14"/>
  <c r="M116" i="14"/>
  <c r="M115" i="14"/>
  <c r="L115" i="14"/>
  <c r="L116" i="14"/>
  <c r="L118" i="14"/>
  <c r="L119" i="14"/>
  <c r="L120" i="14"/>
  <c r="L121" i="14"/>
  <c r="L124" i="14"/>
  <c r="L125" i="14"/>
  <c r="L126" i="14"/>
  <c r="L129" i="14"/>
  <c r="L130" i="14"/>
  <c r="L131" i="14"/>
  <c r="L132" i="14"/>
  <c r="M114" i="14"/>
  <c r="M112" i="14"/>
  <c r="M111" i="14"/>
  <c r="L112" i="14"/>
  <c r="L114" i="14"/>
  <c r="M110" i="14"/>
  <c r="L109" i="14"/>
  <c r="M106" i="14"/>
  <c r="M105" i="14"/>
  <c r="M104" i="14"/>
  <c r="M103" i="14"/>
  <c r="M102" i="14"/>
  <c r="M101" i="14"/>
  <c r="M100" i="14"/>
  <c r="M99" i="14"/>
  <c r="M98" i="14"/>
  <c r="M97" i="14"/>
  <c r="M96" i="14"/>
  <c r="M95" i="14"/>
  <c r="M94" i="14"/>
  <c r="M93" i="14"/>
  <c r="M92" i="14"/>
  <c r="M91" i="14"/>
  <c r="M90" i="14"/>
  <c r="M88" i="14"/>
  <c r="M87" i="14"/>
  <c r="L87" i="14"/>
  <c r="M86" i="14"/>
  <c r="M85" i="14"/>
  <c r="M83" i="14"/>
  <c r="M82" i="14"/>
  <c r="M80" i="14"/>
  <c r="M79" i="14"/>
  <c r="M78" i="14"/>
  <c r="L78" i="14"/>
  <c r="M76" i="14"/>
  <c r="M75" i="14"/>
  <c r="M71" i="14"/>
  <c r="M70" i="14"/>
  <c r="M69" i="14"/>
  <c r="M68" i="14"/>
  <c r="M67" i="14"/>
  <c r="L68" i="14"/>
  <c r="L69" i="14"/>
  <c r="L70" i="14"/>
  <c r="L71" i="14"/>
  <c r="L67" i="14"/>
  <c r="M66" i="14"/>
  <c r="M62" i="14"/>
  <c r="M61" i="14"/>
  <c r="M59" i="14"/>
  <c r="M58" i="14"/>
  <c r="M57" i="14"/>
  <c r="M56" i="14"/>
  <c r="M52" i="14"/>
  <c r="M51" i="14"/>
  <c r="M50" i="14"/>
  <c r="M49" i="14"/>
  <c r="L50" i="14"/>
  <c r="L51" i="14"/>
  <c r="L52" i="14"/>
  <c r="L56" i="14"/>
  <c r="L57" i="14"/>
  <c r="L58" i="14"/>
  <c r="L59" i="14"/>
  <c r="L61" i="14"/>
  <c r="L62" i="14"/>
  <c r="M48" i="14"/>
  <c r="M47" i="14"/>
  <c r="M46" i="14"/>
  <c r="M45" i="14"/>
  <c r="M42" i="14"/>
  <c r="M41" i="14"/>
  <c r="L41" i="14"/>
  <c r="M40" i="14"/>
  <c r="M39" i="14"/>
  <c r="L42" i="14"/>
  <c r="L45" i="14"/>
  <c r="L46" i="14"/>
  <c r="L47" i="14"/>
  <c r="L48" i="14"/>
  <c r="L49" i="14"/>
  <c r="M38" i="14"/>
  <c r="M36" i="14"/>
  <c r="M35" i="14"/>
  <c r="M34" i="14"/>
  <c r="M33" i="14"/>
  <c r="M32" i="14"/>
  <c r="M31" i="14"/>
  <c r="M28" i="14"/>
  <c r="M27" i="14"/>
  <c r="M26" i="14"/>
  <c r="M24" i="14"/>
  <c r="M23" i="14"/>
  <c r="L138" i="14"/>
  <c r="K138" i="14"/>
  <c r="L136" i="14"/>
  <c r="K132" i="14"/>
  <c r="K119" i="14"/>
  <c r="L111" i="14"/>
  <c r="L110" i="14"/>
  <c r="L106" i="14"/>
  <c r="L105" i="14"/>
  <c r="L104" i="14"/>
  <c r="L103" i="14"/>
  <c r="L102" i="14"/>
  <c r="L101" i="14"/>
  <c r="L100" i="14"/>
  <c r="L99" i="14"/>
  <c r="L98" i="14"/>
  <c r="L97" i="14"/>
  <c r="L96" i="14"/>
  <c r="L95" i="14"/>
  <c r="L94" i="14"/>
  <c r="L93" i="14"/>
  <c r="L92" i="14"/>
  <c r="K91" i="14"/>
  <c r="L91" i="14"/>
  <c r="L90" i="14"/>
  <c r="L88" i="14"/>
  <c r="L86" i="14"/>
  <c r="L85" i="14"/>
  <c r="L83" i="14"/>
  <c r="L82" i="14"/>
  <c r="L80" i="14"/>
  <c r="L79" i="14"/>
  <c r="K79" i="14"/>
  <c r="K80" i="14"/>
  <c r="K82" i="14"/>
  <c r="K85" i="14"/>
  <c r="K86" i="14"/>
  <c r="K87" i="14"/>
  <c r="K88" i="14"/>
  <c r="K90" i="14"/>
  <c r="K92" i="14"/>
  <c r="K93" i="14"/>
  <c r="K94" i="14"/>
  <c r="K95" i="14"/>
  <c r="K96" i="14"/>
  <c r="K97" i="14"/>
  <c r="K98" i="14"/>
  <c r="K99" i="14"/>
  <c r="K100" i="14"/>
  <c r="K101" i="14"/>
  <c r="K102" i="14"/>
  <c r="K103" i="14"/>
  <c r="K104" i="14"/>
  <c r="K105" i="14"/>
  <c r="K106" i="14"/>
  <c r="K109" i="14"/>
  <c r="K110" i="14"/>
  <c r="K111" i="14"/>
  <c r="K112" i="14"/>
  <c r="K114" i="14"/>
  <c r="K115" i="14"/>
  <c r="K116" i="14"/>
  <c r="K118" i="14"/>
  <c r="K120" i="14"/>
  <c r="K121" i="14"/>
  <c r="K124" i="14"/>
  <c r="K125" i="14"/>
  <c r="K126" i="14"/>
  <c r="K127" i="14"/>
  <c r="K129" i="14"/>
  <c r="K130" i="14"/>
  <c r="K131" i="14"/>
  <c r="K133" i="14"/>
  <c r="L76" i="14"/>
  <c r="K78" i="14"/>
  <c r="L75" i="14"/>
  <c r="K70" i="14"/>
  <c r="K71" i="14"/>
  <c r="L66" i="14"/>
  <c r="K62" i="14"/>
  <c r="K42" i="14"/>
  <c r="K45" i="14"/>
  <c r="K46" i="14"/>
  <c r="K47" i="14"/>
  <c r="K48" i="14"/>
  <c r="K49" i="14"/>
  <c r="K50" i="14"/>
  <c r="K51" i="14"/>
  <c r="K52" i="14"/>
  <c r="K56" i="14"/>
  <c r="K57" i="14"/>
  <c r="K58" i="14"/>
  <c r="K59" i="14"/>
  <c r="K61" i="14"/>
  <c r="L40" i="14"/>
  <c r="K40" i="14"/>
  <c r="L39" i="14"/>
  <c r="L38" i="14"/>
  <c r="K39" i="14"/>
  <c r="L36" i="14"/>
  <c r="K36" i="14"/>
  <c r="L35" i="14"/>
  <c r="L34" i="14"/>
  <c r="L33" i="14"/>
  <c r="L32" i="14"/>
  <c r="L31" i="14"/>
  <c r="L28" i="14"/>
  <c r="L27" i="14"/>
  <c r="L26" i="14"/>
  <c r="L24" i="14"/>
  <c r="L23" i="14"/>
  <c r="K136" i="14"/>
  <c r="J116" i="14"/>
  <c r="I118" i="14"/>
  <c r="I119" i="14"/>
  <c r="I120" i="14"/>
  <c r="I121" i="14"/>
  <c r="I124" i="14"/>
  <c r="I125" i="14"/>
  <c r="I126" i="14"/>
  <c r="I127" i="14"/>
  <c r="I129" i="14"/>
  <c r="I130" i="14"/>
  <c r="I131" i="14"/>
  <c r="I132" i="14"/>
  <c r="I133" i="14"/>
  <c r="I116" i="14"/>
  <c r="J111" i="14"/>
  <c r="J112" i="14"/>
  <c r="J114" i="14"/>
  <c r="J115" i="14"/>
  <c r="J92" i="14"/>
  <c r="J93" i="14"/>
  <c r="J94" i="14"/>
  <c r="J95" i="14"/>
  <c r="J96" i="14"/>
  <c r="J97" i="14"/>
  <c r="J98" i="14"/>
  <c r="J99" i="14"/>
  <c r="J100" i="14"/>
  <c r="J101" i="14"/>
  <c r="J102" i="14"/>
  <c r="J103" i="14"/>
  <c r="J104" i="14"/>
  <c r="J105" i="14"/>
  <c r="J106" i="14"/>
  <c r="J109" i="14"/>
  <c r="J110" i="14"/>
  <c r="J85" i="14"/>
  <c r="J86" i="14"/>
  <c r="J87" i="14"/>
  <c r="J88" i="14"/>
  <c r="J90" i="14"/>
  <c r="J91" i="14"/>
  <c r="K76" i="14"/>
  <c r="K75" i="14"/>
  <c r="K69" i="14"/>
  <c r="K68" i="14"/>
  <c r="K67" i="14"/>
  <c r="K66" i="14"/>
  <c r="K41" i="14"/>
  <c r="K38" i="14"/>
  <c r="K35" i="14"/>
  <c r="K34" i="14"/>
  <c r="J34" i="14"/>
  <c r="K33" i="14"/>
  <c r="K32" i="14"/>
  <c r="K31" i="14"/>
  <c r="K28" i="14"/>
  <c r="K27" i="14"/>
  <c r="K26" i="14"/>
  <c r="J27" i="14"/>
  <c r="J28" i="14"/>
  <c r="J31" i="14"/>
  <c r="J32" i="14"/>
  <c r="J33" i="14"/>
  <c r="J35" i="14"/>
  <c r="J36" i="14"/>
  <c r="J38" i="14"/>
  <c r="J39" i="14"/>
  <c r="J40" i="14"/>
  <c r="J41" i="14"/>
  <c r="J42" i="14"/>
  <c r="J45" i="14"/>
  <c r="J46" i="14"/>
  <c r="J47" i="14"/>
  <c r="J48" i="14"/>
  <c r="J49" i="14"/>
  <c r="J50" i="14"/>
  <c r="J51" i="14"/>
  <c r="J52" i="14"/>
  <c r="J56" i="14"/>
  <c r="J57" i="14"/>
  <c r="J58" i="14"/>
  <c r="J59" i="14"/>
  <c r="J61" i="14"/>
  <c r="J62" i="14"/>
  <c r="K24" i="14"/>
  <c r="K23" i="14"/>
  <c r="L55" i="14"/>
  <c r="L60" i="14"/>
  <c r="J55" i="14"/>
  <c r="L123" i="14"/>
  <c r="L117" i="14"/>
  <c r="J60" i="14"/>
  <c r="K60" i="14"/>
  <c r="J37" i="14"/>
  <c r="K117" i="14"/>
  <c r="K55" i="14"/>
  <c r="K81" i="14"/>
  <c r="J30" i="14"/>
  <c r="J29" i="14"/>
  <c r="J108" i="14"/>
  <c r="K44" i="14"/>
  <c r="K113" i="14"/>
  <c r="I128" i="14"/>
  <c r="I117" i="14"/>
  <c r="M60" i="14"/>
  <c r="L128" i="14"/>
  <c r="J44" i="14"/>
  <c r="J89" i="14"/>
  <c r="J107" i="14"/>
  <c r="I123" i="14"/>
  <c r="J113" i="14"/>
  <c r="K77" i="14"/>
  <c r="K108" i="14"/>
  <c r="K84" i="14"/>
  <c r="K128" i="14"/>
  <c r="K123" i="14"/>
  <c r="L44" i="14"/>
  <c r="L113" i="14"/>
  <c r="K89" i="14"/>
  <c r="K107" i="14"/>
  <c r="J138" i="14"/>
  <c r="I138" i="14"/>
  <c r="J137" i="14"/>
  <c r="J133" i="14"/>
  <c r="J132" i="14"/>
  <c r="J131" i="14"/>
  <c r="J130" i="14"/>
  <c r="J129" i="14"/>
  <c r="J127" i="14"/>
  <c r="J126" i="14"/>
  <c r="J125" i="14"/>
  <c r="J124" i="14"/>
  <c r="J121" i="14"/>
  <c r="J120" i="14"/>
  <c r="J119" i="14"/>
  <c r="J118" i="14"/>
  <c r="J83" i="14"/>
  <c r="J82" i="14"/>
  <c r="J80" i="14"/>
  <c r="J79" i="14"/>
  <c r="J78" i="14"/>
  <c r="J76" i="14"/>
  <c r="J75" i="14"/>
  <c r="J71" i="14"/>
  <c r="J70" i="14"/>
  <c r="J69" i="14"/>
  <c r="J68" i="14"/>
  <c r="J67" i="14"/>
  <c r="J66" i="14"/>
  <c r="J26" i="14"/>
  <c r="J24" i="14"/>
  <c r="J23" i="14"/>
  <c r="L54" i="14"/>
  <c r="J54" i="14"/>
  <c r="K54" i="14"/>
  <c r="K122" i="14"/>
  <c r="I115" i="14"/>
  <c r="I46" i="14"/>
  <c r="I137" i="14"/>
  <c r="I136" i="14"/>
  <c r="I114" i="14"/>
  <c r="I112" i="14"/>
  <c r="I111" i="14"/>
  <c r="I110" i="14"/>
  <c r="I109" i="14"/>
  <c r="I106" i="14"/>
  <c r="I105" i="14"/>
  <c r="I104" i="14"/>
  <c r="I103" i="14"/>
  <c r="I102" i="14"/>
  <c r="I101" i="14"/>
  <c r="I100" i="14"/>
  <c r="I99" i="14"/>
  <c r="I98" i="14"/>
  <c r="I97" i="14"/>
  <c r="I96" i="14"/>
  <c r="I95" i="14"/>
  <c r="I94" i="14"/>
  <c r="I93" i="14"/>
  <c r="I92" i="14"/>
  <c r="I91" i="14"/>
  <c r="I90" i="14"/>
  <c r="I88" i="14"/>
  <c r="I87" i="14"/>
  <c r="I86" i="14"/>
  <c r="I85" i="14"/>
  <c r="I83" i="14"/>
  <c r="I82" i="14"/>
  <c r="I80" i="14"/>
  <c r="I79" i="14"/>
  <c r="I78" i="14"/>
  <c r="I76" i="14"/>
  <c r="I75" i="14"/>
  <c r="I71" i="14"/>
  <c r="I70" i="14"/>
  <c r="I69" i="14"/>
  <c r="I68" i="14"/>
  <c r="I67" i="14"/>
  <c r="I66" i="14"/>
  <c r="I62" i="14"/>
  <c r="I61" i="14"/>
  <c r="I59" i="14"/>
  <c r="I58" i="14"/>
  <c r="I57" i="14"/>
  <c r="I56" i="14"/>
  <c r="I52" i="14"/>
  <c r="I51" i="14"/>
  <c r="I50" i="14"/>
  <c r="I49" i="14"/>
  <c r="I48" i="14"/>
  <c r="I47" i="14"/>
  <c r="I45" i="14"/>
  <c r="I42" i="14"/>
  <c r="I41" i="14"/>
  <c r="I40" i="14"/>
  <c r="I39" i="14"/>
  <c r="I38" i="14"/>
  <c r="I36" i="14"/>
  <c r="I35" i="14"/>
  <c r="I34" i="14"/>
  <c r="I33" i="14"/>
  <c r="I32" i="14"/>
  <c r="I31" i="14"/>
  <c r="I28" i="14"/>
  <c r="I27" i="14"/>
  <c r="I26" i="14"/>
  <c r="I24" i="14"/>
  <c r="I23" i="14"/>
  <c r="I60" i="14"/>
  <c r="H138" i="14"/>
  <c r="H137" i="14"/>
  <c r="H136" i="14"/>
  <c r="H133" i="14"/>
  <c r="H132" i="14"/>
  <c r="H131" i="14"/>
  <c r="H130" i="14"/>
  <c r="H129" i="14"/>
  <c r="H127" i="14"/>
  <c r="H126" i="14"/>
  <c r="H125" i="14"/>
  <c r="H124" i="14"/>
  <c r="H121" i="14"/>
  <c r="H120" i="14"/>
  <c r="H119" i="14"/>
  <c r="H118" i="14"/>
  <c r="H116" i="14"/>
  <c r="H115" i="14"/>
  <c r="H114" i="14"/>
  <c r="H112" i="14"/>
  <c r="H111" i="14"/>
  <c r="H110" i="14"/>
  <c r="H109" i="14"/>
  <c r="H106" i="14"/>
  <c r="H105" i="14"/>
  <c r="H104" i="14"/>
  <c r="H103" i="14"/>
  <c r="H102" i="14"/>
  <c r="H101" i="14"/>
  <c r="H100" i="14"/>
  <c r="H99" i="14"/>
  <c r="H98" i="14"/>
  <c r="H97" i="14"/>
  <c r="H96" i="14"/>
  <c r="H95" i="14"/>
  <c r="H94" i="14"/>
  <c r="H93" i="14"/>
  <c r="H92" i="14"/>
  <c r="H91" i="14"/>
  <c r="H90" i="14"/>
  <c r="H88" i="14"/>
  <c r="H87" i="14"/>
  <c r="H86" i="14"/>
  <c r="H85" i="14"/>
  <c r="H83" i="14"/>
  <c r="H82" i="14"/>
  <c r="H80" i="14"/>
  <c r="H79" i="14"/>
  <c r="H78" i="14"/>
  <c r="G78" i="14"/>
  <c r="H76" i="14"/>
  <c r="H75" i="14"/>
  <c r="H71" i="14"/>
  <c r="H70" i="14"/>
  <c r="H69" i="14"/>
  <c r="H68" i="14"/>
  <c r="H67" i="14"/>
  <c r="H66" i="14"/>
  <c r="H63" i="14"/>
  <c r="H62" i="14"/>
  <c r="H61" i="14"/>
  <c r="H59" i="14"/>
  <c r="H58" i="14"/>
  <c r="H57" i="14"/>
  <c r="H56" i="14"/>
  <c r="H52" i="14"/>
  <c r="H51" i="14"/>
  <c r="H50" i="14"/>
  <c r="H49" i="14"/>
  <c r="H48" i="14"/>
  <c r="H47" i="14"/>
  <c r="H46" i="14"/>
  <c r="H45" i="14"/>
  <c r="H42" i="14"/>
  <c r="H41" i="14"/>
  <c r="H40" i="14"/>
  <c r="H39" i="14"/>
  <c r="H38" i="14"/>
  <c r="H36" i="14"/>
  <c r="H35" i="14"/>
  <c r="H34" i="14"/>
  <c r="H33" i="14"/>
  <c r="H32" i="14"/>
  <c r="H31" i="14"/>
  <c r="H28" i="14"/>
  <c r="H27" i="14"/>
  <c r="H26" i="14"/>
  <c r="H24" i="14"/>
  <c r="H23" i="14"/>
  <c r="H55" i="14"/>
  <c r="H60" i="14"/>
  <c r="H25" i="14"/>
  <c r="G138" i="14"/>
  <c r="F138" i="14"/>
  <c r="G137" i="14"/>
  <c r="G136" i="14"/>
  <c r="G133" i="14"/>
  <c r="G132" i="14"/>
  <c r="G131" i="14"/>
  <c r="G130" i="14"/>
  <c r="G129" i="14"/>
  <c r="G127" i="14"/>
  <c r="G126" i="14"/>
  <c r="G125" i="14"/>
  <c r="G124" i="14"/>
  <c r="G121" i="14"/>
  <c r="G120" i="14"/>
  <c r="G119" i="14"/>
  <c r="G118" i="14"/>
  <c r="G116" i="14"/>
  <c r="G115" i="14"/>
  <c r="G114" i="14"/>
  <c r="G112" i="14"/>
  <c r="G111" i="14"/>
  <c r="G110" i="14"/>
  <c r="G109" i="14"/>
  <c r="G106" i="14"/>
  <c r="G105" i="14"/>
  <c r="G104" i="14"/>
  <c r="G103" i="14"/>
  <c r="G102" i="14"/>
  <c r="G101" i="14"/>
  <c r="G100" i="14"/>
  <c r="G99" i="14"/>
  <c r="G98" i="14"/>
  <c r="G97" i="14"/>
  <c r="G96" i="14"/>
  <c r="G95" i="14"/>
  <c r="G94" i="14"/>
  <c r="G93" i="14"/>
  <c r="G92" i="14"/>
  <c r="G91" i="14"/>
  <c r="G90" i="14"/>
  <c r="G88" i="14"/>
  <c r="G87" i="14"/>
  <c r="G86" i="14"/>
  <c r="G85" i="14"/>
  <c r="G83" i="14"/>
  <c r="G82" i="14"/>
  <c r="G80" i="14"/>
  <c r="G79" i="14"/>
  <c r="G76" i="14"/>
  <c r="G75" i="14"/>
  <c r="G71" i="14"/>
  <c r="G70" i="14"/>
  <c r="G69" i="14"/>
  <c r="G68" i="14"/>
  <c r="G67" i="14"/>
  <c r="G66" i="14"/>
  <c r="F71" i="14"/>
  <c r="E71" i="14"/>
  <c r="G63" i="14"/>
  <c r="G62" i="14"/>
  <c r="G61" i="14"/>
  <c r="G59" i="14"/>
  <c r="G58" i="14"/>
  <c r="G57" i="14"/>
  <c r="F57" i="14"/>
  <c r="G56" i="14"/>
  <c r="G52" i="14"/>
  <c r="F52" i="14"/>
  <c r="G51" i="14"/>
  <c r="G50" i="14"/>
  <c r="G49" i="14"/>
  <c r="G48" i="14"/>
  <c r="G47" i="14"/>
  <c r="G46" i="14"/>
  <c r="G45" i="14"/>
  <c r="G42" i="14"/>
  <c r="G41" i="14"/>
  <c r="G40" i="14"/>
  <c r="G39" i="14"/>
  <c r="G38" i="14"/>
  <c r="G36" i="14"/>
  <c r="G35" i="14"/>
  <c r="G34" i="14"/>
  <c r="G33" i="14"/>
  <c r="G32" i="14"/>
  <c r="G31" i="14"/>
  <c r="G28" i="14"/>
  <c r="G27" i="14"/>
  <c r="G26" i="14"/>
  <c r="G24" i="14"/>
  <c r="G23" i="14"/>
  <c r="F137" i="14"/>
  <c r="F136" i="14"/>
  <c r="F133" i="14"/>
  <c r="F132" i="14"/>
  <c r="F131" i="14"/>
  <c r="F130" i="14"/>
  <c r="F129" i="14"/>
  <c r="F127" i="14"/>
  <c r="F126" i="14"/>
  <c r="F125" i="14"/>
  <c r="F124" i="14"/>
  <c r="F121" i="14"/>
  <c r="F120" i="14"/>
  <c r="F119" i="14"/>
  <c r="F118" i="14"/>
  <c r="F116" i="14"/>
  <c r="F115" i="14"/>
  <c r="F114" i="14"/>
  <c r="F112" i="14"/>
  <c r="F111" i="14"/>
  <c r="F110" i="14"/>
  <c r="F109" i="14"/>
  <c r="F106" i="14"/>
  <c r="F105" i="14"/>
  <c r="F104" i="14"/>
  <c r="F103" i="14"/>
  <c r="F102" i="14"/>
  <c r="F101" i="14"/>
  <c r="F100" i="14"/>
  <c r="F99" i="14"/>
  <c r="F98" i="14"/>
  <c r="F97" i="14"/>
  <c r="F96" i="14"/>
  <c r="F95" i="14"/>
  <c r="F94" i="14"/>
  <c r="F93" i="14"/>
  <c r="F92" i="14"/>
  <c r="F91" i="14"/>
  <c r="F90" i="14"/>
  <c r="F88" i="14"/>
  <c r="F87" i="14"/>
  <c r="F86" i="14"/>
  <c r="F85" i="14"/>
  <c r="F83" i="14"/>
  <c r="F82" i="14"/>
  <c r="F80" i="14"/>
  <c r="F79" i="14"/>
  <c r="F78" i="14"/>
  <c r="F76" i="14"/>
  <c r="F75" i="14"/>
  <c r="F70" i="14"/>
  <c r="F69" i="14"/>
  <c r="F68" i="14"/>
  <c r="F67" i="14"/>
  <c r="F66" i="14"/>
  <c r="F63" i="14"/>
  <c r="F62" i="14"/>
  <c r="F61" i="14"/>
  <c r="F59" i="14"/>
  <c r="F58" i="14"/>
  <c r="F56" i="14"/>
  <c r="F51" i="14"/>
  <c r="F50" i="14"/>
  <c r="F49" i="14"/>
  <c r="F48" i="14"/>
  <c r="F47" i="14"/>
  <c r="F46" i="14"/>
  <c r="F45" i="14"/>
  <c r="F42" i="14"/>
  <c r="F41" i="14"/>
  <c r="F40" i="14"/>
  <c r="F39" i="14"/>
  <c r="F38" i="14"/>
  <c r="F36" i="14"/>
  <c r="F35" i="14"/>
  <c r="F34" i="14"/>
  <c r="F33" i="14"/>
  <c r="F32" i="14"/>
  <c r="F31" i="14"/>
  <c r="F28" i="14"/>
  <c r="F27" i="14"/>
  <c r="F26" i="14"/>
  <c r="F24" i="14"/>
  <c r="F23" i="14"/>
  <c r="G60" i="14"/>
  <c r="F60" i="14"/>
  <c r="E138" i="14"/>
  <c r="E137" i="14"/>
  <c r="E136" i="14"/>
  <c r="E133" i="14"/>
  <c r="E132" i="14"/>
  <c r="E131" i="14"/>
  <c r="E130" i="14"/>
  <c r="E129" i="14"/>
  <c r="E127" i="14"/>
  <c r="E126" i="14"/>
  <c r="E125" i="14"/>
  <c r="E124" i="14"/>
  <c r="E121" i="14"/>
  <c r="E120" i="14"/>
  <c r="E119" i="14"/>
  <c r="E118" i="14"/>
  <c r="E116" i="14"/>
  <c r="E115" i="14"/>
  <c r="E114" i="14"/>
  <c r="E112" i="14"/>
  <c r="E111" i="14"/>
  <c r="E110" i="14"/>
  <c r="E109" i="14"/>
  <c r="E106" i="14"/>
  <c r="E105" i="14"/>
  <c r="E104" i="14"/>
  <c r="E103" i="14"/>
  <c r="E102" i="14"/>
  <c r="E101" i="14"/>
  <c r="E100" i="14"/>
  <c r="E99" i="14"/>
  <c r="E98" i="14"/>
  <c r="E97" i="14"/>
  <c r="E96" i="14"/>
  <c r="E95" i="14"/>
  <c r="E94" i="14"/>
  <c r="E93" i="14"/>
  <c r="E92" i="14"/>
  <c r="E91" i="14"/>
  <c r="E90" i="14"/>
  <c r="E88" i="14"/>
  <c r="E87" i="14"/>
  <c r="E86" i="14"/>
  <c r="E85" i="14"/>
  <c r="E83" i="14"/>
  <c r="E82" i="14"/>
  <c r="E80" i="14"/>
  <c r="E79" i="14"/>
  <c r="E78" i="14"/>
  <c r="E76" i="14"/>
  <c r="E75" i="14"/>
  <c r="E70" i="14"/>
  <c r="E69" i="14"/>
  <c r="E68" i="14"/>
  <c r="E67" i="14"/>
  <c r="E66" i="14"/>
  <c r="E63" i="14"/>
  <c r="E62" i="14"/>
  <c r="E61" i="14"/>
  <c r="E59" i="14"/>
  <c r="E58" i="14"/>
  <c r="E57" i="14"/>
  <c r="E56" i="14"/>
  <c r="E52" i="14"/>
  <c r="E51" i="14"/>
  <c r="E50" i="14"/>
  <c r="E49" i="14"/>
  <c r="E48" i="14"/>
  <c r="E47" i="14"/>
  <c r="E46" i="14"/>
  <c r="E45" i="14"/>
  <c r="E42" i="14"/>
  <c r="E41" i="14"/>
  <c r="E40" i="14"/>
  <c r="E39" i="14"/>
  <c r="E38" i="14"/>
  <c r="E36" i="14"/>
  <c r="E35" i="14"/>
  <c r="E34" i="14"/>
  <c r="E33" i="14"/>
  <c r="E32" i="14"/>
  <c r="E31" i="14"/>
  <c r="E28" i="14"/>
  <c r="E27" i="14"/>
  <c r="E26" i="14"/>
  <c r="E24" i="14"/>
  <c r="E23" i="14"/>
  <c r="E60" i="14"/>
  <c r="P128" i="14"/>
  <c r="O128" i="14"/>
  <c r="N128" i="14"/>
  <c r="M128" i="14"/>
  <c r="J128" i="14"/>
  <c r="H128" i="14"/>
  <c r="G128" i="14"/>
  <c r="F128" i="14"/>
  <c r="E128" i="14"/>
  <c r="P123" i="14"/>
  <c r="O123" i="14"/>
  <c r="N123" i="14"/>
  <c r="M123" i="14"/>
  <c r="J123" i="14"/>
  <c r="H123" i="14"/>
  <c r="G123" i="14"/>
  <c r="F123" i="14"/>
  <c r="E123" i="14"/>
  <c r="P117" i="14"/>
  <c r="O117" i="14"/>
  <c r="N117" i="14"/>
  <c r="M117" i="14"/>
  <c r="J117" i="14"/>
  <c r="J122" i="14"/>
  <c r="H117" i="14"/>
  <c r="G117" i="14"/>
  <c r="F117" i="14"/>
  <c r="E117" i="14"/>
  <c r="P113" i="14"/>
  <c r="N113" i="14"/>
  <c r="M113" i="14"/>
  <c r="I113" i="14"/>
  <c r="H113" i="14"/>
  <c r="G113" i="14"/>
  <c r="F113" i="14"/>
  <c r="E113" i="14"/>
  <c r="P108" i="14"/>
  <c r="N108" i="14"/>
  <c r="M108" i="14"/>
  <c r="L108" i="14"/>
  <c r="L122" i="14"/>
  <c r="I108" i="14"/>
  <c r="H108" i="14"/>
  <c r="G108" i="14"/>
  <c r="F108" i="14"/>
  <c r="E108" i="14"/>
  <c r="P89" i="14"/>
  <c r="P107" i="14"/>
  <c r="O89" i="14"/>
  <c r="O107" i="14"/>
  <c r="N89" i="14"/>
  <c r="N107" i="14"/>
  <c r="M89" i="14"/>
  <c r="M107" i="14"/>
  <c r="L89" i="14"/>
  <c r="L107" i="14"/>
  <c r="I89" i="14"/>
  <c r="I107" i="14"/>
  <c r="H89" i="14"/>
  <c r="H107" i="14"/>
  <c r="G89" i="14"/>
  <c r="G107" i="14"/>
  <c r="F89" i="14"/>
  <c r="F107" i="14"/>
  <c r="E89" i="14"/>
  <c r="E107" i="14"/>
  <c r="P84" i="14"/>
  <c r="O84" i="14"/>
  <c r="N84" i="14"/>
  <c r="M84" i="14"/>
  <c r="L84" i="14"/>
  <c r="J84" i="14"/>
  <c r="I84" i="14"/>
  <c r="H84" i="14"/>
  <c r="G84" i="14"/>
  <c r="F84" i="14"/>
  <c r="E84" i="14"/>
  <c r="P81" i="14"/>
  <c r="O81" i="14"/>
  <c r="N81" i="14"/>
  <c r="M81" i="14"/>
  <c r="L81" i="14"/>
  <c r="J81" i="14"/>
  <c r="I81" i="14"/>
  <c r="H81" i="14"/>
  <c r="G81" i="14"/>
  <c r="F81" i="14"/>
  <c r="E81" i="14"/>
  <c r="P77" i="14"/>
  <c r="O77" i="14"/>
  <c r="N77" i="14"/>
  <c r="M77" i="14"/>
  <c r="L77" i="14"/>
  <c r="J77" i="14"/>
  <c r="I77" i="14"/>
  <c r="H77" i="14"/>
  <c r="G77" i="14"/>
  <c r="F77" i="14"/>
  <c r="E77" i="14"/>
  <c r="P55" i="14"/>
  <c r="P54" i="14"/>
  <c r="N54" i="14"/>
  <c r="M55" i="14"/>
  <c r="M54" i="14"/>
  <c r="I55" i="14"/>
  <c r="I54" i="14"/>
  <c r="G55" i="14"/>
  <c r="G54" i="14"/>
  <c r="F55" i="14"/>
  <c r="F54" i="14"/>
  <c r="E55" i="14"/>
  <c r="E54" i="14"/>
  <c r="H54" i="14"/>
  <c r="P44" i="14"/>
  <c r="N44" i="14"/>
  <c r="M44" i="14"/>
  <c r="I44" i="14"/>
  <c r="H44" i="14"/>
  <c r="G44" i="14"/>
  <c r="F44" i="14"/>
  <c r="E44" i="14"/>
  <c r="P37" i="14"/>
  <c r="O37" i="14"/>
  <c r="N37" i="14"/>
  <c r="M37" i="14"/>
  <c r="L37" i="14"/>
  <c r="K37" i="14"/>
  <c r="I37" i="14"/>
  <c r="H37" i="14"/>
  <c r="G37" i="14"/>
  <c r="F37" i="14"/>
  <c r="E37" i="14"/>
  <c r="P30" i="14"/>
  <c r="O30" i="14"/>
  <c r="N30" i="14"/>
  <c r="M30" i="14"/>
  <c r="L30" i="14"/>
  <c r="K30" i="14"/>
  <c r="I30" i="14"/>
  <c r="H30" i="14"/>
  <c r="G30" i="14"/>
  <c r="F30" i="14"/>
  <c r="E30" i="14"/>
  <c r="P25" i="14"/>
  <c r="O25" i="14"/>
  <c r="N25" i="14"/>
  <c r="M25" i="14"/>
  <c r="L25" i="14"/>
  <c r="K25" i="14"/>
  <c r="J25" i="14"/>
  <c r="I25" i="14"/>
  <c r="G25" i="14"/>
  <c r="F25" i="14"/>
  <c r="E25" i="14"/>
  <c r="P22" i="14"/>
  <c r="O22" i="14"/>
  <c r="N22" i="14"/>
  <c r="M22" i="14"/>
  <c r="L22" i="14"/>
  <c r="K22" i="14"/>
  <c r="J22" i="14"/>
  <c r="I22" i="14"/>
  <c r="H22" i="14"/>
  <c r="H21" i="14"/>
  <c r="G22" i="14"/>
  <c r="F22" i="14"/>
  <c r="E22" i="14"/>
  <c r="E21" i="14"/>
  <c r="O74" i="14"/>
  <c r="P74" i="14"/>
  <c r="P29" i="14"/>
  <c r="P21" i="14"/>
  <c r="P122" i="14"/>
  <c r="O122" i="14"/>
  <c r="O29" i="14"/>
  <c r="O21" i="14"/>
  <c r="F74" i="14"/>
  <c r="J74" i="14"/>
  <c r="I74" i="14"/>
  <c r="N122" i="14"/>
  <c r="N74" i="14"/>
  <c r="N29" i="14"/>
  <c r="N21" i="14"/>
  <c r="G122" i="14"/>
  <c r="H74" i="14"/>
  <c r="H29" i="14"/>
  <c r="H43" i="14"/>
  <c r="H53" i="14"/>
  <c r="H64" i="14"/>
  <c r="F29" i="14"/>
  <c r="E122" i="14"/>
  <c r="I122" i="14"/>
  <c r="G74" i="14"/>
  <c r="H122" i="14"/>
  <c r="E29" i="14"/>
  <c r="E43" i="14"/>
  <c r="E53" i="14"/>
  <c r="E64" i="14"/>
  <c r="E74" i="14"/>
  <c r="F122" i="14"/>
  <c r="M122" i="14"/>
  <c r="M74" i="14"/>
  <c r="M29" i="14"/>
  <c r="M21" i="14"/>
  <c r="L74" i="14"/>
  <c r="L134" i="14"/>
  <c r="L29" i="14"/>
  <c r="L21" i="14"/>
  <c r="K74" i="14"/>
  <c r="K134" i="14"/>
  <c r="K29" i="14"/>
  <c r="K21" i="14"/>
  <c r="J21" i="14"/>
  <c r="J43" i="14"/>
  <c r="J53" i="14"/>
  <c r="J134" i="14"/>
  <c r="I29" i="14"/>
  <c r="I21" i="14"/>
  <c r="G29" i="14"/>
  <c r="G21" i="14"/>
  <c r="F21" i="14"/>
  <c r="P103" i="13"/>
  <c r="P26" i="13"/>
  <c r="F134" i="14"/>
  <c r="O134" i="14"/>
  <c r="O43" i="14"/>
  <c r="O53" i="14"/>
  <c r="O64" i="14"/>
  <c r="P134" i="14"/>
  <c r="P43" i="14"/>
  <c r="P53" i="14"/>
  <c r="P64" i="14"/>
  <c r="G134" i="14"/>
  <c r="E134" i="14"/>
  <c r="I134" i="14"/>
  <c r="N134" i="14"/>
  <c r="N43" i="14"/>
  <c r="N53" i="14"/>
  <c r="N64" i="14"/>
  <c r="H134" i="14"/>
  <c r="F43" i="14"/>
  <c r="F53" i="14"/>
  <c r="F64" i="14"/>
  <c r="L43" i="14"/>
  <c r="L53" i="14"/>
  <c r="L64" i="14"/>
  <c r="K43" i="14"/>
  <c r="K53" i="14"/>
  <c r="K64" i="14"/>
  <c r="M134" i="14"/>
  <c r="M43" i="14"/>
  <c r="M53" i="14"/>
  <c r="M64" i="14"/>
  <c r="J64" i="14"/>
  <c r="I43" i="14"/>
  <c r="I53" i="14"/>
  <c r="I64" i="14"/>
  <c r="G43" i="14"/>
  <c r="G53" i="14"/>
  <c r="G64" i="14"/>
  <c r="O103" i="13"/>
  <c r="O26" i="13"/>
  <c r="P139" i="13"/>
  <c r="P138" i="13"/>
  <c r="P135" i="13"/>
  <c r="P134" i="13"/>
  <c r="P133" i="13"/>
  <c r="P132" i="13"/>
  <c r="P131" i="13"/>
  <c r="P129" i="13"/>
  <c r="P128" i="13"/>
  <c r="P127" i="13"/>
  <c r="P126" i="13"/>
  <c r="P123" i="13"/>
  <c r="P122" i="13"/>
  <c r="P121" i="13"/>
  <c r="P120" i="13"/>
  <c r="P118" i="13"/>
  <c r="P117" i="13"/>
  <c r="P116" i="13"/>
  <c r="P114" i="13"/>
  <c r="P113" i="13"/>
  <c r="P112" i="13"/>
  <c r="P111" i="13"/>
  <c r="P108" i="13"/>
  <c r="P107" i="13"/>
  <c r="P106" i="13"/>
  <c r="P105" i="13"/>
  <c r="P104" i="13"/>
  <c r="P102" i="13"/>
  <c r="P101" i="13"/>
  <c r="P100" i="13"/>
  <c r="P99" i="13"/>
  <c r="P98" i="13"/>
  <c r="P97" i="13"/>
  <c r="P96" i="13"/>
  <c r="P95" i="13"/>
  <c r="P94" i="13"/>
  <c r="P93" i="13"/>
  <c r="P92" i="13"/>
  <c r="P89" i="13"/>
  <c r="P88" i="13"/>
  <c r="P87" i="13"/>
  <c r="P85" i="13"/>
  <c r="P84" i="13"/>
  <c r="P82" i="13"/>
  <c r="P81" i="13"/>
  <c r="P80" i="13"/>
  <c r="P78" i="13"/>
  <c r="P77" i="13"/>
  <c r="P71" i="13"/>
  <c r="P70" i="13"/>
  <c r="P69" i="13"/>
  <c r="P68" i="13"/>
  <c r="P67" i="13"/>
  <c r="P66" i="13"/>
  <c r="P63" i="13"/>
  <c r="P62" i="13"/>
  <c r="P61" i="13"/>
  <c r="P59" i="13"/>
  <c r="P58" i="13"/>
  <c r="P57" i="13"/>
  <c r="P56" i="13"/>
  <c r="P52" i="13"/>
  <c r="P51" i="13"/>
  <c r="P50" i="13"/>
  <c r="P49" i="13"/>
  <c r="P48" i="13"/>
  <c r="P47" i="13"/>
  <c r="P46" i="13"/>
  <c r="P45" i="13"/>
  <c r="P42" i="13"/>
  <c r="P41" i="13"/>
  <c r="P40" i="13"/>
  <c r="P39" i="13"/>
  <c r="P38" i="13"/>
  <c r="P36" i="13"/>
  <c r="P35" i="13"/>
  <c r="P34" i="13"/>
  <c r="P33" i="13"/>
  <c r="P32" i="13"/>
  <c r="P31" i="13"/>
  <c r="P28" i="13"/>
  <c r="P27" i="13"/>
  <c r="P24" i="13"/>
  <c r="P23" i="13"/>
  <c r="O139" i="13"/>
  <c r="O138" i="13"/>
  <c r="O135" i="13"/>
  <c r="O134" i="13"/>
  <c r="O133" i="13"/>
  <c r="O132" i="13"/>
  <c r="O131" i="13"/>
  <c r="O129" i="13"/>
  <c r="O128" i="13"/>
  <c r="O127" i="13"/>
  <c r="O126" i="13"/>
  <c r="O123" i="13"/>
  <c r="O122" i="13"/>
  <c r="O121" i="13"/>
  <c r="O120" i="13"/>
  <c r="O118" i="13"/>
  <c r="O117" i="13"/>
  <c r="O116" i="13"/>
  <c r="O114" i="13"/>
  <c r="O113" i="13"/>
  <c r="O112" i="13"/>
  <c r="O111" i="13"/>
  <c r="O108" i="13"/>
  <c r="O107" i="13"/>
  <c r="O106" i="13"/>
  <c r="O105" i="13"/>
  <c r="O104" i="13"/>
  <c r="O101" i="13"/>
  <c r="O100" i="13"/>
  <c r="O99" i="13"/>
  <c r="O98" i="13"/>
  <c r="O97" i="13"/>
  <c r="O96" i="13"/>
  <c r="O95" i="13"/>
  <c r="O94" i="13"/>
  <c r="O93" i="13"/>
  <c r="O92" i="13"/>
  <c r="O89" i="13"/>
  <c r="O88" i="13"/>
  <c r="O87" i="13"/>
  <c r="O85" i="13"/>
  <c r="O84" i="13"/>
  <c r="O82" i="13"/>
  <c r="O81" i="13"/>
  <c r="O80" i="13"/>
  <c r="O78" i="13"/>
  <c r="O77" i="13"/>
  <c r="O69" i="13"/>
  <c r="O68" i="13"/>
  <c r="O67" i="13"/>
  <c r="O66" i="13"/>
  <c r="O63" i="13"/>
  <c r="O62" i="13"/>
  <c r="O61" i="13"/>
  <c r="O59" i="13"/>
  <c r="O58" i="13"/>
  <c r="O56" i="13"/>
  <c r="O52" i="13"/>
  <c r="O51" i="13"/>
  <c r="O50" i="13"/>
  <c r="O49" i="13"/>
  <c r="O48" i="13"/>
  <c r="O47" i="13"/>
  <c r="O46" i="13"/>
  <c r="O45" i="13"/>
  <c r="O42" i="13"/>
  <c r="O40" i="13"/>
  <c r="O36" i="13"/>
  <c r="O35" i="13"/>
  <c r="O34" i="13"/>
  <c r="O33" i="13"/>
  <c r="O32" i="13"/>
  <c r="O31" i="13"/>
  <c r="O28" i="13"/>
  <c r="O27" i="13"/>
  <c r="O24" i="13"/>
  <c r="O23" i="13"/>
  <c r="P22" i="13"/>
  <c r="P130" i="13"/>
  <c r="P125" i="13"/>
  <c r="P119" i="13"/>
  <c r="P115" i="13"/>
  <c r="P110" i="13"/>
  <c r="P91" i="13"/>
  <c r="P109" i="13"/>
  <c r="P86" i="13"/>
  <c r="P83" i="13"/>
  <c r="P79" i="13"/>
  <c r="P60" i="13"/>
  <c r="P55" i="13"/>
  <c r="P44" i="13"/>
  <c r="P37" i="13"/>
  <c r="P30" i="13"/>
  <c r="P25" i="13"/>
  <c r="O60" i="13"/>
  <c r="N103" i="13"/>
  <c r="P54" i="13"/>
  <c r="P76" i="13"/>
  <c r="P124" i="13"/>
  <c r="P29" i="13"/>
  <c r="N139" i="13"/>
  <c r="N138" i="13"/>
  <c r="N135" i="13"/>
  <c r="N134" i="13"/>
  <c r="N133" i="13"/>
  <c r="N132" i="13"/>
  <c r="N131" i="13"/>
  <c r="N129" i="13"/>
  <c r="N128" i="13"/>
  <c r="N127" i="13"/>
  <c r="N126" i="13"/>
  <c r="N123" i="13"/>
  <c r="N122" i="13"/>
  <c r="N121" i="13"/>
  <c r="N120" i="13"/>
  <c r="N118" i="13"/>
  <c r="N117" i="13"/>
  <c r="N116" i="13"/>
  <c r="N114" i="13"/>
  <c r="N113" i="13"/>
  <c r="N112" i="13"/>
  <c r="N111" i="13"/>
  <c r="N108" i="13"/>
  <c r="N107" i="13"/>
  <c r="N106" i="13"/>
  <c r="N105" i="13"/>
  <c r="N104" i="13"/>
  <c r="N102" i="13"/>
  <c r="N101" i="13"/>
  <c r="N100" i="13"/>
  <c r="N99" i="13"/>
  <c r="N98" i="13"/>
  <c r="N97" i="13"/>
  <c r="N96" i="13"/>
  <c r="N95" i="13"/>
  <c r="N94" i="13"/>
  <c r="N93" i="13"/>
  <c r="N92" i="13"/>
  <c r="N89" i="13"/>
  <c r="N88" i="13"/>
  <c r="N87" i="13"/>
  <c r="N85" i="13"/>
  <c r="N84" i="13"/>
  <c r="N82" i="13"/>
  <c r="N81" i="13"/>
  <c r="N80" i="13"/>
  <c r="N78" i="13"/>
  <c r="N77" i="13"/>
  <c r="N69" i="13"/>
  <c r="N68" i="13"/>
  <c r="N67" i="13"/>
  <c r="N66" i="13"/>
  <c r="N63" i="13"/>
  <c r="N62" i="13"/>
  <c r="N61" i="13"/>
  <c r="N58" i="13"/>
  <c r="N59" i="13"/>
  <c r="N56" i="13"/>
  <c r="N52" i="13"/>
  <c r="N51" i="13"/>
  <c r="N50" i="13"/>
  <c r="N49" i="13"/>
  <c r="N48" i="13"/>
  <c r="N47" i="13"/>
  <c r="N46" i="13"/>
  <c r="N45" i="13"/>
  <c r="N42" i="13"/>
  <c r="N40" i="13"/>
  <c r="N36" i="13"/>
  <c r="N35" i="13"/>
  <c r="N34" i="13"/>
  <c r="N33" i="13"/>
  <c r="N32" i="13"/>
  <c r="N31" i="13"/>
  <c r="N28" i="13"/>
  <c r="N27" i="13"/>
  <c r="N24" i="13"/>
  <c r="N23" i="13"/>
  <c r="P136" i="13"/>
  <c r="N60" i="13"/>
  <c r="M103" i="13"/>
  <c r="M139" i="13"/>
  <c r="M138" i="13"/>
  <c r="M135" i="13"/>
  <c r="M134" i="13"/>
  <c r="M133" i="13"/>
  <c r="M132" i="13"/>
  <c r="M131" i="13"/>
  <c r="M129" i="13"/>
  <c r="M128" i="13"/>
  <c r="M127" i="13"/>
  <c r="M126" i="13"/>
  <c r="M123" i="13"/>
  <c r="M122" i="13"/>
  <c r="M121" i="13"/>
  <c r="M120" i="13"/>
  <c r="M118" i="13"/>
  <c r="M117" i="13"/>
  <c r="M116" i="13"/>
  <c r="M114" i="13"/>
  <c r="M113" i="13"/>
  <c r="M112" i="13"/>
  <c r="M111" i="13"/>
  <c r="M108" i="13"/>
  <c r="M107" i="13"/>
  <c r="M106" i="13"/>
  <c r="M105" i="13"/>
  <c r="M104" i="13"/>
  <c r="M101" i="13"/>
  <c r="M100" i="13"/>
  <c r="M99" i="13"/>
  <c r="M98" i="13"/>
  <c r="M97" i="13"/>
  <c r="M96" i="13"/>
  <c r="M95" i="13"/>
  <c r="M94" i="13"/>
  <c r="M93" i="13"/>
  <c r="M92" i="13"/>
  <c r="M89" i="13"/>
  <c r="M88" i="13"/>
  <c r="M87" i="13"/>
  <c r="M85" i="13"/>
  <c r="M84" i="13"/>
  <c r="M82" i="13"/>
  <c r="M81" i="13"/>
  <c r="M80" i="13"/>
  <c r="M78" i="13"/>
  <c r="M77" i="13"/>
  <c r="M69" i="13"/>
  <c r="M68" i="13"/>
  <c r="M67" i="13"/>
  <c r="M66" i="13"/>
  <c r="M63" i="13"/>
  <c r="L63" i="13"/>
  <c r="M62" i="13"/>
  <c r="M61" i="13"/>
  <c r="M59" i="13"/>
  <c r="M58" i="13"/>
  <c r="M56" i="13"/>
  <c r="M52" i="13"/>
  <c r="M51" i="13"/>
  <c r="M50" i="13"/>
  <c r="M49" i="13"/>
  <c r="M48" i="13"/>
  <c r="M47" i="13"/>
  <c r="M46" i="13"/>
  <c r="M45" i="13"/>
  <c r="M42" i="13"/>
  <c r="M40" i="13"/>
  <c r="M36" i="13"/>
  <c r="M35" i="13"/>
  <c r="M34" i="13"/>
  <c r="M33" i="13"/>
  <c r="M32" i="13"/>
  <c r="M31" i="13"/>
  <c r="M28" i="13"/>
  <c r="M27" i="13"/>
  <c r="M26" i="13"/>
  <c r="M24" i="13"/>
  <c r="M23" i="13"/>
  <c r="L23" i="13"/>
  <c r="M60" i="13"/>
  <c r="L103" i="13"/>
  <c r="L139" i="13"/>
  <c r="L138" i="13"/>
  <c r="L135" i="13"/>
  <c r="L134" i="13"/>
  <c r="L133" i="13"/>
  <c r="L132" i="13"/>
  <c r="L131" i="13"/>
  <c r="L129" i="13"/>
  <c r="L128" i="13"/>
  <c r="L127" i="13"/>
  <c r="L126" i="13"/>
  <c r="L123" i="13"/>
  <c r="L122" i="13"/>
  <c r="L121" i="13"/>
  <c r="L120" i="13"/>
  <c r="L118" i="13"/>
  <c r="L117" i="13"/>
  <c r="L116" i="13"/>
  <c r="L114" i="13"/>
  <c r="L113" i="13"/>
  <c r="L112" i="13"/>
  <c r="L111" i="13"/>
  <c r="L108" i="13"/>
  <c r="L107" i="13"/>
  <c r="L106" i="13"/>
  <c r="L105" i="13"/>
  <c r="L104" i="13"/>
  <c r="L101" i="13"/>
  <c r="L100" i="13"/>
  <c r="L99" i="13"/>
  <c r="L98" i="13"/>
  <c r="L97" i="13"/>
  <c r="L96" i="13"/>
  <c r="L95" i="13"/>
  <c r="L94" i="13"/>
  <c r="L93" i="13"/>
  <c r="L92" i="13"/>
  <c r="L89" i="13"/>
  <c r="L88" i="13"/>
  <c r="L87" i="13"/>
  <c r="L85" i="13"/>
  <c r="L84" i="13"/>
  <c r="L82" i="13"/>
  <c r="L81" i="13"/>
  <c r="L80" i="13"/>
  <c r="L78" i="13"/>
  <c r="L77" i="13"/>
  <c r="L69" i="13"/>
  <c r="L68" i="13"/>
  <c r="L67" i="13"/>
  <c r="L66" i="13"/>
  <c r="L62" i="13"/>
  <c r="L61" i="13"/>
  <c r="L59" i="13"/>
  <c r="L58" i="13"/>
  <c r="K58" i="13"/>
  <c r="J58" i="13"/>
  <c r="L56" i="13"/>
  <c r="L52" i="13"/>
  <c r="L51" i="13"/>
  <c r="L50" i="13"/>
  <c r="L49" i="13"/>
  <c r="L48" i="13"/>
  <c r="L47" i="13"/>
  <c r="L46" i="13"/>
  <c r="L45" i="13"/>
  <c r="L42" i="13"/>
  <c r="L40" i="13"/>
  <c r="L36" i="13"/>
  <c r="L35" i="13"/>
  <c r="L34" i="13"/>
  <c r="L33" i="13"/>
  <c r="L32" i="13"/>
  <c r="L31" i="13"/>
  <c r="L28" i="13"/>
  <c r="L27" i="13"/>
  <c r="L26" i="13"/>
  <c r="L24" i="13"/>
  <c r="L60" i="13"/>
  <c r="K103" i="13"/>
  <c r="J103" i="13"/>
  <c r="K42" i="13"/>
  <c r="K40" i="13"/>
  <c r="K32" i="13"/>
  <c r="K24" i="13"/>
  <c r="K139" i="13"/>
  <c r="K138" i="13"/>
  <c r="K135" i="13"/>
  <c r="K134" i="13"/>
  <c r="K133" i="13"/>
  <c r="K132" i="13"/>
  <c r="K131" i="13"/>
  <c r="K129" i="13"/>
  <c r="K128" i="13"/>
  <c r="K127" i="13"/>
  <c r="K126" i="13"/>
  <c r="K123" i="13"/>
  <c r="K122" i="13"/>
  <c r="K121" i="13"/>
  <c r="K120" i="13"/>
  <c r="K118" i="13"/>
  <c r="K117" i="13"/>
  <c r="K116" i="13"/>
  <c r="K114" i="13"/>
  <c r="K113" i="13"/>
  <c r="K112" i="13"/>
  <c r="K111" i="13"/>
  <c r="K108" i="13"/>
  <c r="K107" i="13"/>
  <c r="K106" i="13"/>
  <c r="K105" i="13"/>
  <c r="K104" i="13"/>
  <c r="K101" i="13"/>
  <c r="K100" i="13"/>
  <c r="K99" i="13"/>
  <c r="K98" i="13"/>
  <c r="K97" i="13"/>
  <c r="K96" i="13"/>
  <c r="K95" i="13"/>
  <c r="K94" i="13"/>
  <c r="K93" i="13"/>
  <c r="K92" i="13"/>
  <c r="K89" i="13"/>
  <c r="K88" i="13"/>
  <c r="K87" i="13"/>
  <c r="K85" i="13"/>
  <c r="K84" i="13"/>
  <c r="K82" i="13"/>
  <c r="K81" i="13"/>
  <c r="K80" i="13"/>
  <c r="K78" i="13"/>
  <c r="K77" i="13"/>
  <c r="K69" i="13"/>
  <c r="K68" i="13"/>
  <c r="J68" i="13"/>
  <c r="K67" i="13"/>
  <c r="K66" i="13"/>
  <c r="K63" i="13"/>
  <c r="K62" i="13"/>
  <c r="K61" i="13"/>
  <c r="K59" i="13"/>
  <c r="K56" i="13"/>
  <c r="K52" i="13"/>
  <c r="K51" i="13"/>
  <c r="K50" i="13"/>
  <c r="K49" i="13"/>
  <c r="K48" i="13"/>
  <c r="K47" i="13"/>
  <c r="K46" i="13"/>
  <c r="K45" i="13"/>
  <c r="K36" i="13"/>
  <c r="K35" i="13"/>
  <c r="K34" i="13"/>
  <c r="K33" i="13"/>
  <c r="K31" i="13"/>
  <c r="K28" i="13"/>
  <c r="K27" i="13"/>
  <c r="K26" i="13"/>
  <c r="K23" i="13"/>
  <c r="K125" i="13"/>
  <c r="K60" i="13"/>
  <c r="K30" i="13"/>
  <c r="K25" i="13"/>
  <c r="K22" i="13"/>
  <c r="K21" i="13"/>
  <c r="J40" i="13"/>
  <c r="J23" i="13"/>
  <c r="J139" i="13"/>
  <c r="J138" i="13"/>
  <c r="J135" i="13"/>
  <c r="J134" i="13"/>
  <c r="J133" i="13"/>
  <c r="J132" i="13"/>
  <c r="J131" i="13"/>
  <c r="J129" i="13"/>
  <c r="J128" i="13"/>
  <c r="J127" i="13"/>
  <c r="J126" i="13"/>
  <c r="J123" i="13"/>
  <c r="J122" i="13"/>
  <c r="J121" i="13"/>
  <c r="J120" i="13"/>
  <c r="J118" i="13"/>
  <c r="J117" i="13"/>
  <c r="J116" i="13"/>
  <c r="J114" i="13"/>
  <c r="J113" i="13"/>
  <c r="J112" i="13"/>
  <c r="J111" i="13"/>
  <c r="J108" i="13"/>
  <c r="J107" i="13"/>
  <c r="J106" i="13"/>
  <c r="J105" i="13"/>
  <c r="J104" i="13"/>
  <c r="J101" i="13"/>
  <c r="J100" i="13"/>
  <c r="J99" i="13"/>
  <c r="J98" i="13"/>
  <c r="J97" i="13"/>
  <c r="J96" i="13"/>
  <c r="J95" i="13"/>
  <c r="J94" i="13"/>
  <c r="J93" i="13"/>
  <c r="J92" i="13"/>
  <c r="J89" i="13"/>
  <c r="J88" i="13"/>
  <c r="J87" i="13"/>
  <c r="J85" i="13"/>
  <c r="J84" i="13"/>
  <c r="J82" i="13"/>
  <c r="J81" i="13"/>
  <c r="J80" i="13"/>
  <c r="J78" i="13"/>
  <c r="J77" i="13"/>
  <c r="J69" i="13"/>
  <c r="J67" i="13"/>
  <c r="J66" i="13"/>
  <c r="J62" i="13"/>
  <c r="J61" i="13"/>
  <c r="J59" i="13"/>
  <c r="J56" i="13"/>
  <c r="J52" i="13"/>
  <c r="J51" i="13"/>
  <c r="J50" i="13"/>
  <c r="J49" i="13"/>
  <c r="J48" i="13"/>
  <c r="J47" i="13"/>
  <c r="J46" i="13"/>
  <c r="J45" i="13"/>
  <c r="J42" i="13"/>
  <c r="J36" i="13"/>
  <c r="J35" i="13"/>
  <c r="J34" i="13"/>
  <c r="J33" i="13"/>
  <c r="J32" i="13"/>
  <c r="J31" i="13"/>
  <c r="J28" i="13"/>
  <c r="J27" i="13"/>
  <c r="J26" i="13"/>
  <c r="J24" i="13"/>
  <c r="J60" i="13"/>
  <c r="J25" i="13"/>
  <c r="I139" i="13"/>
  <c r="I138" i="13"/>
  <c r="I135" i="13"/>
  <c r="I134" i="13"/>
  <c r="I133" i="13"/>
  <c r="I132" i="13"/>
  <c r="I131" i="13"/>
  <c r="I129" i="13"/>
  <c r="I128" i="13"/>
  <c r="I127" i="13"/>
  <c r="I126" i="13"/>
  <c r="I123" i="13"/>
  <c r="I122" i="13"/>
  <c r="I121" i="13"/>
  <c r="I120" i="13"/>
  <c r="I118" i="13"/>
  <c r="I117" i="13"/>
  <c r="I116" i="13"/>
  <c r="I114" i="13"/>
  <c r="I113" i="13"/>
  <c r="I112" i="13"/>
  <c r="I111" i="13"/>
  <c r="I108" i="13"/>
  <c r="I107" i="13"/>
  <c r="I106" i="13"/>
  <c r="I105" i="13"/>
  <c r="I104" i="13"/>
  <c r="I101" i="13"/>
  <c r="I100" i="13"/>
  <c r="I99" i="13"/>
  <c r="I98" i="13"/>
  <c r="I97" i="13"/>
  <c r="I96" i="13"/>
  <c r="I95" i="13"/>
  <c r="I94" i="13"/>
  <c r="I93" i="13"/>
  <c r="I92" i="13"/>
  <c r="I89" i="13"/>
  <c r="I88" i="13"/>
  <c r="I87" i="13"/>
  <c r="I85" i="13"/>
  <c r="I84" i="13"/>
  <c r="I82" i="13"/>
  <c r="I81" i="13"/>
  <c r="I80" i="13"/>
  <c r="I78" i="13"/>
  <c r="I77" i="13"/>
  <c r="I69" i="13"/>
  <c r="I68" i="13"/>
  <c r="I67" i="13"/>
  <c r="I66" i="13"/>
  <c r="I63" i="13"/>
  <c r="I62" i="13"/>
  <c r="I61" i="13"/>
  <c r="I59" i="13"/>
  <c r="I58" i="13"/>
  <c r="I56" i="13"/>
  <c r="I52" i="13"/>
  <c r="I51" i="13"/>
  <c r="I50" i="13"/>
  <c r="I49" i="13"/>
  <c r="I48" i="13"/>
  <c r="I47" i="13"/>
  <c r="I46" i="13"/>
  <c r="I45" i="13"/>
  <c r="I42" i="13"/>
  <c r="I40" i="13"/>
  <c r="I38" i="13"/>
  <c r="I36" i="13"/>
  <c r="I35" i="13"/>
  <c r="I34" i="13"/>
  <c r="I33" i="13"/>
  <c r="I32" i="13"/>
  <c r="I31" i="13"/>
  <c r="I28" i="13"/>
  <c r="I27" i="13"/>
  <c r="I26" i="13"/>
  <c r="I24" i="13"/>
  <c r="I23" i="13"/>
  <c r="H139" i="13"/>
  <c r="H138" i="13"/>
  <c r="H135" i="13"/>
  <c r="H134" i="13"/>
  <c r="H133" i="13"/>
  <c r="H132" i="13"/>
  <c r="H131" i="13"/>
  <c r="H129" i="13"/>
  <c r="H128" i="13"/>
  <c r="H127" i="13"/>
  <c r="H126" i="13"/>
  <c r="H123" i="13"/>
  <c r="H122" i="13"/>
  <c r="H121" i="13"/>
  <c r="H120" i="13"/>
  <c r="H118" i="13"/>
  <c r="G118" i="13"/>
  <c r="H117" i="13"/>
  <c r="H116" i="13"/>
  <c r="H114" i="13"/>
  <c r="H113" i="13"/>
  <c r="H112" i="13"/>
  <c r="H111" i="13"/>
  <c r="H108" i="13"/>
  <c r="H107" i="13"/>
  <c r="H106" i="13"/>
  <c r="H105" i="13"/>
  <c r="H104" i="13"/>
  <c r="H101" i="13"/>
  <c r="H100" i="13"/>
  <c r="H99" i="13"/>
  <c r="H98" i="13"/>
  <c r="H97" i="13"/>
  <c r="H96" i="13"/>
  <c r="H95" i="13"/>
  <c r="H94" i="13"/>
  <c r="H93" i="13"/>
  <c r="H92" i="13"/>
  <c r="H89" i="13"/>
  <c r="H88" i="13"/>
  <c r="H87" i="13"/>
  <c r="H85" i="13"/>
  <c r="H84" i="13"/>
  <c r="H82" i="13"/>
  <c r="H81" i="13"/>
  <c r="H80" i="13"/>
  <c r="H78" i="13"/>
  <c r="H77" i="13"/>
  <c r="H69" i="13"/>
  <c r="H68" i="13"/>
  <c r="H67" i="13"/>
  <c r="H66" i="13"/>
  <c r="H63" i="13"/>
  <c r="H62" i="13"/>
  <c r="H61" i="13"/>
  <c r="H59" i="13"/>
  <c r="H58" i="13"/>
  <c r="H56" i="13"/>
  <c r="H52" i="13"/>
  <c r="H51" i="13"/>
  <c r="H50" i="13"/>
  <c r="H49" i="13"/>
  <c r="H48" i="13"/>
  <c r="H47" i="13"/>
  <c r="H46" i="13"/>
  <c r="H45" i="13"/>
  <c r="H42" i="13"/>
  <c r="H40" i="13"/>
  <c r="H38" i="13"/>
  <c r="H36" i="13"/>
  <c r="H35" i="13"/>
  <c r="H34" i="13"/>
  <c r="H33" i="13"/>
  <c r="H32" i="13"/>
  <c r="H31" i="13"/>
  <c r="H28" i="13"/>
  <c r="H27" i="13"/>
  <c r="H26" i="13"/>
  <c r="H24" i="13"/>
  <c r="I60" i="13"/>
  <c r="H125" i="13"/>
  <c r="H60" i="13"/>
  <c r="H25" i="13"/>
  <c r="H23" i="13"/>
  <c r="H22" i="13"/>
  <c r="G40" i="13"/>
  <c r="G26" i="13"/>
  <c r="G56" i="13"/>
  <c r="G139" i="13"/>
  <c r="G138" i="13"/>
  <c r="G135" i="13"/>
  <c r="G134" i="13"/>
  <c r="G133" i="13"/>
  <c r="G132" i="13"/>
  <c r="G131" i="13"/>
  <c r="G129" i="13"/>
  <c r="G128" i="13"/>
  <c r="G127" i="13"/>
  <c r="G126" i="13"/>
  <c r="G123" i="13"/>
  <c r="G122" i="13"/>
  <c r="G121" i="13"/>
  <c r="G120" i="13"/>
  <c r="G117" i="13"/>
  <c r="G116" i="13"/>
  <c r="G114" i="13"/>
  <c r="G113" i="13"/>
  <c r="G112" i="13"/>
  <c r="G111" i="13"/>
  <c r="G108" i="13"/>
  <c r="G107" i="13"/>
  <c r="G106" i="13"/>
  <c r="G105" i="13"/>
  <c r="G104" i="13"/>
  <c r="G101" i="13"/>
  <c r="G100" i="13"/>
  <c r="G99" i="13"/>
  <c r="G98" i="13"/>
  <c r="G97" i="13"/>
  <c r="G96" i="13"/>
  <c r="G95" i="13"/>
  <c r="G94" i="13"/>
  <c r="G93" i="13"/>
  <c r="F93" i="13"/>
  <c r="G92" i="13"/>
  <c r="G90" i="13"/>
  <c r="G89" i="13"/>
  <c r="G88" i="13"/>
  <c r="G87" i="13"/>
  <c r="G85" i="13"/>
  <c r="G84" i="13"/>
  <c r="G82" i="13"/>
  <c r="G81" i="13"/>
  <c r="G80" i="13"/>
  <c r="G78" i="13"/>
  <c r="G77" i="13"/>
  <c r="G69" i="13"/>
  <c r="G68" i="13"/>
  <c r="G67" i="13"/>
  <c r="G66" i="13"/>
  <c r="G62" i="13"/>
  <c r="G61" i="13"/>
  <c r="G59" i="13"/>
  <c r="G58" i="13"/>
  <c r="G52" i="13"/>
  <c r="F52" i="13"/>
  <c r="G51" i="13"/>
  <c r="G50" i="13"/>
  <c r="G49" i="13"/>
  <c r="G48" i="13"/>
  <c r="G47" i="13"/>
  <c r="G46" i="13"/>
  <c r="G45" i="13"/>
  <c r="G42" i="13"/>
  <c r="G38" i="13"/>
  <c r="G36" i="13"/>
  <c r="G35" i="13"/>
  <c r="G34" i="13"/>
  <c r="G33" i="13"/>
  <c r="G32" i="13"/>
  <c r="G31" i="13"/>
  <c r="G28" i="13"/>
  <c r="G27" i="13"/>
  <c r="G24" i="13"/>
  <c r="G23" i="13"/>
  <c r="G125" i="13"/>
  <c r="G60" i="13"/>
  <c r="F139" i="13"/>
  <c r="F138" i="13"/>
  <c r="F135" i="13"/>
  <c r="F134" i="13"/>
  <c r="F133" i="13"/>
  <c r="F132" i="13"/>
  <c r="F131" i="13"/>
  <c r="F129" i="13"/>
  <c r="F128" i="13"/>
  <c r="F127" i="13"/>
  <c r="F126" i="13"/>
  <c r="F123" i="13"/>
  <c r="F122" i="13"/>
  <c r="F121" i="13"/>
  <c r="F120" i="13"/>
  <c r="F118" i="13"/>
  <c r="F117" i="13"/>
  <c r="F116" i="13"/>
  <c r="F114" i="13"/>
  <c r="F113" i="13"/>
  <c r="F112" i="13"/>
  <c r="F111" i="13"/>
  <c r="F108" i="13"/>
  <c r="F107" i="13"/>
  <c r="F106" i="13"/>
  <c r="F105" i="13"/>
  <c r="F104" i="13"/>
  <c r="F101" i="13"/>
  <c r="F100" i="13"/>
  <c r="F99" i="13"/>
  <c r="F98" i="13"/>
  <c r="F97" i="13"/>
  <c r="F96" i="13"/>
  <c r="F95" i="13"/>
  <c r="F94" i="13"/>
  <c r="F92" i="13"/>
  <c r="F90" i="13"/>
  <c r="F89" i="13"/>
  <c r="F88" i="13"/>
  <c r="F87" i="13"/>
  <c r="F85" i="13"/>
  <c r="F84" i="13"/>
  <c r="F82" i="13"/>
  <c r="F81" i="13"/>
  <c r="F80" i="13"/>
  <c r="F78" i="13"/>
  <c r="F77" i="13"/>
  <c r="F71" i="13"/>
  <c r="F70" i="13"/>
  <c r="F69" i="13"/>
  <c r="F68" i="13"/>
  <c r="F67" i="13"/>
  <c r="F66" i="13"/>
  <c r="F63" i="13"/>
  <c r="F62" i="13"/>
  <c r="F61" i="13"/>
  <c r="F59" i="13"/>
  <c r="F58" i="13"/>
  <c r="F56" i="13"/>
  <c r="F51" i="13"/>
  <c r="F50" i="13"/>
  <c r="F49" i="13"/>
  <c r="F48" i="13"/>
  <c r="F47" i="13"/>
  <c r="F46" i="13"/>
  <c r="F45" i="13"/>
  <c r="F42" i="13"/>
  <c r="F41" i="13"/>
  <c r="F40" i="13"/>
  <c r="F39" i="13"/>
  <c r="F38" i="13"/>
  <c r="F36" i="13"/>
  <c r="F35" i="13"/>
  <c r="E35" i="13"/>
  <c r="F34" i="13"/>
  <c r="F33" i="13"/>
  <c r="F32" i="13"/>
  <c r="F31" i="13"/>
  <c r="F28" i="13"/>
  <c r="F27" i="13"/>
  <c r="F26" i="13"/>
  <c r="F24" i="13"/>
  <c r="F23" i="13"/>
  <c r="F60" i="13"/>
  <c r="F25" i="13"/>
  <c r="E123" i="13"/>
  <c r="E52" i="13"/>
  <c r="E42" i="13"/>
  <c r="E41" i="13"/>
  <c r="E40" i="13"/>
  <c r="E39" i="13"/>
  <c r="E36" i="13"/>
  <c r="E140" i="13"/>
  <c r="E139" i="13"/>
  <c r="E138" i="13"/>
  <c r="E135" i="13"/>
  <c r="E134" i="13"/>
  <c r="E133" i="13"/>
  <c r="E132" i="13"/>
  <c r="E131" i="13"/>
  <c r="E129" i="13"/>
  <c r="E128" i="13"/>
  <c r="E127" i="13"/>
  <c r="E126" i="13"/>
  <c r="E122" i="13"/>
  <c r="E121" i="13"/>
  <c r="E120" i="13"/>
  <c r="E118" i="13"/>
  <c r="E117" i="13"/>
  <c r="E116" i="13"/>
  <c r="E114" i="13"/>
  <c r="E113" i="13"/>
  <c r="E112" i="13"/>
  <c r="E111" i="13"/>
  <c r="E108" i="13"/>
  <c r="E107" i="13"/>
  <c r="E106" i="13"/>
  <c r="E105" i="13"/>
  <c r="E104" i="13"/>
  <c r="E103" i="13"/>
  <c r="E102" i="13"/>
  <c r="E101" i="13"/>
  <c r="E100" i="13"/>
  <c r="E99" i="13"/>
  <c r="E98" i="13"/>
  <c r="E97" i="13"/>
  <c r="E96" i="13"/>
  <c r="E95" i="13"/>
  <c r="E94" i="13"/>
  <c r="E93" i="13"/>
  <c r="E92" i="13"/>
  <c r="E90" i="13"/>
  <c r="E89" i="13"/>
  <c r="E88" i="13"/>
  <c r="E87" i="13"/>
  <c r="E85" i="13"/>
  <c r="E84" i="13"/>
  <c r="E82" i="13"/>
  <c r="E81" i="13"/>
  <c r="E80" i="13"/>
  <c r="E78" i="13"/>
  <c r="E77" i="13"/>
  <c r="E71" i="13"/>
  <c r="E70" i="13"/>
  <c r="E69" i="13"/>
  <c r="E68" i="13"/>
  <c r="E67" i="13"/>
  <c r="E66" i="13"/>
  <c r="E63" i="13"/>
  <c r="E62" i="13"/>
  <c r="E61" i="13"/>
  <c r="E59" i="13"/>
  <c r="E58" i="13"/>
  <c r="E57" i="13"/>
  <c r="E56" i="13"/>
  <c r="E51" i="13"/>
  <c r="E50" i="13"/>
  <c r="E49" i="13"/>
  <c r="E48" i="13"/>
  <c r="E47" i="13"/>
  <c r="E46" i="13"/>
  <c r="E45" i="13"/>
  <c r="E38" i="13"/>
  <c r="E34" i="13"/>
  <c r="E33" i="13"/>
  <c r="E32" i="13"/>
  <c r="E31" i="13"/>
  <c r="E28" i="13"/>
  <c r="E27" i="13"/>
  <c r="E26" i="13"/>
  <c r="E24" i="13"/>
  <c r="E23" i="13"/>
  <c r="E22" i="13"/>
  <c r="E44" i="13"/>
  <c r="E25" i="13"/>
  <c r="E30" i="13"/>
  <c r="E37" i="13"/>
  <c r="E55" i="13"/>
  <c r="E60" i="13"/>
  <c r="E86" i="13"/>
  <c r="E119" i="13"/>
  <c r="O130" i="13"/>
  <c r="N130" i="13"/>
  <c r="M130" i="13"/>
  <c r="L130" i="13"/>
  <c r="K130" i="13"/>
  <c r="J130" i="13"/>
  <c r="I130" i="13"/>
  <c r="H130" i="13"/>
  <c r="G130" i="13"/>
  <c r="F130" i="13"/>
  <c r="E130" i="13"/>
  <c r="O125" i="13"/>
  <c r="N125" i="13"/>
  <c r="M125" i="13"/>
  <c r="L125" i="13"/>
  <c r="J125" i="13"/>
  <c r="I125" i="13"/>
  <c r="F125" i="13"/>
  <c r="E125" i="13"/>
  <c r="O119" i="13"/>
  <c r="N119" i="13"/>
  <c r="M119" i="13"/>
  <c r="L119" i="13"/>
  <c r="K119" i="13"/>
  <c r="J119" i="13"/>
  <c r="I119" i="13"/>
  <c r="H119" i="13"/>
  <c r="G119" i="13"/>
  <c r="F119" i="13"/>
  <c r="O115" i="13"/>
  <c r="N115" i="13"/>
  <c r="M115" i="13"/>
  <c r="L115" i="13"/>
  <c r="K115" i="13"/>
  <c r="J115" i="13"/>
  <c r="I115" i="13"/>
  <c r="H115" i="13"/>
  <c r="G115" i="13"/>
  <c r="F115" i="13"/>
  <c r="E115" i="13"/>
  <c r="O110" i="13"/>
  <c r="N110" i="13"/>
  <c r="M110" i="13"/>
  <c r="L110" i="13"/>
  <c r="K110" i="13"/>
  <c r="J110" i="13"/>
  <c r="I110" i="13"/>
  <c r="H110" i="13"/>
  <c r="G110" i="13"/>
  <c r="F110" i="13"/>
  <c r="E110" i="13"/>
  <c r="I103" i="13"/>
  <c r="H103" i="13"/>
  <c r="G103" i="13"/>
  <c r="F103" i="13"/>
  <c r="O102" i="13"/>
  <c r="M102" i="13"/>
  <c r="M91" i="13"/>
  <c r="M109" i="13"/>
  <c r="L102" i="13"/>
  <c r="L91" i="13"/>
  <c r="L109" i="13"/>
  <c r="K102" i="13"/>
  <c r="J102" i="13"/>
  <c r="J91" i="13"/>
  <c r="J109" i="13"/>
  <c r="I102" i="13"/>
  <c r="H102" i="13"/>
  <c r="G102" i="13"/>
  <c r="F102" i="13"/>
  <c r="N91" i="13"/>
  <c r="N109" i="13"/>
  <c r="E91" i="13"/>
  <c r="E109" i="13"/>
  <c r="O86" i="13"/>
  <c r="N86" i="13"/>
  <c r="M86" i="13"/>
  <c r="L86" i="13"/>
  <c r="K86" i="13"/>
  <c r="J86" i="13"/>
  <c r="I86" i="13"/>
  <c r="H86" i="13"/>
  <c r="G86" i="13"/>
  <c r="F86" i="13"/>
  <c r="O83" i="13"/>
  <c r="N83" i="13"/>
  <c r="M83" i="13"/>
  <c r="L83" i="13"/>
  <c r="K83" i="13"/>
  <c r="J83" i="13"/>
  <c r="I83" i="13"/>
  <c r="H83" i="13"/>
  <c r="G83" i="13"/>
  <c r="F83" i="13"/>
  <c r="E83" i="13"/>
  <c r="O79" i="13"/>
  <c r="N79" i="13"/>
  <c r="M79" i="13"/>
  <c r="L79" i="13"/>
  <c r="K79" i="13"/>
  <c r="J79" i="13"/>
  <c r="I79" i="13"/>
  <c r="H79" i="13"/>
  <c r="G79" i="13"/>
  <c r="F79" i="13"/>
  <c r="E79" i="13"/>
  <c r="O71" i="13"/>
  <c r="N71" i="13"/>
  <c r="M71" i="13"/>
  <c r="L71" i="13"/>
  <c r="K71" i="13"/>
  <c r="J71" i="13"/>
  <c r="I71" i="13"/>
  <c r="H71" i="13"/>
  <c r="G71" i="13"/>
  <c r="O70" i="13"/>
  <c r="N70" i="13"/>
  <c r="M70" i="13"/>
  <c r="L70" i="13"/>
  <c r="K70" i="13"/>
  <c r="J70" i="13"/>
  <c r="I70" i="13"/>
  <c r="H70" i="13"/>
  <c r="G70" i="13"/>
  <c r="J63" i="13"/>
  <c r="G63" i="13"/>
  <c r="O57" i="13"/>
  <c r="O55" i="13"/>
  <c r="O54" i="13"/>
  <c r="N57" i="13"/>
  <c r="N55" i="13"/>
  <c r="M57" i="13"/>
  <c r="M55" i="13"/>
  <c r="L57" i="13"/>
  <c r="L55" i="13"/>
  <c r="L54" i="13"/>
  <c r="K57" i="13"/>
  <c r="K55" i="13"/>
  <c r="K54" i="13"/>
  <c r="J57" i="13"/>
  <c r="J55" i="13"/>
  <c r="J54" i="13"/>
  <c r="I57" i="13"/>
  <c r="I55" i="13"/>
  <c r="I54" i="13"/>
  <c r="H57" i="13"/>
  <c r="H55" i="13"/>
  <c r="H54" i="13"/>
  <c r="G57" i="13"/>
  <c r="G55" i="13"/>
  <c r="G54" i="13"/>
  <c r="F57" i="13"/>
  <c r="F55" i="13"/>
  <c r="F54" i="13"/>
  <c r="O44" i="13"/>
  <c r="N44" i="13"/>
  <c r="M44" i="13"/>
  <c r="L44" i="13"/>
  <c r="K44" i="13"/>
  <c r="J44" i="13"/>
  <c r="I44" i="13"/>
  <c r="H44" i="13"/>
  <c r="G44" i="13"/>
  <c r="F44" i="13"/>
  <c r="O41" i="13"/>
  <c r="N41" i="13"/>
  <c r="M41" i="13"/>
  <c r="L41" i="13"/>
  <c r="K41" i="13"/>
  <c r="J41" i="13"/>
  <c r="I41" i="13"/>
  <c r="H41" i="13"/>
  <c r="G41" i="13"/>
  <c r="O39" i="13"/>
  <c r="N39" i="13"/>
  <c r="M39" i="13"/>
  <c r="L39" i="13"/>
  <c r="K39" i="13"/>
  <c r="J39" i="13"/>
  <c r="I39" i="13"/>
  <c r="H39" i="13"/>
  <c r="G39" i="13"/>
  <c r="F37" i="13"/>
  <c r="O38" i="13"/>
  <c r="N38" i="13"/>
  <c r="M38" i="13"/>
  <c r="L38" i="13"/>
  <c r="K38" i="13"/>
  <c r="J38" i="13"/>
  <c r="O30" i="13"/>
  <c r="N30" i="13"/>
  <c r="M30" i="13"/>
  <c r="L30" i="13"/>
  <c r="J30" i="13"/>
  <c r="I30" i="13"/>
  <c r="H30" i="13"/>
  <c r="G30" i="13"/>
  <c r="F30" i="13"/>
  <c r="O25" i="13"/>
  <c r="N26" i="13"/>
  <c r="N25" i="13"/>
  <c r="H21" i="13"/>
  <c r="G25" i="13"/>
  <c r="M25" i="13"/>
  <c r="L25" i="13"/>
  <c r="I25" i="13"/>
  <c r="P21" i="13"/>
  <c r="P43" i="13"/>
  <c r="P53" i="13"/>
  <c r="P64" i="13"/>
  <c r="O22" i="13"/>
  <c r="N22" i="13"/>
  <c r="M22" i="13"/>
  <c r="L22" i="13"/>
  <c r="J22" i="13"/>
  <c r="J21" i="13"/>
  <c r="I22" i="13"/>
  <c r="G22" i="13"/>
  <c r="F22" i="13"/>
  <c r="F21" i="13"/>
  <c r="E76" i="13"/>
  <c r="I76" i="13"/>
  <c r="M76" i="13"/>
  <c r="E21" i="13"/>
  <c r="L76" i="13"/>
  <c r="H91" i="13"/>
  <c r="H109" i="13"/>
  <c r="H76" i="13"/>
  <c r="F76" i="13"/>
  <c r="N76" i="13"/>
  <c r="J76" i="13"/>
  <c r="G76" i="13"/>
  <c r="K76" i="13"/>
  <c r="O76" i="13"/>
  <c r="E124" i="13"/>
  <c r="I124" i="13"/>
  <c r="M124" i="13"/>
  <c r="N124" i="13"/>
  <c r="H37" i="13"/>
  <c r="G124" i="13"/>
  <c r="K124" i="13"/>
  <c r="O124" i="13"/>
  <c r="O21" i="13"/>
  <c r="N21" i="13"/>
  <c r="E54" i="13"/>
  <c r="G91" i="13"/>
  <c r="G109" i="13"/>
  <c r="M54" i="13"/>
  <c r="I91" i="13"/>
  <c r="I109" i="13"/>
  <c r="F91" i="13"/>
  <c r="F109" i="13"/>
  <c r="F124" i="13"/>
  <c r="H124" i="13"/>
  <c r="J124" i="13"/>
  <c r="L124" i="13"/>
  <c r="M21" i="13"/>
  <c r="L21" i="13"/>
  <c r="K37" i="13"/>
  <c r="K29" i="13"/>
  <c r="K43" i="13"/>
  <c r="K53" i="13"/>
  <c r="K64" i="13"/>
  <c r="K91" i="13"/>
  <c r="K109" i="13"/>
  <c r="I21" i="13"/>
  <c r="H29" i="13"/>
  <c r="H43" i="13"/>
  <c r="H53" i="13"/>
  <c r="H64" i="13"/>
  <c r="N54" i="13"/>
  <c r="O91" i="13"/>
  <c r="O109" i="13"/>
  <c r="M37" i="13"/>
  <c r="M29" i="13"/>
  <c r="O37" i="13"/>
  <c r="O29" i="13"/>
  <c r="O43" i="13"/>
  <c r="O53" i="13"/>
  <c r="O64" i="13"/>
  <c r="J37" i="13"/>
  <c r="J29" i="13"/>
  <c r="J43" i="13"/>
  <c r="J53" i="13"/>
  <c r="J64" i="13"/>
  <c r="L37" i="13"/>
  <c r="L29" i="13"/>
  <c r="N37" i="13"/>
  <c r="N29" i="13"/>
  <c r="G21" i="13"/>
  <c r="G37" i="13"/>
  <c r="G29" i="13"/>
  <c r="I37" i="13"/>
  <c r="I29" i="13"/>
  <c r="E29" i="13"/>
  <c r="F29" i="13"/>
  <c r="F43" i="13"/>
  <c r="F53" i="13"/>
  <c r="F64" i="13"/>
  <c r="P124" i="12"/>
  <c r="P61" i="12"/>
  <c r="P24" i="12"/>
  <c r="P25" i="12"/>
  <c r="M136" i="13"/>
  <c r="E43" i="13"/>
  <c r="E53" i="13"/>
  <c r="E64" i="13"/>
  <c r="I136" i="13"/>
  <c r="E136" i="13"/>
  <c r="L136" i="13"/>
  <c r="J136" i="13"/>
  <c r="N136" i="13"/>
  <c r="O136" i="13"/>
  <c r="I43" i="13"/>
  <c r="I53" i="13"/>
  <c r="I64" i="13"/>
  <c r="H136" i="13"/>
  <c r="G136" i="13"/>
  <c r="K136" i="13"/>
  <c r="N43" i="13"/>
  <c r="N53" i="13"/>
  <c r="N64" i="13"/>
  <c r="M43" i="13"/>
  <c r="M53" i="13"/>
  <c r="M64" i="13"/>
  <c r="F136" i="13"/>
  <c r="L43" i="13"/>
  <c r="L53" i="13"/>
  <c r="L64" i="13"/>
  <c r="G43" i="13"/>
  <c r="G53" i="13"/>
  <c r="G64" i="13"/>
  <c r="P23" i="12"/>
  <c r="O85" i="12"/>
  <c r="N61" i="12"/>
  <c r="O61" i="12"/>
  <c r="O46" i="12"/>
  <c r="P88" i="12"/>
  <c r="O88" i="12"/>
  <c r="N88" i="12"/>
  <c r="P138" i="12"/>
  <c r="O138" i="12"/>
  <c r="N138" i="12"/>
  <c r="P66" i="12"/>
  <c r="P137" i="12"/>
  <c r="P136" i="12"/>
  <c r="P133" i="12"/>
  <c r="P132" i="12"/>
  <c r="P131" i="12"/>
  <c r="P130" i="12"/>
  <c r="P129" i="12"/>
  <c r="P127" i="12"/>
  <c r="P126" i="12"/>
  <c r="P125" i="12"/>
  <c r="P121" i="12"/>
  <c r="P120" i="12"/>
  <c r="P119" i="12"/>
  <c r="P118" i="12"/>
  <c r="P116" i="12"/>
  <c r="P115" i="12"/>
  <c r="P114" i="12"/>
  <c r="P112" i="12"/>
  <c r="P111" i="12"/>
  <c r="P110" i="12"/>
  <c r="P109" i="12"/>
  <c r="P106" i="12"/>
  <c r="P105" i="12"/>
  <c r="P104" i="12"/>
  <c r="P103" i="12"/>
  <c r="P102" i="12"/>
  <c r="P101" i="12"/>
  <c r="P100" i="12"/>
  <c r="P99" i="12"/>
  <c r="P98" i="12"/>
  <c r="P97" i="12"/>
  <c r="P96" i="12"/>
  <c r="P95" i="12"/>
  <c r="P94" i="12"/>
  <c r="P93" i="12"/>
  <c r="P92" i="12"/>
  <c r="P91" i="12"/>
  <c r="P90" i="12"/>
  <c r="P87" i="12"/>
  <c r="P86" i="12"/>
  <c r="P85" i="12"/>
  <c r="P83" i="12"/>
  <c r="P82" i="12"/>
  <c r="P80" i="12"/>
  <c r="P79" i="12"/>
  <c r="P78" i="12"/>
  <c r="P76" i="12"/>
  <c r="P75" i="12"/>
  <c r="P69" i="12"/>
  <c r="P68" i="12"/>
  <c r="P67" i="12"/>
  <c r="P65" i="12"/>
  <c r="P64" i="12"/>
  <c r="P60" i="12"/>
  <c r="P59" i="12"/>
  <c r="P57" i="12"/>
  <c r="P56" i="12"/>
  <c r="P55" i="12"/>
  <c r="P54" i="12"/>
  <c r="P50" i="12"/>
  <c r="P49" i="12"/>
  <c r="P48" i="12"/>
  <c r="P47" i="12"/>
  <c r="P46" i="12"/>
  <c r="P45" i="12"/>
  <c r="P44" i="12"/>
  <c r="P43" i="12"/>
  <c r="P40" i="12"/>
  <c r="P39" i="12"/>
  <c r="P38" i="12"/>
  <c r="P37" i="12"/>
  <c r="P36" i="12"/>
  <c r="P34" i="12"/>
  <c r="P33" i="12"/>
  <c r="P32" i="12"/>
  <c r="P31" i="12"/>
  <c r="P30" i="12"/>
  <c r="P29" i="12"/>
  <c r="P26" i="12"/>
  <c r="P22" i="12"/>
  <c r="P21" i="12"/>
  <c r="O137" i="12"/>
  <c r="O136" i="12"/>
  <c r="O133" i="12"/>
  <c r="O132" i="12"/>
  <c r="O131" i="12"/>
  <c r="O130" i="12"/>
  <c r="O129" i="12"/>
  <c r="O127" i="12"/>
  <c r="O126" i="12"/>
  <c r="O125" i="12"/>
  <c r="O124" i="12"/>
  <c r="O121" i="12"/>
  <c r="O120" i="12"/>
  <c r="O119" i="12"/>
  <c r="O118" i="12"/>
  <c r="O116" i="12"/>
  <c r="O115" i="12"/>
  <c r="O114" i="12"/>
  <c r="O112" i="12"/>
  <c r="O111" i="12"/>
  <c r="O110" i="12"/>
  <c r="O109" i="12"/>
  <c r="O106" i="12"/>
  <c r="O105" i="12"/>
  <c r="O104" i="12"/>
  <c r="N104" i="12"/>
  <c r="O103" i="12"/>
  <c r="O102" i="12"/>
  <c r="O101" i="12"/>
  <c r="O100" i="12"/>
  <c r="O99" i="12"/>
  <c r="O98" i="12"/>
  <c r="O97" i="12"/>
  <c r="O96" i="12"/>
  <c r="O95" i="12"/>
  <c r="O94" i="12"/>
  <c r="N94" i="12"/>
  <c r="O93" i="12"/>
  <c r="O92" i="12"/>
  <c r="O91" i="12"/>
  <c r="O90" i="12"/>
  <c r="O87" i="12"/>
  <c r="O86" i="12"/>
  <c r="O83" i="12"/>
  <c r="O82" i="12"/>
  <c r="O80" i="12"/>
  <c r="O79" i="12"/>
  <c r="O78" i="12"/>
  <c r="O76" i="12"/>
  <c r="O75" i="12"/>
  <c r="O69" i="12"/>
  <c r="O68" i="12"/>
  <c r="O67" i="12"/>
  <c r="O66" i="12"/>
  <c r="O65" i="12"/>
  <c r="O64" i="12"/>
  <c r="O60" i="12"/>
  <c r="O59" i="12"/>
  <c r="O57" i="12"/>
  <c r="N57" i="12"/>
  <c r="O56" i="12"/>
  <c r="O55" i="12"/>
  <c r="O54" i="12"/>
  <c r="O50" i="12"/>
  <c r="O49" i="12"/>
  <c r="O48" i="12"/>
  <c r="O47" i="12"/>
  <c r="O45" i="12"/>
  <c r="O44" i="12"/>
  <c r="O43" i="12"/>
  <c r="O40" i="12"/>
  <c r="O39" i="12"/>
  <c r="O38" i="12"/>
  <c r="O37" i="12"/>
  <c r="O36" i="12"/>
  <c r="O34" i="12"/>
  <c r="O33" i="12"/>
  <c r="O32" i="12"/>
  <c r="O31" i="12"/>
  <c r="O30" i="12"/>
  <c r="O29" i="12"/>
  <c r="O26" i="12"/>
  <c r="O25" i="12"/>
  <c r="O24" i="12"/>
  <c r="O22" i="12"/>
  <c r="O21" i="12"/>
  <c r="N21" i="12"/>
  <c r="P28" i="12"/>
  <c r="P77" i="12"/>
  <c r="P89" i="12"/>
  <c r="P107" i="12"/>
  <c r="P117" i="12"/>
  <c r="P123" i="12"/>
  <c r="P20" i="12"/>
  <c r="P19" i="12"/>
  <c r="P128" i="12"/>
  <c r="P84" i="12"/>
  <c r="P108" i="12"/>
  <c r="P35" i="12"/>
  <c r="P113" i="12"/>
  <c r="O58" i="12"/>
  <c r="O113" i="12"/>
  <c r="P42" i="12"/>
  <c r="P53" i="12"/>
  <c r="P58" i="12"/>
  <c r="P81" i="12"/>
  <c r="O53" i="12"/>
  <c r="N53" i="12"/>
  <c r="O84" i="12"/>
  <c r="O117" i="12"/>
  <c r="O123" i="12"/>
  <c r="O128" i="12"/>
  <c r="O28" i="12"/>
  <c r="O81" i="12"/>
  <c r="O108" i="12"/>
  <c r="O35" i="12"/>
  <c r="O42" i="12"/>
  <c r="O77" i="12"/>
  <c r="O74" i="12"/>
  <c r="O89" i="12"/>
  <c r="O107" i="12"/>
  <c r="O23" i="12"/>
  <c r="O20" i="12"/>
  <c r="P74" i="12"/>
  <c r="P27" i="12"/>
  <c r="P41" i="12"/>
  <c r="P51" i="12"/>
  <c r="P122" i="12"/>
  <c r="P52" i="12"/>
  <c r="O52" i="12"/>
  <c r="O27" i="12"/>
  <c r="O122" i="12"/>
  <c r="O134" i="12"/>
  <c r="O19" i="12"/>
  <c r="P134" i="12"/>
  <c r="P62" i="12"/>
  <c r="O41" i="12"/>
  <c r="O51" i="12"/>
  <c r="O62" i="12"/>
  <c r="O141" i="12"/>
  <c r="N69" i="12"/>
  <c r="N68" i="12"/>
  <c r="N67" i="12"/>
  <c r="N45" i="12"/>
  <c r="N137" i="12"/>
  <c r="N136" i="12"/>
  <c r="N133" i="12"/>
  <c r="N132" i="12"/>
  <c r="N131" i="12"/>
  <c r="N130" i="12"/>
  <c r="N129" i="12"/>
  <c r="N127" i="12"/>
  <c r="N126" i="12"/>
  <c r="N125" i="12"/>
  <c r="N124" i="12"/>
  <c r="N121" i="12"/>
  <c r="N120" i="12"/>
  <c r="N119" i="12"/>
  <c r="N118" i="12"/>
  <c r="N116" i="12"/>
  <c r="N115" i="12"/>
  <c r="N114" i="12"/>
  <c r="N112" i="12"/>
  <c r="N111" i="12"/>
  <c r="N110" i="12"/>
  <c r="N109" i="12"/>
  <c r="N106" i="12"/>
  <c r="N105" i="12"/>
  <c r="N103" i="12"/>
  <c r="N102" i="12"/>
  <c r="N101" i="12"/>
  <c r="N100" i="12"/>
  <c r="N99" i="12"/>
  <c r="N98" i="12"/>
  <c r="N97" i="12"/>
  <c r="N96" i="12"/>
  <c r="N95" i="12"/>
  <c r="N93" i="12"/>
  <c r="N92" i="12"/>
  <c r="N91" i="12"/>
  <c r="N90" i="12"/>
  <c r="N87" i="12"/>
  <c r="N86" i="12"/>
  <c r="N85" i="12"/>
  <c r="N83" i="12"/>
  <c r="M83" i="12"/>
  <c r="N82" i="12"/>
  <c r="N80" i="12"/>
  <c r="N79" i="12"/>
  <c r="N78" i="12"/>
  <c r="N76" i="12"/>
  <c r="N75" i="12"/>
  <c r="N66" i="12"/>
  <c r="N65" i="12"/>
  <c r="N64" i="12"/>
  <c r="N60" i="12"/>
  <c r="N59" i="12"/>
  <c r="N56" i="12"/>
  <c r="N55" i="12"/>
  <c r="N54" i="12"/>
  <c r="N50" i="12"/>
  <c r="N49" i="12"/>
  <c r="N48" i="12"/>
  <c r="N47" i="12"/>
  <c r="N46" i="12"/>
  <c r="M45" i="12"/>
  <c r="N44" i="12"/>
  <c r="N43" i="12"/>
  <c r="N40" i="12"/>
  <c r="N39" i="12"/>
  <c r="N38" i="12"/>
  <c r="N37" i="12"/>
  <c r="N36" i="12"/>
  <c r="N34" i="12"/>
  <c r="N33" i="12"/>
  <c r="N32" i="12"/>
  <c r="N31" i="12"/>
  <c r="N30" i="12"/>
  <c r="N29" i="12"/>
  <c r="N26" i="12"/>
  <c r="N25" i="12"/>
  <c r="N24" i="12"/>
  <c r="N22" i="12"/>
  <c r="N20" i="12"/>
  <c r="P141" i="12"/>
  <c r="M53" i="12"/>
  <c r="N42" i="12"/>
  <c r="N23" i="12"/>
  <c r="N19" i="12"/>
  <c r="N28" i="12"/>
  <c r="N35" i="12"/>
  <c r="N128" i="12"/>
  <c r="N123" i="12"/>
  <c r="N117" i="12"/>
  <c r="N113" i="12"/>
  <c r="N108" i="12"/>
  <c r="N89" i="12"/>
  <c r="N107" i="12"/>
  <c r="N84" i="12"/>
  <c r="N81" i="12"/>
  <c r="N77" i="12"/>
  <c r="N58" i="12"/>
  <c r="N52" i="12"/>
  <c r="M138" i="12"/>
  <c r="M137" i="12"/>
  <c r="M136" i="12"/>
  <c r="M133" i="12"/>
  <c r="M132" i="12"/>
  <c r="M131" i="12"/>
  <c r="M130" i="12"/>
  <c r="M129" i="12"/>
  <c r="M127" i="12"/>
  <c r="M126" i="12"/>
  <c r="M125" i="12"/>
  <c r="M124" i="12"/>
  <c r="L138" i="12"/>
  <c r="L137" i="12"/>
  <c r="L136" i="12"/>
  <c r="L133" i="12"/>
  <c r="L132" i="12"/>
  <c r="L131" i="12"/>
  <c r="L130" i="12"/>
  <c r="L129" i="12"/>
  <c r="L127" i="12"/>
  <c r="L126" i="12"/>
  <c r="L125" i="12"/>
  <c r="L124" i="12"/>
  <c r="K138" i="12"/>
  <c r="K137" i="12"/>
  <c r="K136" i="12"/>
  <c r="K133" i="12"/>
  <c r="K132" i="12"/>
  <c r="K131" i="12"/>
  <c r="K130" i="12"/>
  <c r="K129" i="12"/>
  <c r="K127" i="12"/>
  <c r="K126" i="12"/>
  <c r="K125" i="12"/>
  <c r="K124" i="12"/>
  <c r="J138" i="12"/>
  <c r="J137" i="12"/>
  <c r="J136" i="12"/>
  <c r="J133" i="12"/>
  <c r="J132" i="12"/>
  <c r="J131" i="12"/>
  <c r="J130" i="12"/>
  <c r="J129" i="12"/>
  <c r="J127" i="12"/>
  <c r="J126" i="12"/>
  <c r="J125" i="12"/>
  <c r="J124" i="12"/>
  <c r="I138" i="12"/>
  <c r="I137" i="12"/>
  <c r="I136" i="12"/>
  <c r="I133" i="12"/>
  <c r="I132" i="12"/>
  <c r="I131" i="12"/>
  <c r="I130" i="12"/>
  <c r="I129" i="12"/>
  <c r="I127" i="12"/>
  <c r="I126" i="12"/>
  <c r="I125" i="12"/>
  <c r="I124" i="12"/>
  <c r="K121" i="12"/>
  <c r="J121" i="12"/>
  <c r="I121" i="12"/>
  <c r="M121" i="12"/>
  <c r="M120" i="12"/>
  <c r="M119" i="12"/>
  <c r="M118" i="12"/>
  <c r="L121" i="12"/>
  <c r="L120" i="12"/>
  <c r="L119" i="12"/>
  <c r="L118" i="12"/>
  <c r="K120" i="12"/>
  <c r="K119" i="12"/>
  <c r="K118" i="12"/>
  <c r="J120" i="12"/>
  <c r="J119" i="12"/>
  <c r="J118" i="12"/>
  <c r="I120" i="12"/>
  <c r="I119" i="12"/>
  <c r="I118" i="12"/>
  <c r="M116" i="12"/>
  <c r="M115" i="12"/>
  <c r="M114" i="12"/>
  <c r="L116" i="12"/>
  <c r="L115" i="12"/>
  <c r="L114" i="12"/>
  <c r="K116" i="12"/>
  <c r="K115" i="12"/>
  <c r="K114" i="12"/>
  <c r="J116" i="12"/>
  <c r="J115" i="12"/>
  <c r="J114" i="12"/>
  <c r="I116" i="12"/>
  <c r="I115" i="12"/>
  <c r="I114" i="12"/>
  <c r="M112" i="12"/>
  <c r="M111" i="12"/>
  <c r="M110" i="12"/>
  <c r="M109" i="12"/>
  <c r="L112" i="12"/>
  <c r="L111" i="12"/>
  <c r="L110" i="12"/>
  <c r="L109" i="12"/>
  <c r="K112" i="12"/>
  <c r="K111" i="12"/>
  <c r="K110" i="12"/>
  <c r="K109" i="12"/>
  <c r="J112" i="12"/>
  <c r="J111" i="12"/>
  <c r="J110" i="12"/>
  <c r="J109" i="12"/>
  <c r="I112" i="12"/>
  <c r="I111" i="12"/>
  <c r="I110" i="12"/>
  <c r="I109" i="12"/>
  <c r="M106" i="12"/>
  <c r="M105" i="12"/>
  <c r="M104" i="12"/>
  <c r="M103" i="12"/>
  <c r="M102" i="12"/>
  <c r="M101" i="12"/>
  <c r="M100" i="12"/>
  <c r="M99" i="12"/>
  <c r="M98" i="12"/>
  <c r="M97" i="12"/>
  <c r="M96" i="12"/>
  <c r="M95" i="12"/>
  <c r="M94" i="12"/>
  <c r="M93" i="12"/>
  <c r="M92" i="12"/>
  <c r="M91" i="12"/>
  <c r="M90" i="12"/>
  <c r="L106" i="12"/>
  <c r="L105" i="12"/>
  <c r="L104" i="12"/>
  <c r="L103" i="12"/>
  <c r="L102" i="12"/>
  <c r="L101" i="12"/>
  <c r="L100" i="12"/>
  <c r="L99" i="12"/>
  <c r="L98" i="12"/>
  <c r="L97" i="12"/>
  <c r="L96" i="12"/>
  <c r="L95" i="12"/>
  <c r="L94" i="12"/>
  <c r="L93" i="12"/>
  <c r="L92" i="12"/>
  <c r="L91" i="12"/>
  <c r="L90" i="12"/>
  <c r="K106" i="12"/>
  <c r="K105" i="12"/>
  <c r="K104" i="12"/>
  <c r="K103" i="12"/>
  <c r="K102" i="12"/>
  <c r="K101" i="12"/>
  <c r="K100" i="12"/>
  <c r="K99" i="12"/>
  <c r="K98" i="12"/>
  <c r="K97" i="12"/>
  <c r="K96" i="12"/>
  <c r="K95" i="12"/>
  <c r="K94" i="12"/>
  <c r="K93" i="12"/>
  <c r="K92" i="12"/>
  <c r="K91" i="12"/>
  <c r="K90" i="12"/>
  <c r="J106" i="12"/>
  <c r="J105" i="12"/>
  <c r="J104" i="12"/>
  <c r="J103" i="12"/>
  <c r="J102" i="12"/>
  <c r="J101" i="12"/>
  <c r="J100" i="12"/>
  <c r="J99" i="12"/>
  <c r="J98" i="12"/>
  <c r="J97" i="12"/>
  <c r="J96" i="12"/>
  <c r="J95" i="12"/>
  <c r="J94" i="12"/>
  <c r="J93" i="12"/>
  <c r="J92" i="12"/>
  <c r="J91" i="12"/>
  <c r="J90" i="12"/>
  <c r="I106" i="12"/>
  <c r="I105" i="12"/>
  <c r="I104" i="12"/>
  <c r="I103" i="12"/>
  <c r="I102" i="12"/>
  <c r="I101" i="12"/>
  <c r="I100" i="12"/>
  <c r="I99" i="12"/>
  <c r="I98" i="12"/>
  <c r="I97" i="12"/>
  <c r="I96" i="12"/>
  <c r="I95" i="12"/>
  <c r="I94" i="12"/>
  <c r="I93" i="12"/>
  <c r="I92" i="12"/>
  <c r="I91" i="12"/>
  <c r="I90" i="12"/>
  <c r="M88" i="12"/>
  <c r="M87" i="12"/>
  <c r="M86" i="12"/>
  <c r="M85" i="12"/>
  <c r="L88" i="12"/>
  <c r="L87" i="12"/>
  <c r="L86" i="12"/>
  <c r="L85" i="12"/>
  <c r="K88" i="12"/>
  <c r="K87" i="12"/>
  <c r="K86" i="12"/>
  <c r="K85" i="12"/>
  <c r="J88" i="12"/>
  <c r="J87" i="12"/>
  <c r="J86" i="12"/>
  <c r="J85" i="12"/>
  <c r="I88" i="12"/>
  <c r="I87" i="12"/>
  <c r="I86" i="12"/>
  <c r="I85" i="12"/>
  <c r="M82" i="12"/>
  <c r="M81" i="12"/>
  <c r="L83" i="12"/>
  <c r="L82" i="12"/>
  <c r="K83" i="12"/>
  <c r="K82" i="12"/>
  <c r="J83" i="12"/>
  <c r="J82" i="12"/>
  <c r="I83" i="12"/>
  <c r="I82" i="12"/>
  <c r="M80" i="12"/>
  <c r="M79" i="12"/>
  <c r="M78" i="12"/>
  <c r="L80" i="12"/>
  <c r="L79" i="12"/>
  <c r="L78" i="12"/>
  <c r="K80" i="12"/>
  <c r="K79" i="12"/>
  <c r="K78" i="12"/>
  <c r="J80" i="12"/>
  <c r="J79" i="12"/>
  <c r="J78" i="12"/>
  <c r="I80" i="12"/>
  <c r="I79" i="12"/>
  <c r="I78" i="12"/>
  <c r="M76" i="12"/>
  <c r="L76" i="12"/>
  <c r="K76" i="12"/>
  <c r="J76" i="12"/>
  <c r="I76" i="12"/>
  <c r="M75" i="12"/>
  <c r="L75" i="12"/>
  <c r="K75" i="12"/>
  <c r="J75" i="12"/>
  <c r="I75" i="12"/>
  <c r="H138" i="12"/>
  <c r="H137" i="12"/>
  <c r="H136" i="12"/>
  <c r="H133" i="12"/>
  <c r="H132" i="12"/>
  <c r="H131" i="12"/>
  <c r="H130" i="12"/>
  <c r="H129" i="12"/>
  <c r="H127" i="12"/>
  <c r="H126" i="12"/>
  <c r="H125" i="12"/>
  <c r="H124" i="12"/>
  <c r="H121" i="12"/>
  <c r="H120" i="12"/>
  <c r="H119" i="12"/>
  <c r="H118" i="12"/>
  <c r="H116" i="12"/>
  <c r="H115" i="12"/>
  <c r="H114" i="12"/>
  <c r="H112" i="12"/>
  <c r="H111" i="12"/>
  <c r="H110" i="12"/>
  <c r="H109" i="12"/>
  <c r="H106" i="12"/>
  <c r="H105" i="12"/>
  <c r="H104" i="12"/>
  <c r="H103" i="12"/>
  <c r="H102" i="12"/>
  <c r="H101" i="12"/>
  <c r="H100" i="12"/>
  <c r="H99" i="12"/>
  <c r="H98" i="12"/>
  <c r="H97" i="12"/>
  <c r="H96" i="12"/>
  <c r="H95" i="12"/>
  <c r="H94" i="12"/>
  <c r="H93" i="12"/>
  <c r="H92" i="12"/>
  <c r="H91" i="12"/>
  <c r="H90" i="12"/>
  <c r="H88" i="12"/>
  <c r="H87" i="12"/>
  <c r="H86" i="12"/>
  <c r="H85" i="12"/>
  <c r="H83" i="12"/>
  <c r="H82" i="12"/>
  <c r="H80" i="12"/>
  <c r="H79" i="12"/>
  <c r="H78" i="12"/>
  <c r="H76" i="12"/>
  <c r="H75" i="12"/>
  <c r="G138" i="12"/>
  <c r="G137" i="12"/>
  <c r="G136" i="12"/>
  <c r="G133" i="12"/>
  <c r="G132" i="12"/>
  <c r="G131" i="12"/>
  <c r="G130" i="12"/>
  <c r="G129" i="12"/>
  <c r="G127" i="12"/>
  <c r="G126" i="12"/>
  <c r="G125" i="12"/>
  <c r="G124" i="12"/>
  <c r="G121" i="12"/>
  <c r="G120" i="12"/>
  <c r="G119" i="12"/>
  <c r="G118" i="12"/>
  <c r="G116" i="12"/>
  <c r="G115" i="12"/>
  <c r="G114" i="12"/>
  <c r="G112" i="12"/>
  <c r="G111" i="12"/>
  <c r="G110" i="12"/>
  <c r="G109" i="12"/>
  <c r="G106" i="12"/>
  <c r="G105" i="12"/>
  <c r="G104" i="12"/>
  <c r="G103" i="12"/>
  <c r="G102" i="12"/>
  <c r="G101" i="12"/>
  <c r="G100" i="12"/>
  <c r="G99" i="12"/>
  <c r="G98" i="12"/>
  <c r="G97" i="12"/>
  <c r="G96" i="12"/>
  <c r="G95" i="12"/>
  <c r="G94" i="12"/>
  <c r="G93" i="12"/>
  <c r="G92" i="12"/>
  <c r="G91" i="12"/>
  <c r="G90" i="12"/>
  <c r="G88" i="12"/>
  <c r="G87" i="12"/>
  <c r="G86" i="12"/>
  <c r="G85" i="12"/>
  <c r="G83" i="12"/>
  <c r="G82" i="12"/>
  <c r="G80" i="12"/>
  <c r="G79" i="12"/>
  <c r="G78" i="12"/>
  <c r="G76" i="12"/>
  <c r="G75" i="12"/>
  <c r="M69" i="12"/>
  <c r="M68" i="12"/>
  <c r="M67" i="12"/>
  <c r="M66" i="12"/>
  <c r="M65" i="12"/>
  <c r="M64" i="12"/>
  <c r="M60" i="12"/>
  <c r="M59" i="12"/>
  <c r="M57" i="12"/>
  <c r="M56" i="12"/>
  <c r="M55" i="12"/>
  <c r="M54" i="12"/>
  <c r="M50" i="12"/>
  <c r="M49" i="12"/>
  <c r="M48" i="12"/>
  <c r="M47" i="12"/>
  <c r="M46" i="12"/>
  <c r="M44" i="12"/>
  <c r="M43" i="12"/>
  <c r="M40" i="12"/>
  <c r="M39" i="12"/>
  <c r="M38" i="12"/>
  <c r="M37" i="12"/>
  <c r="M36" i="12"/>
  <c r="M34" i="12"/>
  <c r="M33" i="12"/>
  <c r="M32" i="12"/>
  <c r="M31" i="12"/>
  <c r="M30" i="12"/>
  <c r="M29" i="12"/>
  <c r="M26" i="12"/>
  <c r="M25" i="12"/>
  <c r="M24" i="12"/>
  <c r="M22" i="12"/>
  <c r="M21" i="12"/>
  <c r="L69" i="12"/>
  <c r="L68" i="12"/>
  <c r="L67" i="12"/>
  <c r="L66" i="12"/>
  <c r="L65" i="12"/>
  <c r="L64" i="12"/>
  <c r="L60" i="12"/>
  <c r="L59" i="12"/>
  <c r="L57" i="12"/>
  <c r="L56" i="12"/>
  <c r="L55" i="12"/>
  <c r="L54" i="12"/>
  <c r="L50" i="12"/>
  <c r="L49" i="12"/>
  <c r="L48" i="12"/>
  <c r="L47" i="12"/>
  <c r="L46" i="12"/>
  <c r="L45" i="12"/>
  <c r="L44" i="12"/>
  <c r="L43" i="12"/>
  <c r="L40" i="12"/>
  <c r="L39" i="12"/>
  <c r="L38" i="12"/>
  <c r="L37" i="12"/>
  <c r="L36" i="12"/>
  <c r="L34" i="12"/>
  <c r="L33" i="12"/>
  <c r="L32" i="12"/>
  <c r="L31" i="12"/>
  <c r="L30" i="12"/>
  <c r="L29" i="12"/>
  <c r="L26" i="12"/>
  <c r="L25" i="12"/>
  <c r="L24" i="12"/>
  <c r="L22" i="12"/>
  <c r="L21" i="12"/>
  <c r="K69" i="12"/>
  <c r="K68" i="12"/>
  <c r="K67" i="12"/>
  <c r="K66" i="12"/>
  <c r="K65" i="12"/>
  <c r="K64" i="12"/>
  <c r="K60" i="12"/>
  <c r="K59" i="12"/>
  <c r="K57" i="12"/>
  <c r="K56" i="12"/>
  <c r="K55" i="12"/>
  <c r="K54" i="12"/>
  <c r="K50" i="12"/>
  <c r="K49" i="12"/>
  <c r="K48" i="12"/>
  <c r="K47" i="12"/>
  <c r="K46" i="12"/>
  <c r="K45" i="12"/>
  <c r="K44" i="12"/>
  <c r="K43" i="12"/>
  <c r="K40" i="12"/>
  <c r="K39" i="12"/>
  <c r="K38" i="12"/>
  <c r="K37" i="12"/>
  <c r="K36" i="12"/>
  <c r="K34" i="12"/>
  <c r="K33" i="12"/>
  <c r="K32" i="12"/>
  <c r="K31" i="12"/>
  <c r="K30" i="12"/>
  <c r="K29" i="12"/>
  <c r="K26" i="12"/>
  <c r="K25" i="12"/>
  <c r="K24" i="12"/>
  <c r="K22" i="12"/>
  <c r="K21" i="12"/>
  <c r="J69" i="12"/>
  <c r="J68" i="12"/>
  <c r="J67" i="12"/>
  <c r="J66" i="12"/>
  <c r="J65" i="12"/>
  <c r="J64" i="12"/>
  <c r="J61" i="12"/>
  <c r="J60" i="12"/>
  <c r="J59" i="12"/>
  <c r="J57" i="12"/>
  <c r="J56" i="12"/>
  <c r="J55" i="12"/>
  <c r="J54" i="12"/>
  <c r="J50" i="12"/>
  <c r="J49" i="12"/>
  <c r="J48" i="12"/>
  <c r="J47" i="12"/>
  <c r="J46" i="12"/>
  <c r="J45" i="12"/>
  <c r="J44" i="12"/>
  <c r="J43" i="12"/>
  <c r="J40" i="12"/>
  <c r="J39" i="12"/>
  <c r="J38" i="12"/>
  <c r="J37" i="12"/>
  <c r="J36" i="12"/>
  <c r="J34" i="12"/>
  <c r="J33" i="12"/>
  <c r="J32" i="12"/>
  <c r="J31" i="12"/>
  <c r="J30" i="12"/>
  <c r="J29" i="12"/>
  <c r="J26" i="12"/>
  <c r="J25" i="12"/>
  <c r="J24" i="12"/>
  <c r="J22" i="12"/>
  <c r="J21" i="12"/>
  <c r="I69" i="12"/>
  <c r="I68" i="12"/>
  <c r="I67" i="12"/>
  <c r="I66" i="12"/>
  <c r="I65" i="12"/>
  <c r="I64" i="12"/>
  <c r="I60" i="12"/>
  <c r="I59" i="12"/>
  <c r="I57" i="12"/>
  <c r="I56" i="12"/>
  <c r="I55" i="12"/>
  <c r="I54" i="12"/>
  <c r="I50" i="12"/>
  <c r="I49" i="12"/>
  <c r="I48" i="12"/>
  <c r="I47" i="12"/>
  <c r="I46" i="12"/>
  <c r="I45" i="12"/>
  <c r="I44" i="12"/>
  <c r="I43" i="12"/>
  <c r="I40" i="12"/>
  <c r="I39" i="12"/>
  <c r="I38" i="12"/>
  <c r="I37" i="12"/>
  <c r="I36" i="12"/>
  <c r="I34" i="12"/>
  <c r="I33" i="12"/>
  <c r="I32" i="12"/>
  <c r="I31" i="12"/>
  <c r="I30" i="12"/>
  <c r="I29" i="12"/>
  <c r="I26" i="12"/>
  <c r="I25" i="12"/>
  <c r="I24" i="12"/>
  <c r="I22" i="12"/>
  <c r="I21" i="12"/>
  <c r="H69" i="12"/>
  <c r="H68" i="12"/>
  <c r="H67" i="12"/>
  <c r="H66" i="12"/>
  <c r="H65" i="12"/>
  <c r="H64" i="12"/>
  <c r="H60" i="12"/>
  <c r="H59" i="12"/>
  <c r="H57" i="12"/>
  <c r="H56" i="12"/>
  <c r="H55" i="12"/>
  <c r="H54" i="12"/>
  <c r="H50" i="12"/>
  <c r="H49" i="12"/>
  <c r="H48" i="12"/>
  <c r="H47" i="12"/>
  <c r="H46" i="12"/>
  <c r="H45" i="12"/>
  <c r="H44" i="12"/>
  <c r="H43" i="12"/>
  <c r="H40" i="12"/>
  <c r="H39" i="12"/>
  <c r="H38" i="12"/>
  <c r="H37" i="12"/>
  <c r="H36" i="12"/>
  <c r="H34" i="12"/>
  <c r="H33" i="12"/>
  <c r="H32" i="12"/>
  <c r="H31" i="12"/>
  <c r="H30" i="12"/>
  <c r="H29" i="12"/>
  <c r="H26" i="12"/>
  <c r="H25" i="12"/>
  <c r="H24" i="12"/>
  <c r="H22" i="12"/>
  <c r="H21" i="12"/>
  <c r="G69" i="12"/>
  <c r="G68" i="12"/>
  <c r="G67" i="12"/>
  <c r="G66" i="12"/>
  <c r="G65" i="12"/>
  <c r="G64" i="12"/>
  <c r="G61" i="12"/>
  <c r="G60" i="12"/>
  <c r="G59" i="12"/>
  <c r="G57" i="12"/>
  <c r="G56" i="12"/>
  <c r="G55" i="12"/>
  <c r="G54" i="12"/>
  <c r="G50" i="12"/>
  <c r="G49" i="12"/>
  <c r="G48" i="12"/>
  <c r="G47" i="12"/>
  <c r="G46" i="12"/>
  <c r="G45" i="12"/>
  <c r="G44" i="12"/>
  <c r="G43" i="12"/>
  <c r="G40" i="12"/>
  <c r="G39" i="12"/>
  <c r="G38" i="12"/>
  <c r="G37" i="12"/>
  <c r="G36" i="12"/>
  <c r="G34" i="12"/>
  <c r="G33" i="12"/>
  <c r="G32" i="12"/>
  <c r="G31" i="12"/>
  <c r="G30" i="12"/>
  <c r="G29" i="12"/>
  <c r="G26" i="12"/>
  <c r="G25" i="12"/>
  <c r="G24" i="12"/>
  <c r="G22" i="12"/>
  <c r="G21" i="12"/>
  <c r="F138" i="12"/>
  <c r="F137" i="12"/>
  <c r="F136" i="12"/>
  <c r="F133" i="12"/>
  <c r="F132" i="12"/>
  <c r="F131" i="12"/>
  <c r="F130" i="12"/>
  <c r="F129" i="12"/>
  <c r="F127" i="12"/>
  <c r="F126" i="12"/>
  <c r="F125" i="12"/>
  <c r="F124" i="12"/>
  <c r="F121" i="12"/>
  <c r="F120" i="12"/>
  <c r="F119" i="12"/>
  <c r="F118" i="12"/>
  <c r="F116" i="12"/>
  <c r="F115" i="12"/>
  <c r="F114" i="12"/>
  <c r="F112" i="12"/>
  <c r="F111" i="12"/>
  <c r="F110" i="12"/>
  <c r="F109" i="12"/>
  <c r="F106" i="12"/>
  <c r="F105" i="12"/>
  <c r="F104" i="12"/>
  <c r="F103" i="12"/>
  <c r="F102" i="12"/>
  <c r="F101" i="12"/>
  <c r="F100" i="12"/>
  <c r="F99" i="12"/>
  <c r="F98" i="12"/>
  <c r="F97" i="12"/>
  <c r="F96" i="12"/>
  <c r="F95" i="12"/>
  <c r="F94" i="12"/>
  <c r="F93" i="12"/>
  <c r="F92" i="12"/>
  <c r="F91" i="12"/>
  <c r="F90" i="12"/>
  <c r="F88" i="12"/>
  <c r="F87" i="12"/>
  <c r="F86" i="12"/>
  <c r="F85" i="12"/>
  <c r="F83" i="12"/>
  <c r="F82" i="12"/>
  <c r="F80" i="12"/>
  <c r="F79" i="12"/>
  <c r="F78" i="12"/>
  <c r="F76" i="12"/>
  <c r="F75" i="12"/>
  <c r="F69" i="12"/>
  <c r="F68" i="12"/>
  <c r="F67" i="12"/>
  <c r="F66" i="12"/>
  <c r="F65" i="12"/>
  <c r="F64" i="12"/>
  <c r="F61" i="12"/>
  <c r="F60" i="12"/>
  <c r="F59" i="12"/>
  <c r="F57" i="12"/>
  <c r="F56" i="12"/>
  <c r="F55" i="12"/>
  <c r="F54" i="12"/>
  <c r="F50" i="12"/>
  <c r="F49" i="12"/>
  <c r="F48" i="12"/>
  <c r="F47" i="12"/>
  <c r="F46" i="12"/>
  <c r="F45" i="12"/>
  <c r="F44" i="12"/>
  <c r="F43" i="12"/>
  <c r="F40" i="12"/>
  <c r="F39" i="12"/>
  <c r="F38" i="12"/>
  <c r="F37" i="12"/>
  <c r="F36" i="12"/>
  <c r="F34" i="12"/>
  <c r="F33" i="12"/>
  <c r="F32" i="12"/>
  <c r="F31" i="12"/>
  <c r="F30" i="12"/>
  <c r="F29" i="12"/>
  <c r="F26" i="12"/>
  <c r="F25" i="12"/>
  <c r="F24" i="12"/>
  <c r="F22" i="12"/>
  <c r="F21" i="12"/>
  <c r="H61" i="12"/>
  <c r="I61" i="12"/>
  <c r="K61" i="12"/>
  <c r="L61" i="12"/>
  <c r="M61" i="12"/>
  <c r="E138" i="12"/>
  <c r="E137" i="12"/>
  <c r="E136" i="12"/>
  <c r="E133" i="12"/>
  <c r="E132" i="12"/>
  <c r="E131" i="12"/>
  <c r="E130" i="12"/>
  <c r="E129" i="12"/>
  <c r="E127" i="12"/>
  <c r="E126" i="12"/>
  <c r="E125" i="12"/>
  <c r="E124" i="12"/>
  <c r="E121" i="12"/>
  <c r="E120" i="12"/>
  <c r="E119" i="12"/>
  <c r="E118" i="12"/>
  <c r="E116" i="12"/>
  <c r="E115" i="12"/>
  <c r="E114" i="12"/>
  <c r="E112" i="12"/>
  <c r="E111" i="12"/>
  <c r="E110" i="12"/>
  <c r="E109" i="12"/>
  <c r="E106" i="12"/>
  <c r="E105" i="12"/>
  <c r="E104" i="12"/>
  <c r="E103" i="12"/>
  <c r="E102" i="12"/>
  <c r="E101" i="12"/>
  <c r="E100" i="12"/>
  <c r="E99" i="12"/>
  <c r="E98" i="12"/>
  <c r="E97" i="12"/>
  <c r="E96" i="12"/>
  <c r="E95" i="12"/>
  <c r="E94" i="12"/>
  <c r="E93" i="12"/>
  <c r="E92" i="12"/>
  <c r="E91" i="12"/>
  <c r="E90" i="12"/>
  <c r="E88" i="12"/>
  <c r="E87" i="12"/>
  <c r="E86" i="12"/>
  <c r="E85" i="12"/>
  <c r="E83" i="12"/>
  <c r="E82" i="12"/>
  <c r="E80" i="12"/>
  <c r="E79" i="12"/>
  <c r="E78" i="12"/>
  <c r="E76" i="12"/>
  <c r="E75" i="12"/>
  <c r="E69" i="12"/>
  <c r="E68" i="12"/>
  <c r="E67" i="12"/>
  <c r="E66" i="12"/>
  <c r="E65" i="12"/>
  <c r="E64" i="12"/>
  <c r="E61" i="12"/>
  <c r="E60" i="12"/>
  <c r="E59" i="12"/>
  <c r="E57" i="12"/>
  <c r="E56" i="12"/>
  <c r="E55" i="12"/>
  <c r="E54" i="12"/>
  <c r="E50" i="12"/>
  <c r="E49" i="12"/>
  <c r="E48" i="12"/>
  <c r="E47" i="12"/>
  <c r="E46" i="12"/>
  <c r="E45" i="12"/>
  <c r="E44" i="12"/>
  <c r="E43" i="12"/>
  <c r="E40" i="12"/>
  <c r="E39" i="12"/>
  <c r="E38" i="12"/>
  <c r="E37" i="12"/>
  <c r="E36" i="12"/>
  <c r="E34" i="12"/>
  <c r="E33" i="12"/>
  <c r="E32" i="12"/>
  <c r="E31" i="12"/>
  <c r="E30" i="12"/>
  <c r="E29" i="12"/>
  <c r="E26" i="12"/>
  <c r="E25" i="12"/>
  <c r="E24" i="12"/>
  <c r="E22" i="12"/>
  <c r="E21" i="12"/>
  <c r="M58" i="12"/>
  <c r="M52" i="12"/>
  <c r="K35" i="12"/>
  <c r="H20" i="12"/>
  <c r="H53" i="12"/>
  <c r="H58" i="12"/>
  <c r="I20" i="12"/>
  <c r="I53" i="12"/>
  <c r="I58" i="12"/>
  <c r="J20" i="12"/>
  <c r="J53" i="12"/>
  <c r="J58" i="12"/>
  <c r="H23" i="12"/>
  <c r="I23" i="12"/>
  <c r="J23" i="12"/>
  <c r="F35" i="12"/>
  <c r="F77" i="12"/>
  <c r="G35" i="12"/>
  <c r="I35" i="12"/>
  <c r="K20" i="12"/>
  <c r="K28" i="12"/>
  <c r="K53" i="12"/>
  <c r="K58" i="12"/>
  <c r="L20" i="12"/>
  <c r="L28" i="12"/>
  <c r="L53" i="12"/>
  <c r="L58" i="12"/>
  <c r="M20" i="12"/>
  <c r="M28" i="12"/>
  <c r="M35" i="12"/>
  <c r="L113" i="12"/>
  <c r="K117" i="12"/>
  <c r="F53" i="12"/>
  <c r="F58" i="12"/>
  <c r="F108" i="12"/>
  <c r="F113" i="12"/>
  <c r="G28" i="12"/>
  <c r="G53" i="12"/>
  <c r="G58" i="12"/>
  <c r="H35" i="12"/>
  <c r="H42" i="12"/>
  <c r="I42" i="12"/>
  <c r="J35" i="12"/>
  <c r="J42" i="12"/>
  <c r="L35" i="12"/>
  <c r="L27" i="12"/>
  <c r="I84" i="12"/>
  <c r="J84" i="12"/>
  <c r="K84" i="12"/>
  <c r="L84" i="12"/>
  <c r="M84" i="12"/>
  <c r="J113" i="12"/>
  <c r="I117" i="12"/>
  <c r="I123" i="12"/>
  <c r="I128" i="12"/>
  <c r="J123" i="12"/>
  <c r="J128" i="12"/>
  <c r="K123" i="12"/>
  <c r="K128" i="12"/>
  <c r="L123" i="12"/>
  <c r="L128" i="12"/>
  <c r="M123" i="12"/>
  <c r="M128" i="12"/>
  <c r="N27" i="12"/>
  <c r="N41" i="12"/>
  <c r="N51" i="12"/>
  <c r="N62" i="12"/>
  <c r="N74" i="12"/>
  <c r="N122" i="12"/>
  <c r="G81" i="12"/>
  <c r="G84" i="12"/>
  <c r="G89" i="12"/>
  <c r="G107" i="12"/>
  <c r="G117" i="12"/>
  <c r="G123" i="12"/>
  <c r="G128" i="12"/>
  <c r="H77" i="12"/>
  <c r="H108" i="12"/>
  <c r="H113" i="12"/>
  <c r="J77" i="12"/>
  <c r="L77" i="12"/>
  <c r="I81" i="12"/>
  <c r="J81" i="12"/>
  <c r="K81" i="12"/>
  <c r="L81" i="12"/>
  <c r="F28" i="12"/>
  <c r="E20" i="12"/>
  <c r="E84" i="12"/>
  <c r="E89" i="12"/>
  <c r="E107" i="12"/>
  <c r="E117" i="12"/>
  <c r="I89" i="12"/>
  <c r="I107" i="12"/>
  <c r="K89" i="12"/>
  <c r="K107" i="12"/>
  <c r="M89" i="12"/>
  <c r="M107" i="12"/>
  <c r="E28" i="12"/>
  <c r="E35" i="12"/>
  <c r="E53" i="12"/>
  <c r="E77" i="12"/>
  <c r="E113" i="12"/>
  <c r="E128" i="12"/>
  <c r="F23" i="12"/>
  <c r="F42" i="12"/>
  <c r="F81" i="12"/>
  <c r="F84" i="12"/>
  <c r="F89" i="12"/>
  <c r="F107" i="12"/>
  <c r="F117" i="12"/>
  <c r="F123" i="12"/>
  <c r="F128" i="12"/>
  <c r="G23" i="12"/>
  <c r="G42" i="12"/>
  <c r="H28" i="12"/>
  <c r="I28" i="12"/>
  <c r="J28" i="12"/>
  <c r="K23" i="12"/>
  <c r="K42" i="12"/>
  <c r="L23" i="12"/>
  <c r="L42" i="12"/>
  <c r="M23" i="12"/>
  <c r="M42" i="12"/>
  <c r="G77" i="12"/>
  <c r="G108" i="12"/>
  <c r="G113" i="12"/>
  <c r="H81" i="12"/>
  <c r="H84" i="12"/>
  <c r="H89" i="12"/>
  <c r="H107" i="12"/>
  <c r="H117" i="12"/>
  <c r="H123" i="12"/>
  <c r="H128" i="12"/>
  <c r="I77" i="12"/>
  <c r="K77" i="12"/>
  <c r="M77" i="12"/>
  <c r="M74" i="12"/>
  <c r="J89" i="12"/>
  <c r="J107" i="12"/>
  <c r="L89" i="12"/>
  <c r="L107" i="12"/>
  <c r="I108" i="12"/>
  <c r="J108" i="12"/>
  <c r="K108" i="12"/>
  <c r="L108" i="12"/>
  <c r="M108" i="12"/>
  <c r="I113" i="12"/>
  <c r="K113" i="12"/>
  <c r="M113" i="12"/>
  <c r="J117" i="12"/>
  <c r="L117" i="12"/>
  <c r="M117" i="12"/>
  <c r="G20" i="12"/>
  <c r="F20" i="12"/>
  <c r="E123" i="12"/>
  <c r="E108" i="12"/>
  <c r="E81" i="12"/>
  <c r="E58" i="12"/>
  <c r="E42" i="12"/>
  <c r="E23" i="12"/>
  <c r="M27" i="12"/>
  <c r="H19" i="12"/>
  <c r="H27" i="12"/>
  <c r="K27" i="12"/>
  <c r="F74" i="12"/>
  <c r="L52" i="12"/>
  <c r="J19" i="12"/>
  <c r="H52" i="12"/>
  <c r="L19" i="12"/>
  <c r="L41" i="12"/>
  <c r="L51" i="12"/>
  <c r="E122" i="12"/>
  <c r="M19" i="12"/>
  <c r="K19" i="12"/>
  <c r="K41" i="12"/>
  <c r="K51" i="12"/>
  <c r="F27" i="12"/>
  <c r="G27" i="12"/>
  <c r="I52" i="12"/>
  <c r="G52" i="12"/>
  <c r="K52" i="12"/>
  <c r="J52" i="12"/>
  <c r="I19" i="12"/>
  <c r="J27" i="12"/>
  <c r="G19" i="12"/>
  <c r="E27" i="12"/>
  <c r="F52" i="12"/>
  <c r="F19" i="12"/>
  <c r="G74" i="12"/>
  <c r="L122" i="12"/>
  <c r="E52" i="12"/>
  <c r="I27" i="12"/>
  <c r="G122" i="12"/>
  <c r="K74" i="12"/>
  <c r="F122" i="12"/>
  <c r="I74" i="12"/>
  <c r="H122" i="12"/>
  <c r="N134" i="12"/>
  <c r="N141" i="12"/>
  <c r="K122" i="12"/>
  <c r="L74" i="12"/>
  <c r="H74" i="12"/>
  <c r="J74" i="12"/>
  <c r="E19" i="12"/>
  <c r="E74" i="12"/>
  <c r="G134" i="12"/>
  <c r="M122" i="12"/>
  <c r="M134" i="12"/>
  <c r="I122" i="12"/>
  <c r="J122" i="12"/>
  <c r="M41" i="12"/>
  <c r="M51" i="12"/>
  <c r="M62" i="12"/>
  <c r="M141" i="12"/>
  <c r="H41" i="12"/>
  <c r="H51" i="12"/>
  <c r="H62" i="12"/>
  <c r="I41" i="12"/>
  <c r="I51" i="12"/>
  <c r="I62" i="12"/>
  <c r="G41" i="12"/>
  <c r="G51" i="12"/>
  <c r="G62" i="12"/>
  <c r="G141" i="12"/>
  <c r="L62" i="12"/>
  <c r="E41" i="12"/>
  <c r="E51" i="12"/>
  <c r="E62" i="12"/>
  <c r="J41" i="12"/>
  <c r="J51" i="12"/>
  <c r="J62" i="12"/>
  <c r="F134" i="12"/>
  <c r="I134" i="12"/>
  <c r="F41" i="12"/>
  <c r="F51" i="12"/>
  <c r="F62" i="12"/>
  <c r="E134" i="12"/>
  <c r="K134" i="12"/>
  <c r="K62" i="12"/>
  <c r="L134" i="12"/>
  <c r="J134" i="12"/>
  <c r="H134" i="12"/>
  <c r="H141" i="12"/>
  <c r="I141" i="12"/>
  <c r="L141" i="12"/>
  <c r="F141" i="12"/>
  <c r="J141" i="12"/>
  <c r="E141" i="12"/>
  <c r="K141" i="12"/>
  <c r="F20" i="16"/>
  <c r="F18" i="16"/>
  <c r="F17" i="16"/>
  <c r="F39" i="16"/>
  <c r="F49" i="16"/>
  <c r="F61" i="16"/>
  <c r="L21" i="16"/>
  <c r="L17" i="16"/>
  <c r="L39" i="16"/>
  <c r="L49" i="16"/>
  <c r="L61" i="16"/>
  <c r="E128" i="19"/>
  <c r="E125" i="19"/>
  <c r="E131" i="19"/>
  <c r="O39" i="22" l="1"/>
  <c r="O49" i="22" s="1"/>
  <c r="O61" i="22" s="1"/>
  <c r="N131" i="22"/>
</calcChain>
</file>

<file path=xl/sharedStrings.xml><?xml version="1.0" encoding="utf-8"?>
<sst xmlns="http://schemas.openxmlformats.org/spreadsheetml/2006/main" count="2271" uniqueCount="203">
  <si>
    <t>All amounts in thousands Namibia Dollar</t>
  </si>
  <si>
    <t xml:space="preserve">      LIABILITIES AND CAPITAL</t>
  </si>
  <si>
    <r>
      <t xml:space="preserve">Interbank funding- </t>
    </r>
    <r>
      <rPr>
        <i/>
        <sz val="8"/>
        <color indexed="8"/>
        <rFont val="Arial"/>
        <family val="2"/>
      </rPr>
      <t xml:space="preserve">repayable in legal tender of Namibia </t>
    </r>
  </si>
  <si>
    <t>Intragroup bank funding</t>
  </si>
  <si>
    <t xml:space="preserve"> -N$</t>
  </si>
  <si>
    <t xml:space="preserve"> -ZAR</t>
  </si>
  <si>
    <t>Interbank funding</t>
  </si>
  <si>
    <t>Non-bank funding</t>
  </si>
  <si>
    <t>Demand deposits</t>
  </si>
  <si>
    <t>Savings deposits</t>
  </si>
  <si>
    <t>Fixed and notice deposits</t>
  </si>
  <si>
    <r>
      <t xml:space="preserve">Negotiable certificates of deposit (NCD) issued- </t>
    </r>
    <r>
      <rPr>
        <i/>
        <sz val="8"/>
        <color indexed="8"/>
        <rFont val="Arial"/>
        <family val="2"/>
      </rPr>
      <t>(including NCDs i.r.o interbank funding)</t>
    </r>
  </si>
  <si>
    <r>
      <t xml:space="preserve">Foreign funding- </t>
    </r>
    <r>
      <rPr>
        <i/>
        <sz val="8"/>
        <color indexed="8"/>
        <rFont val="Arial"/>
        <family val="2"/>
      </rPr>
      <t xml:space="preserve">repayable in foreign currency </t>
    </r>
  </si>
  <si>
    <t>Banks*</t>
  </si>
  <si>
    <t>Non- banks</t>
  </si>
  <si>
    <t>Loans received under repurchase agreements</t>
  </si>
  <si>
    <t>Debt instruments issued</t>
  </si>
  <si>
    <r>
      <t>Other borrowings-</t>
    </r>
    <r>
      <rPr>
        <i/>
        <sz val="8"/>
        <color indexed="8"/>
        <rFont val="Arial"/>
        <family val="2"/>
      </rPr>
      <t xml:space="preserve"> (including balances due to the Bank of Namibia) </t>
    </r>
  </si>
  <si>
    <t>TOTAL FUNDING-RELATED LIABILITIES TO THE PUBLIC</t>
  </si>
  <si>
    <t>Other liabilities</t>
  </si>
  <si>
    <t>Taxes payable</t>
  </si>
  <si>
    <t>Deferred Tax Payable</t>
  </si>
  <si>
    <t>Dividends payable</t>
  </si>
  <si>
    <t>Accrued expenses</t>
  </si>
  <si>
    <t>Others</t>
  </si>
  <si>
    <t>TOTAL LIABILITIES</t>
  </si>
  <si>
    <t>CAPITAL AND RESERVES</t>
  </si>
  <si>
    <t>Issued Share Capital</t>
  </si>
  <si>
    <t>Ordinary share capital</t>
  </si>
  <si>
    <t>Preference share capital</t>
  </si>
  <si>
    <t>Share Premium</t>
  </si>
  <si>
    <t>Non-Distributable Reserves</t>
  </si>
  <si>
    <r>
      <t>Distributable Reserves</t>
    </r>
    <r>
      <rPr>
        <i/>
        <sz val="8"/>
        <color indexed="8"/>
        <rFont val="Arial"/>
        <family val="2"/>
      </rPr>
      <t xml:space="preserve"> </t>
    </r>
  </si>
  <si>
    <t>General reserve</t>
  </si>
  <si>
    <t>Retained income</t>
  </si>
  <si>
    <t>TOTAL LIABILITIES AND  CAPITAL</t>
  </si>
  <si>
    <t xml:space="preserve">                  ASSETS</t>
  </si>
  <si>
    <t>Cash and Balances with the Bank of Namibia</t>
  </si>
  <si>
    <t>Legal tender in Namibia</t>
  </si>
  <si>
    <t>Other currency holdings, gold coins and bullion</t>
  </si>
  <si>
    <r>
      <t xml:space="preserve">Balances with Bank of Namibia </t>
    </r>
    <r>
      <rPr>
        <i/>
        <sz val="8"/>
        <color indexed="8"/>
        <rFont val="Arial"/>
        <family val="2"/>
      </rPr>
      <t>(excluding interest bearing deposits)</t>
    </r>
  </si>
  <si>
    <t>Statutory reserve account</t>
  </si>
  <si>
    <t>Clearing account</t>
  </si>
  <si>
    <t>Other</t>
  </si>
  <si>
    <t>Net Loans and Advances</t>
  </si>
  <si>
    <t>Interbank Loans and Advances</t>
  </si>
  <si>
    <t>Intragroup  -N$</t>
  </si>
  <si>
    <t xml:space="preserve">                                     -ZAR</t>
  </si>
  <si>
    <t>Interbank    -N$</t>
  </si>
  <si>
    <r>
      <t xml:space="preserve">Loans and Advances- </t>
    </r>
    <r>
      <rPr>
        <i/>
        <sz val="8"/>
        <color indexed="8"/>
        <rFont val="Arial"/>
        <family val="2"/>
      </rPr>
      <t xml:space="preserve">repayable in foreign currencies </t>
    </r>
  </si>
  <si>
    <t>Instalment debtors, hire purchase, suspensive sales and leases</t>
  </si>
  <si>
    <t>Mortgage loans</t>
  </si>
  <si>
    <t>Other fixed term loans</t>
  </si>
  <si>
    <t>Overdraft</t>
  </si>
  <si>
    <t>Credit card debtors less unearned finance charges</t>
  </si>
  <si>
    <t>Acknowledgement of debts discounted</t>
  </si>
  <si>
    <t>Loans granted under resale agreement</t>
  </si>
  <si>
    <t>Redeemable preference shares held to  provide credit</t>
  </si>
  <si>
    <r>
      <t>Other Loans and Advances-</t>
    </r>
    <r>
      <rPr>
        <i/>
        <sz val="8"/>
        <color indexed="8"/>
        <rFont val="Arial"/>
        <family val="2"/>
      </rPr>
      <t xml:space="preserve"> (including interest bearing deposits with BON)</t>
    </r>
  </si>
  <si>
    <t>Total Loans and Advances</t>
  </si>
  <si>
    <t>Less: Specific provisions</t>
  </si>
  <si>
    <t>Less: General provisions</t>
  </si>
  <si>
    <t>Less: Interest- in- suspense</t>
  </si>
  <si>
    <r>
      <t xml:space="preserve">Trading Portfolio- </t>
    </r>
    <r>
      <rPr>
        <i/>
        <sz val="8"/>
        <color indexed="8"/>
        <rFont val="Arial"/>
        <family val="2"/>
      </rPr>
      <t>after mark-to-market adjustments</t>
    </r>
  </si>
  <si>
    <t>Interest bearing</t>
  </si>
  <si>
    <t>Equities</t>
  </si>
  <si>
    <t>Investment portfolio</t>
  </si>
  <si>
    <r>
      <t>Interest bearing-</t>
    </r>
    <r>
      <rPr>
        <i/>
        <sz val="8"/>
        <color indexed="8"/>
        <rFont val="Arial"/>
        <family val="2"/>
      </rPr>
      <t xml:space="preserve"> (including NCDs held with banks)</t>
    </r>
  </si>
  <si>
    <t>Listed equities and bank related- investments</t>
  </si>
  <si>
    <t>Others- (including unlisted equities)</t>
  </si>
  <si>
    <t>Less: Specific provisions on investments</t>
  </si>
  <si>
    <r>
      <t>Total of trading and investment portfolios</t>
    </r>
    <r>
      <rPr>
        <i/>
        <sz val="8"/>
        <color indexed="8"/>
        <rFont val="Arial"/>
        <family val="2"/>
      </rPr>
      <t>)</t>
    </r>
  </si>
  <si>
    <r>
      <t xml:space="preserve">Property, plant and equipment- ** </t>
    </r>
    <r>
      <rPr>
        <i/>
        <sz val="8"/>
        <color indexed="8"/>
        <rFont val="Arial"/>
        <family val="2"/>
      </rPr>
      <t xml:space="preserve">reported at net book value </t>
    </r>
  </si>
  <si>
    <t>Premises of banking institution</t>
  </si>
  <si>
    <t>Other fixed property</t>
  </si>
  <si>
    <t>Computer equipments including peripherals</t>
  </si>
  <si>
    <t>Other- including vehicles, furniture and fittings</t>
  </si>
  <si>
    <t>Other assets</t>
  </si>
  <si>
    <t>Properties in possession</t>
  </si>
  <si>
    <t>Remittances in transit</t>
  </si>
  <si>
    <t>Receivables (net of provision)</t>
  </si>
  <si>
    <t>TOTAL ASSETS</t>
  </si>
  <si>
    <t>Memorandum items:</t>
  </si>
  <si>
    <t xml:space="preserve"> Nominal value of trading portfolio</t>
  </si>
  <si>
    <t xml:space="preserve"> Nominal value of investment portfolio</t>
  </si>
  <si>
    <t xml:space="preserve"> Market value of investment portfolio</t>
  </si>
  <si>
    <t xml:space="preserve">BANK FUNDING -DEPOSITS &amp; BORROWINGS </t>
  </si>
  <si>
    <t xml:space="preserve">DEPOSITS </t>
  </si>
  <si>
    <t xml:space="preserve">Intragroup </t>
  </si>
  <si>
    <t xml:space="preserve">Interbank </t>
  </si>
  <si>
    <t>BORROWINGS</t>
  </si>
  <si>
    <t>BALANCES DUE TO BANK OF NAMIBIA</t>
  </si>
  <si>
    <t>NON-BANK FUNDING</t>
  </si>
  <si>
    <t>DEPOSITS</t>
  </si>
  <si>
    <t>Negotiable Certificates of Deposits</t>
  </si>
  <si>
    <t>Foreign currency deposits</t>
  </si>
  <si>
    <t xml:space="preserve">BORROWINGS </t>
  </si>
  <si>
    <t>Trading Liabilities</t>
  </si>
  <si>
    <t>Foreign currency loans received</t>
  </si>
  <si>
    <t>Other borrowings</t>
  </si>
  <si>
    <t xml:space="preserve">TOTAL FUNDING-RELATED LIABILITIES </t>
  </si>
  <si>
    <t>NON-FUNDING RELATED LIABILITIES</t>
  </si>
  <si>
    <t xml:space="preserve">ISSUED SHARE CAPITAL </t>
  </si>
  <si>
    <t>SHARE PREMIUM</t>
  </si>
  <si>
    <t>NON-DISTRIBUTABLE RESERVES</t>
  </si>
  <si>
    <t xml:space="preserve">DISTRIBUTABLE RESERVES </t>
  </si>
  <si>
    <t>MINORITY INTEREST</t>
  </si>
  <si>
    <t xml:space="preserve">TOTAL LIABILITIES AND  CAPITAL </t>
  </si>
  <si>
    <t xml:space="preserve">Intragroup bank deposits denominated in foreign currency </t>
  </si>
  <si>
    <t xml:space="preserve">Interbank deposits denominated in foreign currency </t>
  </si>
  <si>
    <t xml:space="preserve">Intragroup bank borrowings denominated in foreign currency </t>
  </si>
  <si>
    <t xml:space="preserve">Interbank borrowings denominated in foreign currency </t>
  </si>
  <si>
    <t xml:space="preserve">Non-bank group deposits denominated in foreign currency </t>
  </si>
  <si>
    <t xml:space="preserve">Non-bank group borrowings denominated in foreign currency </t>
  </si>
  <si>
    <t xml:space="preserve">Cash and Balances with the Banks </t>
  </si>
  <si>
    <t xml:space="preserve">Legal tender in Namibia </t>
  </si>
  <si>
    <t xml:space="preserve">Balances with Bank of Namibia </t>
  </si>
  <si>
    <t xml:space="preserve">Balances with Banks </t>
  </si>
  <si>
    <t>Denominated in legal tender in Namibia</t>
  </si>
  <si>
    <t>Denominated in foreign currencies</t>
  </si>
  <si>
    <t xml:space="preserve">Total Loans and Advances </t>
  </si>
  <si>
    <t>Loans to banks- repayable in legal tender</t>
  </si>
  <si>
    <t xml:space="preserve">Loans to banks - repayable in foreign currencies </t>
  </si>
  <si>
    <t xml:space="preserve">Loans to non-banks - repayable in foreign currencies </t>
  </si>
  <si>
    <t>Personal loans</t>
  </si>
  <si>
    <t>Fixed term loans</t>
  </si>
  <si>
    <t xml:space="preserve">Credit card debtors </t>
  </si>
  <si>
    <t>Preference shares held to provide credit</t>
  </si>
  <si>
    <t>Other Loans and Advances</t>
  </si>
  <si>
    <t xml:space="preserve">Net loans and advances </t>
  </si>
  <si>
    <t xml:space="preserve">Trading Securities- after mark-to-market adjustments </t>
  </si>
  <si>
    <t>Fixed Income</t>
  </si>
  <si>
    <t>Derivative instruments</t>
  </si>
  <si>
    <t xml:space="preserve">Available for sale securities - after marking-to-market </t>
  </si>
  <si>
    <t>Fixed Income- (including NCDs held with banks)</t>
  </si>
  <si>
    <t xml:space="preserve">Listed equities </t>
  </si>
  <si>
    <t xml:space="preserve">Held to maturity securities </t>
  </si>
  <si>
    <t>Investments in unconsolidated subsidiaries, associates and joint ventures</t>
  </si>
  <si>
    <t>Total trading and investment securities</t>
  </si>
  <si>
    <t>Property, plant and equipment</t>
  </si>
  <si>
    <t>Repossesed items</t>
  </si>
  <si>
    <t>Deferred taxation</t>
  </si>
  <si>
    <t xml:space="preserve"> Nominal value of available for sale investment portfolio</t>
  </si>
  <si>
    <t xml:space="preserve"> Market value of held-to-maturity investment portfolio</t>
  </si>
  <si>
    <t>BANK OF NAMIBIA</t>
  </si>
  <si>
    <t>NAMIBIAN BANKING INDUSTRY</t>
  </si>
  <si>
    <t>MONTHLY FIGURES FOR THE YEAR 2008</t>
  </si>
  <si>
    <t xml:space="preserve"> (All amounts to be rounded off to the nearest thousands Namibia Dollar)</t>
  </si>
  <si>
    <t>ITEM DESCRIPTION</t>
  </si>
  <si>
    <t>As at month ended</t>
  </si>
  <si>
    <t>AGGREGATED BALANCE SHEET (BIR 100)</t>
  </si>
  <si>
    <t>ASSETS</t>
  </si>
  <si>
    <t>LIABILITIES AND CAPITAL</t>
  </si>
  <si>
    <t>MONTHLY FIGURES FOR THE YEAR 2009</t>
  </si>
  <si>
    <t>MONTHLY FIGURES FOR THE YEAR 2007</t>
  </si>
  <si>
    <t xml:space="preserve"> ASSETS</t>
  </si>
  <si>
    <t>MONTHLY FIGURES FOR THE YEAR 2006</t>
  </si>
  <si>
    <t>As at quarter ended</t>
  </si>
  <si>
    <t xml:space="preserve"> </t>
  </si>
  <si>
    <t>QUARTERLY  FIGURES FOR THE YEAR 2005</t>
  </si>
  <si>
    <t>QUARTERLY FIGURES FOR THE YEAR 2004</t>
  </si>
  <si>
    <t>QUARTERLY FIGURES FOR THE YEAR 2002</t>
  </si>
  <si>
    <t>QUARTERLY FIGURES FOR THE YEAR 2001</t>
  </si>
  <si>
    <t>QUARTERLY FIGURES FOR THE YEAR 2003</t>
  </si>
  <si>
    <t>Current accounts</t>
  </si>
  <si>
    <t>Call deposits</t>
  </si>
  <si>
    <t>Derivativ financial instruments</t>
  </si>
  <si>
    <t>Other trading liabilities</t>
  </si>
  <si>
    <t>Short-Term Negotiable Securities</t>
  </si>
  <si>
    <t>Negotiable Certificates of Deposits (NCDs)</t>
  </si>
  <si>
    <t>Treasury Bills</t>
  </si>
  <si>
    <t>Residential mortgages</t>
  </si>
  <si>
    <t>Commercial real estate mortgages</t>
  </si>
  <si>
    <t>Crdit card debtors</t>
  </si>
  <si>
    <t>Other loans and advances</t>
  </si>
  <si>
    <t>AGGREGATED BALANCE SHEET (BIR 101)</t>
  </si>
  <si>
    <t>MONTHLY FIGURES FOR THE YEAR 2010</t>
  </si>
  <si>
    <t xml:space="preserve">Bank Funding -Deposits &amp; Borrowings </t>
  </si>
  <si>
    <t xml:space="preserve">Deposits </t>
  </si>
  <si>
    <t xml:space="preserve">Borrowings </t>
  </si>
  <si>
    <t>Balances Due To Bank Of Namibia</t>
  </si>
  <si>
    <t>Non-Bank Funding</t>
  </si>
  <si>
    <t xml:space="preserve">Total Funding-Related Liabilities </t>
  </si>
  <si>
    <t>Non-Funding Related Liabilities</t>
  </si>
  <si>
    <t>Capital and Reserves</t>
  </si>
  <si>
    <t xml:space="preserve">Issued Share Capital </t>
  </si>
  <si>
    <t xml:space="preserve">Distributable Reserves </t>
  </si>
  <si>
    <t>Minority Interest</t>
  </si>
  <si>
    <t xml:space="preserve">Total Liabilities  </t>
  </si>
  <si>
    <t>MONTHLY FIGURES FOR THE YEAR 2011</t>
  </si>
  <si>
    <t>QUARTERLY FIGURES FOR THE YEAR 2012</t>
  </si>
  <si>
    <t>First Quarter</t>
  </si>
  <si>
    <t>Second Quarter</t>
  </si>
  <si>
    <t>Third Quarter</t>
  </si>
  <si>
    <t>Fourth Quarter</t>
  </si>
  <si>
    <t>QUARTERLY FIGURES FOR THE YEAR 2013</t>
  </si>
  <si>
    <t>QUARTERLY FIGURES FOR THE YEAR 2014</t>
  </si>
  <si>
    <t xml:space="preserve">                                                                                                          </t>
  </si>
  <si>
    <t>QUARTERLY FIGURES FOR THE YEAR 2015</t>
  </si>
  <si>
    <t>QUARTERLY FIGURES FOR THE YEAR 2016 (N$ '000)</t>
  </si>
  <si>
    <t>QUARTERLY FIGURES FOR THE YEAR 2017 (N$ '000)</t>
  </si>
  <si>
    <t>QUARTERLY FIGURES FOR THE YEAR 2018 (N$ '000)</t>
  </si>
  <si>
    <t>QUARTERLY FIGURES FOR THE YEAR 2019 (N$ 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</si>
</sst>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409]d\-mmm;@"/>
  </numFmts>
  <fonts count="4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b/>
      <i/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color indexed="8"/>
      <name val="Arial"/>
      <family val="2"/>
    </font>
    <font>
      <i/>
      <sz val="8"/>
      <name val="Arial"/>
      <family val="2"/>
    </font>
    <font>
      <sz val="8"/>
      <color indexed="8"/>
      <name val="Arial"/>
      <family val="2"/>
    </font>
    <font>
      <b/>
      <i/>
      <sz val="10"/>
      <color indexed="16"/>
      <name val="Arial"/>
      <family val="2"/>
    </font>
    <font>
      <b/>
      <i/>
      <sz val="8"/>
      <color rgb="FFC00000"/>
      <name val="Arial"/>
      <family val="2"/>
    </font>
    <font>
      <sz val="12"/>
      <color theme="1"/>
      <name val="Calibri"/>
      <family val="2"/>
      <scheme val="minor"/>
    </font>
    <font>
      <b/>
      <sz val="11"/>
      <color rgb="FF6F0B15"/>
      <name val="Calibri"/>
      <family val="2"/>
      <scheme val="minor"/>
    </font>
    <font>
      <sz val="12"/>
      <color rgb="FF6F0B15"/>
      <name val="Calibri"/>
      <family val="2"/>
      <scheme val="minor"/>
    </font>
    <font>
      <b/>
      <sz val="17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i/>
      <sz val="12"/>
      <color indexed="8"/>
      <name val="Arial"/>
      <family val="2"/>
    </font>
    <font>
      <i/>
      <sz val="12"/>
      <color indexed="8"/>
      <name val="Arial"/>
      <family val="2"/>
    </font>
    <font>
      <i/>
      <sz val="12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i/>
      <sz val="11"/>
      <color indexed="8"/>
      <name val="Arial"/>
      <family val="2"/>
    </font>
    <font>
      <i/>
      <sz val="11"/>
      <name val="Arial"/>
      <family val="2"/>
    </font>
    <font>
      <sz val="11"/>
      <color rgb="FFFF0000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i/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lightGray">
        <bgColor indexed="23"/>
      </patternFill>
    </fill>
    <fill>
      <patternFill patternType="darkGray"/>
    </fill>
    <fill>
      <patternFill patternType="solid">
        <fgColor indexed="23"/>
        <bgColor indexed="64"/>
      </patternFill>
    </fill>
    <fill>
      <patternFill patternType="lightGray">
        <bgColor indexed="9"/>
      </patternFill>
    </fill>
    <fill>
      <patternFill patternType="lightGray"/>
    </fill>
    <fill>
      <patternFill patternType="darkGray"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lightGray">
        <bgColor theme="2" tint="-9.9978637043366805E-2"/>
      </patternFill>
    </fill>
    <fill>
      <patternFill patternType="solid">
        <fgColor theme="5" tint="0.39997558519241921"/>
        <bgColor indexed="64"/>
      </patternFill>
    </fill>
  </fills>
  <borders count="9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1465">
    <xf numFmtId="0" fontId="0" fillId="0" borderId="0" xfId="0"/>
    <xf numFmtId="0" fontId="2" fillId="0" borderId="0" xfId="1" applyFont="1" applyProtection="1">
      <protection hidden="1"/>
    </xf>
    <xf numFmtId="0" fontId="3" fillId="0" borderId="3" xfId="1" applyNumberFormat="1" applyFont="1" applyBorder="1" applyProtection="1">
      <protection hidden="1"/>
    </xf>
    <xf numFmtId="0" fontId="6" fillId="0" borderId="1" xfId="1" applyFont="1" applyBorder="1" applyProtection="1">
      <protection hidden="1"/>
    </xf>
    <xf numFmtId="0" fontId="6" fillId="0" borderId="9" xfId="1" applyFont="1" applyBorder="1" applyProtection="1">
      <protection hidden="1"/>
    </xf>
    <xf numFmtId="0" fontId="6" fillId="0" borderId="16" xfId="1" applyFont="1" applyBorder="1" applyProtection="1">
      <protection hidden="1"/>
    </xf>
    <xf numFmtId="0" fontId="3" fillId="0" borderId="22" xfId="1" applyNumberFormat="1" applyFont="1" applyBorder="1" applyProtection="1">
      <protection hidden="1"/>
    </xf>
    <xf numFmtId="0" fontId="3" fillId="0" borderId="27" xfId="1" applyNumberFormat="1" applyFont="1" applyBorder="1" applyProtection="1">
      <protection hidden="1"/>
    </xf>
    <xf numFmtId="165" fontId="5" fillId="0" borderId="28" xfId="2" applyNumberFormat="1" applyFont="1" applyBorder="1" applyProtection="1">
      <protection hidden="1"/>
    </xf>
    <xf numFmtId="165" fontId="5" fillId="0" borderId="29" xfId="2" applyNumberFormat="1" applyFont="1" applyBorder="1" applyProtection="1">
      <protection hidden="1"/>
    </xf>
    <xf numFmtId="165" fontId="6" fillId="0" borderId="29" xfId="2" applyNumberFormat="1" applyFont="1" applyBorder="1" applyProtection="1">
      <protection hidden="1"/>
    </xf>
    <xf numFmtId="165" fontId="6" fillId="0" borderId="31" xfId="2" applyNumberFormat="1" applyFont="1" applyBorder="1" applyProtection="1">
      <protection hidden="1"/>
    </xf>
    <xf numFmtId="0" fontId="6" fillId="0" borderId="33" xfId="1" applyNumberFormat="1" applyFont="1" applyBorder="1" applyProtection="1">
      <protection hidden="1"/>
    </xf>
    <xf numFmtId="165" fontId="6" fillId="0" borderId="13" xfId="2" applyNumberFormat="1" applyFont="1" applyBorder="1" applyProtection="1">
      <protection hidden="1"/>
    </xf>
    <xf numFmtId="165" fontId="6" fillId="0" borderId="14" xfId="2" applyNumberFormat="1" applyFont="1" applyBorder="1" applyProtection="1">
      <protection hidden="1"/>
    </xf>
    <xf numFmtId="165" fontId="6" fillId="0" borderId="17" xfId="2" applyNumberFormat="1" applyFont="1" applyBorder="1" applyProtection="1">
      <protection hidden="1"/>
    </xf>
    <xf numFmtId="165" fontId="6" fillId="0" borderId="6" xfId="2" applyNumberFormat="1" applyFont="1" applyBorder="1" applyProtection="1">
      <protection hidden="1"/>
    </xf>
    <xf numFmtId="165" fontId="6" fillId="0" borderId="7" xfId="2" applyNumberFormat="1" applyFont="1" applyBorder="1" applyProtection="1">
      <protection hidden="1"/>
    </xf>
    <xf numFmtId="165" fontId="6" fillId="0" borderId="8" xfId="2" applyNumberFormat="1" applyFont="1" applyBorder="1" applyProtection="1">
      <protection hidden="1"/>
    </xf>
    <xf numFmtId="165" fontId="6" fillId="0" borderId="37" xfId="2" applyNumberFormat="1" applyFont="1" applyBorder="1" applyProtection="1">
      <protection hidden="1"/>
    </xf>
    <xf numFmtId="165" fontId="6" fillId="0" borderId="38" xfId="2" applyNumberFormat="1" applyFont="1" applyBorder="1" applyProtection="1">
      <protection hidden="1"/>
    </xf>
    <xf numFmtId="165" fontId="6" fillId="0" borderId="39" xfId="2" applyNumberFormat="1" applyFont="1" applyBorder="1" applyProtection="1">
      <protection hidden="1"/>
    </xf>
    <xf numFmtId="165" fontId="5" fillId="0" borderId="31" xfId="2" applyNumberFormat="1" applyFont="1" applyBorder="1" applyProtection="1">
      <protection hidden="1"/>
    </xf>
    <xf numFmtId="165" fontId="6" fillId="0" borderId="18" xfId="2" applyNumberFormat="1" applyFont="1" applyBorder="1" applyProtection="1">
      <protection hidden="1"/>
    </xf>
    <xf numFmtId="165" fontId="6" fillId="0" borderId="19" xfId="2" applyNumberFormat="1" applyFont="1" applyBorder="1" applyProtection="1">
      <protection hidden="1"/>
    </xf>
    <xf numFmtId="165" fontId="6" fillId="0" borderId="20" xfId="2" applyNumberFormat="1" applyFont="1" applyBorder="1" applyProtection="1">
      <protection hidden="1"/>
    </xf>
    <xf numFmtId="0" fontId="7" fillId="0" borderId="33" xfId="1" applyNumberFormat="1" applyFont="1" applyBorder="1" applyProtection="1">
      <protection hidden="1"/>
    </xf>
    <xf numFmtId="0" fontId="6" fillId="0" borderId="33" xfId="1" applyFont="1" applyBorder="1" applyProtection="1">
      <protection hidden="1"/>
    </xf>
    <xf numFmtId="0" fontId="3" fillId="0" borderId="45" xfId="1" applyNumberFormat="1" applyFont="1" applyBorder="1" applyProtection="1">
      <protection hidden="1"/>
    </xf>
    <xf numFmtId="0" fontId="6" fillId="0" borderId="3" xfId="1" applyFont="1" applyBorder="1" applyProtection="1">
      <protection hidden="1"/>
    </xf>
    <xf numFmtId="0" fontId="6" fillId="0" borderId="0" xfId="1" applyFont="1" applyBorder="1" applyProtection="1">
      <protection hidden="1"/>
    </xf>
    <xf numFmtId="0" fontId="6" fillId="0" borderId="43" xfId="1" applyFont="1" applyBorder="1" applyProtection="1">
      <protection hidden="1"/>
    </xf>
    <xf numFmtId="0" fontId="6" fillId="0" borderId="46" xfId="1" applyFont="1" applyBorder="1" applyProtection="1">
      <protection hidden="1"/>
    </xf>
    <xf numFmtId="0" fontId="7" fillId="0" borderId="46" xfId="1" applyNumberFormat="1" applyFont="1" applyBorder="1" applyProtection="1">
      <protection hidden="1"/>
    </xf>
    <xf numFmtId="0" fontId="6" fillId="0" borderId="4" xfId="1" applyFont="1" applyBorder="1" applyProtection="1">
      <protection hidden="1"/>
    </xf>
    <xf numFmtId="165" fontId="6" fillId="0" borderId="28" xfId="2" applyNumberFormat="1" applyFont="1" applyBorder="1" applyProtection="1">
      <protection hidden="1"/>
    </xf>
    <xf numFmtId="0" fontId="3" fillId="0" borderId="48" xfId="1" applyNumberFormat="1" applyFont="1" applyBorder="1" applyProtection="1">
      <protection hidden="1"/>
    </xf>
    <xf numFmtId="0" fontId="6" fillId="0" borderId="0" xfId="1" applyFont="1" applyProtection="1">
      <protection hidden="1"/>
    </xf>
    <xf numFmtId="17" fontId="5" fillId="0" borderId="27" xfId="1" applyNumberFormat="1" applyFont="1" applyBorder="1" applyProtection="1">
      <protection hidden="1"/>
    </xf>
    <xf numFmtId="166" fontId="5" fillId="0" borderId="48" xfId="1" applyNumberFormat="1" applyFont="1" applyBorder="1" applyProtection="1">
      <protection hidden="1"/>
    </xf>
    <xf numFmtId="166" fontId="5" fillId="0" borderId="27" xfId="1" applyNumberFormat="1" applyFont="1" applyBorder="1" applyProtection="1">
      <protection hidden="1"/>
    </xf>
    <xf numFmtId="166" fontId="5" fillId="0" borderId="50" xfId="1" applyNumberFormat="1" applyFont="1" applyBorder="1" applyProtection="1">
      <protection hidden="1"/>
    </xf>
    <xf numFmtId="0" fontId="6" fillId="0" borderId="2" xfId="1" applyFont="1" applyBorder="1" applyProtection="1">
      <protection hidden="1"/>
    </xf>
    <xf numFmtId="0" fontId="3" fillId="0" borderId="4" xfId="1" applyNumberFormat="1" applyFont="1" applyBorder="1" applyProtection="1">
      <protection hidden="1"/>
    </xf>
    <xf numFmtId="0" fontId="9" fillId="0" borderId="0" xfId="1" applyNumberFormat="1" applyFont="1" applyBorder="1" applyProtection="1">
      <protection hidden="1"/>
    </xf>
    <xf numFmtId="0" fontId="6" fillId="0" borderId="5" xfId="1" applyFont="1" applyBorder="1" applyProtection="1">
      <protection hidden="1"/>
    </xf>
    <xf numFmtId="165" fontId="6" fillId="0" borderId="11" xfId="2" applyNumberFormat="1" applyFont="1" applyBorder="1" applyProtection="1">
      <protection hidden="1"/>
    </xf>
    <xf numFmtId="165" fontId="6" fillId="0" borderId="12" xfId="2" applyNumberFormat="1" applyFont="1" applyBorder="1" applyProtection="1">
      <protection hidden="1"/>
    </xf>
    <xf numFmtId="165" fontId="6" fillId="0" borderId="25" xfId="2" applyNumberFormat="1" applyFont="1" applyBorder="1" applyProtection="1">
      <protection hidden="1"/>
    </xf>
    <xf numFmtId="0" fontId="9" fillId="0" borderId="51" xfId="1" applyNumberFormat="1" applyFont="1" applyBorder="1" applyProtection="1">
      <protection hidden="1"/>
    </xf>
    <xf numFmtId="0" fontId="9" fillId="0" borderId="10" xfId="1" applyNumberFormat="1" applyFont="1" applyBorder="1" applyProtection="1">
      <protection hidden="1"/>
    </xf>
    <xf numFmtId="0" fontId="3" fillId="0" borderId="46" xfId="1" applyNumberFormat="1" applyFont="1" applyBorder="1" applyProtection="1">
      <protection hidden="1"/>
    </xf>
    <xf numFmtId="0" fontId="9" fillId="0" borderId="32" xfId="1" applyNumberFormat="1" applyFont="1" applyBorder="1" applyProtection="1">
      <protection hidden="1"/>
    </xf>
    <xf numFmtId="0" fontId="9" fillId="0" borderId="33" xfId="1" applyNumberFormat="1" applyFont="1" applyBorder="1" applyProtection="1">
      <protection hidden="1"/>
    </xf>
    <xf numFmtId="0" fontId="9" fillId="0" borderId="4" xfId="1" applyNumberFormat="1" applyFont="1" applyBorder="1" applyProtection="1">
      <protection hidden="1"/>
    </xf>
    <xf numFmtId="0" fontId="9" fillId="0" borderId="35" xfId="1" applyNumberFormat="1" applyFont="1" applyBorder="1" applyProtection="1">
      <protection hidden="1"/>
    </xf>
    <xf numFmtId="0" fontId="9" fillId="0" borderId="36" xfId="1" applyNumberFormat="1" applyFont="1" applyBorder="1" applyProtection="1">
      <protection hidden="1"/>
    </xf>
    <xf numFmtId="165" fontId="6" fillId="0" borderId="55" xfId="2" applyNumberFormat="1" applyFont="1" applyBorder="1" applyProtection="1">
      <protection hidden="1"/>
    </xf>
    <xf numFmtId="165" fontId="6" fillId="0" borderId="56" xfId="2" applyNumberFormat="1" applyFont="1" applyBorder="1" applyProtection="1">
      <protection hidden="1"/>
    </xf>
    <xf numFmtId="165" fontId="6" fillId="0" borderId="57" xfId="2" applyNumberFormat="1" applyFont="1" applyBorder="1" applyProtection="1">
      <protection hidden="1"/>
    </xf>
    <xf numFmtId="0" fontId="3" fillId="0" borderId="60" xfId="1" applyNumberFormat="1" applyFont="1" applyBorder="1" applyProtection="1">
      <protection hidden="1"/>
    </xf>
    <xf numFmtId="0" fontId="3" fillId="0" borderId="61" xfId="1" applyNumberFormat="1" applyFont="1" applyBorder="1" applyProtection="1">
      <protection hidden="1"/>
    </xf>
    <xf numFmtId="0" fontId="7" fillId="0" borderId="62" xfId="1" applyNumberFormat="1" applyFont="1" applyBorder="1" applyProtection="1">
      <protection hidden="1"/>
    </xf>
    <xf numFmtId="0" fontId="3" fillId="0" borderId="55" xfId="1" applyNumberFormat="1" applyFont="1" applyBorder="1" applyProtection="1">
      <protection hidden="1"/>
    </xf>
    <xf numFmtId="0" fontId="3" fillId="0" borderId="56" xfId="1" applyNumberFormat="1" applyFont="1" applyBorder="1" applyProtection="1">
      <protection hidden="1"/>
    </xf>
    <xf numFmtId="0" fontId="7" fillId="0" borderId="58" xfId="1" applyNumberFormat="1" applyFont="1" applyBorder="1" applyProtection="1">
      <protection hidden="1"/>
    </xf>
    <xf numFmtId="165" fontId="5" fillId="0" borderId="55" xfId="2" applyNumberFormat="1" applyFont="1" applyBorder="1" applyProtection="1">
      <protection hidden="1"/>
    </xf>
    <xf numFmtId="165" fontId="5" fillId="0" borderId="56" xfId="2" applyNumberFormat="1" applyFont="1" applyBorder="1" applyProtection="1">
      <protection hidden="1"/>
    </xf>
    <xf numFmtId="165" fontId="5" fillId="0" borderId="57" xfId="2" applyNumberFormat="1" applyFont="1" applyBorder="1" applyProtection="1">
      <protection hidden="1"/>
    </xf>
    <xf numFmtId="0" fontId="9" fillId="0" borderId="42" xfId="1" applyNumberFormat="1" applyFont="1" applyBorder="1" applyProtection="1">
      <protection hidden="1"/>
    </xf>
    <xf numFmtId="0" fontId="9" fillId="0" borderId="43" xfId="1" applyNumberFormat="1" applyFont="1" applyBorder="1" applyProtection="1">
      <protection hidden="1"/>
    </xf>
    <xf numFmtId="0" fontId="3" fillId="0" borderId="23" xfId="1" applyNumberFormat="1" applyFont="1" applyBorder="1" applyProtection="1">
      <protection hidden="1"/>
    </xf>
    <xf numFmtId="0" fontId="7" fillId="0" borderId="24" xfId="1" applyNumberFormat="1" applyFont="1" applyBorder="1" applyProtection="1">
      <protection hidden="1"/>
    </xf>
    <xf numFmtId="0" fontId="3" fillId="0" borderId="24" xfId="1" applyNumberFormat="1" applyFont="1" applyBorder="1" applyProtection="1">
      <protection hidden="1"/>
    </xf>
    <xf numFmtId="0" fontId="9" fillId="0" borderId="27" xfId="1" applyNumberFormat="1" applyFont="1" applyBorder="1" applyProtection="1">
      <protection hidden="1"/>
    </xf>
    <xf numFmtId="0" fontId="7" fillId="0" borderId="27" xfId="1" applyNumberFormat="1" applyFont="1" applyBorder="1" applyProtection="1">
      <protection hidden="1"/>
    </xf>
    <xf numFmtId="0" fontId="9" fillId="0" borderId="46" xfId="1" applyNumberFormat="1" applyFont="1" applyBorder="1" applyProtection="1">
      <protection hidden="1"/>
    </xf>
    <xf numFmtId="0" fontId="3" fillId="0" borderId="32" xfId="1" applyNumberFormat="1" applyFont="1" applyBorder="1" applyProtection="1">
      <protection hidden="1"/>
    </xf>
    <xf numFmtId="0" fontId="3" fillId="0" borderId="35" xfId="1" applyNumberFormat="1" applyFont="1" applyBorder="1" applyProtection="1">
      <protection hidden="1"/>
    </xf>
    <xf numFmtId="0" fontId="7" fillId="0" borderId="36" xfId="1" applyNumberFormat="1" applyFont="1" applyBorder="1" applyProtection="1">
      <protection hidden="1"/>
    </xf>
    <xf numFmtId="165" fontId="5" fillId="0" borderId="37" xfId="2" applyNumberFormat="1" applyFont="1" applyBorder="1" applyProtection="1">
      <protection hidden="1"/>
    </xf>
    <xf numFmtId="165" fontId="5" fillId="0" borderId="38" xfId="2" applyNumberFormat="1" applyFont="1" applyBorder="1" applyProtection="1">
      <protection hidden="1"/>
    </xf>
    <xf numFmtId="165" fontId="5" fillId="0" borderId="39" xfId="2" applyNumberFormat="1" applyFont="1" applyBorder="1" applyProtection="1">
      <protection hidden="1"/>
    </xf>
    <xf numFmtId="0" fontId="9" fillId="0" borderId="45" xfId="1" applyNumberFormat="1" applyFont="1" applyBorder="1" applyProtection="1">
      <protection hidden="1"/>
    </xf>
    <xf numFmtId="0" fontId="6" fillId="0" borderId="36" xfId="1" applyFont="1" applyBorder="1" applyProtection="1">
      <protection hidden="1"/>
    </xf>
    <xf numFmtId="0" fontId="6" fillId="0" borderId="24" xfId="1" applyFont="1" applyBorder="1" applyProtection="1">
      <protection hidden="1"/>
    </xf>
    <xf numFmtId="0" fontId="3" fillId="0" borderId="2" xfId="1" applyNumberFormat="1" applyFont="1" applyBorder="1" applyProtection="1">
      <protection hidden="1"/>
    </xf>
    <xf numFmtId="0" fontId="3" fillId="5" borderId="48" xfId="1" applyNumberFormat="1" applyFont="1" applyFill="1" applyBorder="1" applyProtection="1">
      <protection hidden="1"/>
    </xf>
    <xf numFmtId="0" fontId="9" fillId="5" borderId="27" xfId="1" applyNumberFormat="1" applyFont="1" applyFill="1" applyBorder="1" applyProtection="1">
      <protection hidden="1"/>
    </xf>
    <xf numFmtId="165" fontId="6" fillId="5" borderId="27" xfId="2" applyNumberFormat="1" applyFont="1" applyFill="1" applyBorder="1" applyProtection="1">
      <protection hidden="1"/>
    </xf>
    <xf numFmtId="165" fontId="6" fillId="6" borderId="60" xfId="2" applyNumberFormat="1" applyFont="1" applyFill="1" applyBorder="1" applyProtection="1">
      <protection hidden="1"/>
    </xf>
    <xf numFmtId="165" fontId="6" fillId="6" borderId="61" xfId="2" applyNumberFormat="1" applyFont="1" applyFill="1" applyBorder="1" applyProtection="1">
      <protection hidden="1"/>
    </xf>
    <xf numFmtId="165" fontId="6" fillId="6" borderId="63" xfId="2" applyNumberFormat="1" applyFont="1" applyFill="1" applyBorder="1" applyProtection="1">
      <protection hidden="1"/>
    </xf>
    <xf numFmtId="0" fontId="9" fillId="0" borderId="6" xfId="1" applyNumberFormat="1" applyFont="1" applyBorder="1" applyProtection="1">
      <protection hidden="1"/>
    </xf>
    <xf numFmtId="0" fontId="9" fillId="0" borderId="7" xfId="1" applyNumberFormat="1" applyFont="1" applyBorder="1" applyProtection="1">
      <protection hidden="1"/>
    </xf>
    <xf numFmtId="0" fontId="9" fillId="0" borderId="13" xfId="1" applyNumberFormat="1" applyFont="1" applyBorder="1" applyProtection="1">
      <protection hidden="1"/>
    </xf>
    <xf numFmtId="0" fontId="9" fillId="0" borderId="14" xfId="1" applyNumberFormat="1" applyFont="1" applyBorder="1" applyProtection="1">
      <protection hidden="1"/>
    </xf>
    <xf numFmtId="0" fontId="9" fillId="0" borderId="37" xfId="1" applyNumberFormat="1" applyFont="1" applyBorder="1" applyProtection="1">
      <protection hidden="1"/>
    </xf>
    <xf numFmtId="0" fontId="9" fillId="0" borderId="38" xfId="1" applyNumberFormat="1" applyFont="1" applyBorder="1" applyProtection="1">
      <protection hidden="1"/>
    </xf>
    <xf numFmtId="0" fontId="6" fillId="0" borderId="40" xfId="1" applyFont="1" applyBorder="1" applyProtection="1">
      <protection hidden="1"/>
    </xf>
    <xf numFmtId="0" fontId="10" fillId="0" borderId="48" xfId="1" applyFont="1" applyBorder="1" applyProtection="1">
      <protection hidden="1"/>
    </xf>
    <xf numFmtId="17" fontId="8" fillId="0" borderId="27" xfId="1" applyNumberFormat="1" applyFont="1" applyBorder="1" applyProtection="1">
      <protection hidden="1"/>
    </xf>
    <xf numFmtId="165" fontId="5" fillId="0" borderId="28" xfId="4" applyNumberFormat="1" applyFont="1" applyBorder="1" applyProtection="1">
      <protection hidden="1"/>
    </xf>
    <xf numFmtId="165" fontId="5" fillId="0" borderId="29" xfId="4" applyNumberFormat="1" applyFont="1" applyBorder="1" applyProtection="1">
      <protection hidden="1"/>
    </xf>
    <xf numFmtId="165" fontId="6" fillId="0" borderId="29" xfId="4" applyNumberFormat="1" applyFont="1" applyBorder="1" applyProtection="1">
      <protection hidden="1"/>
    </xf>
    <xf numFmtId="165" fontId="6" fillId="0" borderId="13" xfId="4" applyNumberFormat="1" applyFont="1" applyBorder="1" applyProtection="1">
      <protection hidden="1"/>
    </xf>
    <xf numFmtId="165" fontId="6" fillId="0" borderId="14" xfId="4" applyNumberFormat="1" applyFont="1" applyBorder="1" applyProtection="1">
      <protection hidden="1"/>
    </xf>
    <xf numFmtId="165" fontId="6" fillId="0" borderId="6" xfId="4" applyNumberFormat="1" applyFont="1" applyBorder="1" applyProtection="1">
      <protection hidden="1"/>
    </xf>
    <xf numFmtId="165" fontId="6" fillId="0" borderId="7" xfId="4" applyNumberFormat="1" applyFont="1" applyBorder="1" applyProtection="1">
      <protection hidden="1"/>
    </xf>
    <xf numFmtId="165" fontId="6" fillId="0" borderId="37" xfId="4" applyNumberFormat="1" applyFont="1" applyBorder="1" applyProtection="1">
      <protection hidden="1"/>
    </xf>
    <xf numFmtId="165" fontId="6" fillId="0" borderId="38" xfId="4" applyNumberFormat="1" applyFont="1" applyBorder="1" applyProtection="1">
      <protection hidden="1"/>
    </xf>
    <xf numFmtId="165" fontId="6" fillId="0" borderId="18" xfId="4" applyNumberFormat="1" applyFont="1" applyBorder="1" applyProtection="1">
      <protection hidden="1"/>
    </xf>
    <xf numFmtId="165" fontId="6" fillId="0" borderId="19" xfId="4" applyNumberFormat="1" applyFont="1" applyBorder="1" applyProtection="1">
      <protection hidden="1"/>
    </xf>
    <xf numFmtId="165" fontId="6" fillId="0" borderId="28" xfId="4" applyNumberFormat="1" applyFont="1" applyBorder="1" applyProtection="1">
      <protection hidden="1"/>
    </xf>
    <xf numFmtId="165" fontId="6" fillId="0" borderId="11" xfId="4" applyNumberFormat="1" applyFont="1" applyBorder="1" applyProtection="1">
      <protection hidden="1"/>
    </xf>
    <xf numFmtId="165" fontId="6" fillId="0" borderId="12" xfId="4" applyNumberFormat="1" applyFont="1" applyBorder="1" applyProtection="1">
      <protection hidden="1"/>
    </xf>
    <xf numFmtId="165" fontId="6" fillId="0" borderId="55" xfId="4" applyNumberFormat="1" applyFont="1" applyBorder="1" applyProtection="1">
      <protection hidden="1"/>
    </xf>
    <xf numFmtId="165" fontId="6" fillId="0" borderId="56" xfId="4" applyNumberFormat="1" applyFont="1" applyBorder="1" applyProtection="1">
      <protection hidden="1"/>
    </xf>
    <xf numFmtId="165" fontId="5" fillId="0" borderId="55" xfId="4" applyNumberFormat="1" applyFont="1" applyBorder="1" applyProtection="1">
      <protection hidden="1"/>
    </xf>
    <xf numFmtId="165" fontId="5" fillId="0" borderId="56" xfId="4" applyNumberFormat="1" applyFont="1" applyBorder="1" applyProtection="1">
      <protection hidden="1"/>
    </xf>
    <xf numFmtId="165" fontId="5" fillId="0" borderId="37" xfId="4" applyNumberFormat="1" applyFont="1" applyBorder="1" applyProtection="1">
      <protection hidden="1"/>
    </xf>
    <xf numFmtId="165" fontId="5" fillId="0" borderId="38" xfId="4" applyNumberFormat="1" applyFont="1" applyBorder="1" applyProtection="1">
      <protection hidden="1"/>
    </xf>
    <xf numFmtId="165" fontId="6" fillId="6" borderId="60" xfId="4" applyNumberFormat="1" applyFont="1" applyFill="1" applyBorder="1" applyProtection="1">
      <protection hidden="1"/>
    </xf>
    <xf numFmtId="165" fontId="6" fillId="6" borderId="61" xfId="4" applyNumberFormat="1" applyFont="1" applyFill="1" applyBorder="1" applyProtection="1">
      <protection hidden="1"/>
    </xf>
    <xf numFmtId="165" fontId="5" fillId="0" borderId="28" xfId="6" applyNumberFormat="1" applyFont="1" applyBorder="1" applyProtection="1">
      <protection hidden="1"/>
    </xf>
    <xf numFmtId="165" fontId="5" fillId="0" borderId="29" xfId="6" applyNumberFormat="1" applyFont="1" applyBorder="1" applyProtection="1">
      <protection hidden="1"/>
    </xf>
    <xf numFmtId="165" fontId="6" fillId="0" borderId="29" xfId="6" applyNumberFormat="1" applyFont="1" applyBorder="1" applyProtection="1">
      <protection hidden="1"/>
    </xf>
    <xf numFmtId="165" fontId="6" fillId="0" borderId="13" xfId="6" applyNumberFormat="1" applyFont="1" applyBorder="1" applyProtection="1">
      <protection hidden="1"/>
    </xf>
    <xf numFmtId="165" fontId="6" fillId="0" borderId="14" xfId="6" applyNumberFormat="1" applyFont="1" applyBorder="1" applyProtection="1">
      <protection hidden="1"/>
    </xf>
    <xf numFmtId="165" fontId="6" fillId="0" borderId="6" xfId="6" applyNumberFormat="1" applyFont="1" applyBorder="1" applyProtection="1">
      <protection hidden="1"/>
    </xf>
    <xf numFmtId="165" fontId="6" fillId="0" borderId="7" xfId="6" applyNumberFormat="1" applyFont="1" applyBorder="1" applyProtection="1">
      <protection hidden="1"/>
    </xf>
    <xf numFmtId="165" fontId="6" fillId="0" borderId="37" xfId="6" applyNumberFormat="1" applyFont="1" applyBorder="1" applyProtection="1">
      <protection hidden="1"/>
    </xf>
    <xf numFmtId="165" fontId="6" fillId="0" borderId="38" xfId="6" applyNumberFormat="1" applyFont="1" applyBorder="1" applyProtection="1">
      <protection hidden="1"/>
    </xf>
    <xf numFmtId="165" fontId="6" fillId="0" borderId="18" xfId="6" applyNumberFormat="1" applyFont="1" applyBorder="1" applyProtection="1">
      <protection hidden="1"/>
    </xf>
    <xf numFmtId="165" fontId="6" fillId="0" borderId="19" xfId="6" applyNumberFormat="1" applyFont="1" applyBorder="1" applyProtection="1">
      <protection hidden="1"/>
    </xf>
    <xf numFmtId="0" fontId="6" fillId="0" borderId="0" xfId="5" applyFont="1" applyBorder="1" applyProtection="1">
      <protection hidden="1"/>
    </xf>
    <xf numFmtId="165" fontId="6" fillId="0" borderId="28" xfId="6" applyNumberFormat="1" applyFont="1" applyBorder="1" applyProtection="1">
      <protection hidden="1"/>
    </xf>
    <xf numFmtId="0" fontId="6" fillId="0" borderId="0" xfId="5" applyFont="1" applyProtection="1">
      <protection hidden="1"/>
    </xf>
    <xf numFmtId="0" fontId="6" fillId="0" borderId="0" xfId="5" applyFont="1" applyFill="1" applyProtection="1">
      <protection hidden="1"/>
    </xf>
    <xf numFmtId="165" fontId="6" fillId="0" borderId="11" xfId="6" applyNumberFormat="1" applyFont="1" applyBorder="1" applyProtection="1">
      <protection hidden="1"/>
    </xf>
    <xf numFmtId="165" fontId="6" fillId="0" borderId="12" xfId="6" applyNumberFormat="1" applyFont="1" applyBorder="1" applyProtection="1">
      <protection hidden="1"/>
    </xf>
    <xf numFmtId="165" fontId="6" fillId="0" borderId="55" xfId="6" applyNumberFormat="1" applyFont="1" applyBorder="1" applyProtection="1">
      <protection hidden="1"/>
    </xf>
    <xf numFmtId="165" fontId="6" fillId="0" borderId="56" xfId="6" applyNumberFormat="1" applyFont="1" applyBorder="1" applyProtection="1">
      <protection hidden="1"/>
    </xf>
    <xf numFmtId="165" fontId="5" fillId="0" borderId="55" xfId="6" applyNumberFormat="1" applyFont="1" applyBorder="1" applyProtection="1">
      <protection hidden="1"/>
    </xf>
    <xf numFmtId="165" fontId="5" fillId="0" borderId="56" xfId="6" applyNumberFormat="1" applyFont="1" applyBorder="1" applyProtection="1">
      <protection hidden="1"/>
    </xf>
    <xf numFmtId="165" fontId="5" fillId="0" borderId="37" xfId="6" applyNumberFormat="1" applyFont="1" applyBorder="1" applyProtection="1">
      <protection hidden="1"/>
    </xf>
    <xf numFmtId="165" fontId="5" fillId="0" borderId="38" xfId="6" applyNumberFormat="1" applyFont="1" applyBorder="1" applyProtection="1">
      <protection hidden="1"/>
    </xf>
    <xf numFmtId="165" fontId="6" fillId="6" borderId="60" xfId="6" applyNumberFormat="1" applyFont="1" applyFill="1" applyBorder="1" applyProtection="1">
      <protection hidden="1"/>
    </xf>
    <xf numFmtId="165" fontId="6" fillId="6" borderId="61" xfId="6" applyNumberFormat="1" applyFont="1" applyFill="1" applyBorder="1" applyProtection="1">
      <protection hidden="1"/>
    </xf>
    <xf numFmtId="166" fontId="5" fillId="0" borderId="0" xfId="5" applyNumberFormat="1" applyFont="1" applyBorder="1" applyProtection="1">
      <protection hidden="1"/>
    </xf>
    <xf numFmtId="165" fontId="6" fillId="6" borderId="29" xfId="6" applyNumberFormat="1" applyFont="1" applyFill="1" applyBorder="1" applyProtection="1">
      <protection hidden="1"/>
    </xf>
    <xf numFmtId="165" fontId="5" fillId="0" borderId="0" xfId="10" applyNumberFormat="1" applyFont="1" applyBorder="1" applyProtection="1"/>
    <xf numFmtId="165" fontId="6" fillId="0" borderId="0" xfId="10" applyNumberFormat="1" applyFont="1" applyBorder="1" applyProtection="1">
      <protection hidden="1"/>
    </xf>
    <xf numFmtId="165" fontId="6" fillId="0" borderId="0" xfId="10" applyNumberFormat="1" applyFont="1" applyBorder="1"/>
    <xf numFmtId="165" fontId="6" fillId="0" borderId="0" xfId="10" applyNumberFormat="1" applyFont="1" applyBorder="1" applyProtection="1"/>
    <xf numFmtId="165" fontId="5" fillId="0" borderId="0" xfId="10" applyNumberFormat="1" applyFont="1" applyBorder="1" applyProtection="1">
      <protection hidden="1"/>
    </xf>
    <xf numFmtId="165" fontId="5" fillId="0" borderId="0" xfId="10" applyNumberFormat="1" applyFont="1" applyBorder="1"/>
    <xf numFmtId="165" fontId="6" fillId="0" borderId="0" xfId="10" applyNumberFormat="1" applyFont="1" applyFill="1" applyBorder="1" applyProtection="1">
      <protection hidden="1"/>
    </xf>
    <xf numFmtId="0" fontId="1" fillId="0" borderId="0" xfId="9" applyFill="1" applyBorder="1"/>
    <xf numFmtId="0" fontId="9" fillId="0" borderId="0" xfId="9" applyNumberFormat="1" applyFont="1" applyFill="1" applyBorder="1" applyProtection="1"/>
    <xf numFmtId="0" fontId="9" fillId="0" borderId="0" xfId="9" applyNumberFormat="1" applyFont="1" applyFill="1" applyBorder="1" applyAlignment="1" applyProtection="1">
      <alignment horizontal="center"/>
    </xf>
    <xf numFmtId="0" fontId="1" fillId="0" borderId="0" xfId="11"/>
    <xf numFmtId="165" fontId="6" fillId="0" borderId="0" xfId="12" applyNumberFormat="1" applyFont="1"/>
    <xf numFmtId="0" fontId="1" fillId="0" borderId="0" xfId="17"/>
    <xf numFmtId="0" fontId="6" fillId="0" borderId="0" xfId="17" applyNumberFormat="1" applyFont="1" applyBorder="1" applyProtection="1">
      <protection hidden="1"/>
    </xf>
    <xf numFmtId="0" fontId="3" fillId="0" borderId="0" xfId="17" applyNumberFormat="1" applyFont="1" applyBorder="1" applyProtection="1">
      <protection hidden="1"/>
    </xf>
    <xf numFmtId="0" fontId="6" fillId="0" borderId="0" xfId="17" applyFont="1" applyBorder="1" applyProtection="1">
      <protection hidden="1"/>
    </xf>
    <xf numFmtId="0" fontId="5" fillId="0" borderId="0" xfId="17" applyFont="1" applyProtection="1">
      <protection hidden="1"/>
    </xf>
    <xf numFmtId="0" fontId="3" fillId="0" borderId="0" xfId="17" applyNumberFormat="1" applyFont="1" applyBorder="1" applyAlignment="1" applyProtection="1">
      <alignment wrapText="1"/>
      <protection hidden="1"/>
    </xf>
    <xf numFmtId="0" fontId="9" fillId="0" borderId="0" xfId="17" applyNumberFormat="1" applyFont="1" applyBorder="1" applyProtection="1">
      <protection hidden="1"/>
    </xf>
    <xf numFmtId="0" fontId="6" fillId="0" borderId="0" xfId="17" applyFont="1" applyBorder="1"/>
    <xf numFmtId="0" fontId="1" fillId="0" borderId="0" xfId="17" applyBorder="1"/>
    <xf numFmtId="0" fontId="1" fillId="0" borderId="0" xfId="17" applyFill="1"/>
    <xf numFmtId="0" fontId="5" fillId="0" borderId="0" xfId="17" applyFont="1" applyBorder="1"/>
    <xf numFmtId="0" fontId="5" fillId="0" borderId="0" xfId="17" applyFont="1" applyBorder="1" applyAlignment="1">
      <alignment horizontal="center"/>
    </xf>
    <xf numFmtId="0" fontId="8" fillId="0" borderId="0" xfId="17" applyFont="1" applyBorder="1" applyAlignment="1"/>
    <xf numFmtId="0" fontId="1" fillId="0" borderId="0" xfId="17" applyBorder="1" applyAlignment="1">
      <alignment horizontal="center"/>
    </xf>
    <xf numFmtId="0" fontId="1" fillId="0" borderId="0" xfId="17" applyBorder="1" applyAlignment="1"/>
    <xf numFmtId="0" fontId="5" fillId="0" borderId="0" xfId="17" applyFont="1" applyBorder="1" applyAlignment="1"/>
    <xf numFmtId="0" fontId="11" fillId="0" borderId="0" xfId="17" applyFont="1" applyBorder="1"/>
    <xf numFmtId="16" fontId="5" fillId="0" borderId="0" xfId="17" applyNumberFormat="1" applyFont="1" applyBorder="1"/>
    <xf numFmtId="165" fontId="5" fillId="0" borderId="0" xfId="18" applyNumberFormat="1" applyFont="1" applyBorder="1"/>
    <xf numFmtId="165" fontId="5" fillId="0" borderId="0" xfId="18" applyNumberFormat="1" applyFont="1" applyBorder="1" applyProtection="1"/>
    <xf numFmtId="165" fontId="6" fillId="0" borderId="0" xfId="18" applyNumberFormat="1" applyFont="1" applyBorder="1"/>
    <xf numFmtId="165" fontId="6" fillId="0" borderId="0" xfId="18" applyNumberFormat="1" applyFont="1" applyBorder="1" applyProtection="1"/>
    <xf numFmtId="0" fontId="4" fillId="0" borderId="0" xfId="17" applyNumberFormat="1" applyFont="1" applyBorder="1" applyProtection="1">
      <protection hidden="1"/>
    </xf>
    <xf numFmtId="0" fontId="7" fillId="0" borderId="0" xfId="17" applyNumberFormat="1" applyFont="1" applyBorder="1" applyProtection="1">
      <protection hidden="1"/>
    </xf>
    <xf numFmtId="0" fontId="8" fillId="0" borderId="0" xfId="17" applyFont="1" applyBorder="1" applyProtection="1">
      <protection hidden="1"/>
    </xf>
    <xf numFmtId="0" fontId="6" fillId="0" borderId="0" xfId="18" applyNumberFormat="1" applyFont="1" applyBorder="1"/>
    <xf numFmtId="49" fontId="9" fillId="0" borderId="0" xfId="17" applyNumberFormat="1" applyFont="1" applyBorder="1" applyProtection="1">
      <protection hidden="1"/>
    </xf>
    <xf numFmtId="49" fontId="6" fillId="0" borderId="0" xfId="17" applyNumberFormat="1" applyFont="1" applyBorder="1" applyProtection="1">
      <protection hidden="1"/>
    </xf>
    <xf numFmtId="0" fontId="1" fillId="0" borderId="0" xfId="17" applyFill="1" applyBorder="1"/>
    <xf numFmtId="0" fontId="3" fillId="0" borderId="0" xfId="17" applyNumberFormat="1" applyFont="1" applyFill="1" applyBorder="1" applyProtection="1">
      <protection hidden="1"/>
    </xf>
    <xf numFmtId="0" fontId="9" fillId="0" borderId="0" xfId="17" applyNumberFormat="1" applyFont="1" applyFill="1" applyBorder="1" applyProtection="1"/>
    <xf numFmtId="0" fontId="9" fillId="0" borderId="0" xfId="17" applyFont="1" applyFill="1" applyBorder="1" applyProtection="1"/>
    <xf numFmtId="0" fontId="9" fillId="0" borderId="0" xfId="17" applyNumberFormat="1" applyFont="1" applyFill="1" applyBorder="1" applyProtection="1">
      <protection hidden="1"/>
    </xf>
    <xf numFmtId="0" fontId="12" fillId="0" borderId="0" xfId="0" applyFont="1"/>
    <xf numFmtId="0" fontId="14" fillId="0" borderId="0" xfId="0" applyFont="1" applyAlignment="1">
      <alignment horizontal="center"/>
    </xf>
    <xf numFmtId="0" fontId="15" fillId="0" borderId="0" xfId="1" applyFont="1" applyAlignment="1" applyProtection="1">
      <alignment horizontal="center"/>
      <protection hidden="1"/>
    </xf>
    <xf numFmtId="0" fontId="5" fillId="0" borderId="0" xfId="1" applyFont="1" applyBorder="1" applyProtection="1">
      <protection hidden="1"/>
    </xf>
    <xf numFmtId="0" fontId="17" fillId="0" borderId="28" xfId="15" applyFont="1" applyBorder="1"/>
    <xf numFmtId="0" fontId="16" fillId="0" borderId="29" xfId="15" applyFont="1" applyBorder="1"/>
    <xf numFmtId="0" fontId="16" fillId="0" borderId="31" xfId="15" applyFont="1" applyBorder="1"/>
    <xf numFmtId="0" fontId="16" fillId="0" borderId="6" xfId="15" applyFont="1" applyBorder="1"/>
    <xf numFmtId="0" fontId="16" fillId="0" borderId="7" xfId="15" applyFont="1" applyBorder="1"/>
    <xf numFmtId="0" fontId="16" fillId="0" borderId="8" xfId="15" applyFont="1" applyBorder="1"/>
    <xf numFmtId="0" fontId="18" fillId="0" borderId="2" xfId="15" applyNumberFormat="1" applyFont="1" applyBorder="1" applyProtection="1">
      <protection hidden="1"/>
    </xf>
    <xf numFmtId="0" fontId="18" fillId="0" borderId="3" xfId="15" applyNumberFormat="1" applyFont="1" applyBorder="1" applyProtection="1">
      <protection hidden="1"/>
    </xf>
    <xf numFmtId="0" fontId="18" fillId="0" borderId="1" xfId="15" applyNumberFormat="1" applyFont="1" applyBorder="1" applyProtection="1">
      <protection hidden="1"/>
    </xf>
    <xf numFmtId="165" fontId="17" fillId="0" borderId="13" xfId="16" applyNumberFormat="1" applyFont="1" applyBorder="1"/>
    <xf numFmtId="165" fontId="17" fillId="0" borderId="14" xfId="16" applyNumberFormat="1" applyFont="1" applyBorder="1"/>
    <xf numFmtId="165" fontId="17" fillId="0" borderId="14" xfId="16" applyNumberFormat="1" applyFont="1" applyBorder="1" applyProtection="1"/>
    <xf numFmtId="165" fontId="17" fillId="0" borderId="17" xfId="16" applyNumberFormat="1" applyFont="1" applyBorder="1" applyProtection="1"/>
    <xf numFmtId="0" fontId="19" fillId="0" borderId="70" xfId="15" applyNumberFormat="1" applyFont="1" applyBorder="1" applyProtection="1">
      <protection hidden="1"/>
    </xf>
    <xf numFmtId="0" fontId="19" fillId="0" borderId="52" xfId="15" applyNumberFormat="1" applyFont="1" applyBorder="1" applyProtection="1">
      <protection hidden="1"/>
    </xf>
    <xf numFmtId="0" fontId="19" fillId="0" borderId="79" xfId="15" applyNumberFormat="1" applyFont="1" applyBorder="1" applyProtection="1">
      <protection hidden="1"/>
    </xf>
    <xf numFmtId="165" fontId="16" fillId="0" borderId="13" xfId="16" applyNumberFormat="1" applyFont="1" applyBorder="1"/>
    <xf numFmtId="165" fontId="16" fillId="0" borderId="14" xfId="16" applyNumberFormat="1" applyFont="1" applyBorder="1"/>
    <xf numFmtId="165" fontId="16" fillId="0" borderId="14" xfId="16" applyNumberFormat="1" applyFont="1" applyBorder="1" applyProtection="1"/>
    <xf numFmtId="165" fontId="16" fillId="0" borderId="17" xfId="16" applyNumberFormat="1" applyFont="1" applyBorder="1" applyProtection="1"/>
    <xf numFmtId="0" fontId="19" fillId="0" borderId="53" xfId="15" applyNumberFormat="1" applyFont="1" applyBorder="1" applyProtection="1">
      <protection hidden="1"/>
    </xf>
    <xf numFmtId="0" fontId="19" fillId="0" borderId="74" xfId="15" applyNumberFormat="1" applyFont="1" applyBorder="1" applyProtection="1">
      <protection hidden="1"/>
    </xf>
    <xf numFmtId="0" fontId="19" fillId="0" borderId="47" xfId="15" applyNumberFormat="1" applyFont="1" applyBorder="1" applyProtection="1">
      <protection hidden="1"/>
    </xf>
    <xf numFmtId="0" fontId="19" fillId="0" borderId="80" xfId="15" applyNumberFormat="1" applyFont="1" applyBorder="1" applyProtection="1">
      <protection hidden="1"/>
    </xf>
    <xf numFmtId="0" fontId="18" fillId="0" borderId="72" xfId="15" applyNumberFormat="1" applyFont="1" applyBorder="1" applyProtection="1">
      <protection hidden="1"/>
    </xf>
    <xf numFmtId="0" fontId="18" fillId="0" borderId="54" xfId="15" applyNumberFormat="1" applyFont="1" applyBorder="1" applyProtection="1">
      <protection hidden="1"/>
    </xf>
    <xf numFmtId="0" fontId="18" fillId="0" borderId="81" xfId="15" applyNumberFormat="1" applyFont="1" applyBorder="1" applyProtection="1">
      <protection hidden="1"/>
    </xf>
    <xf numFmtId="0" fontId="18" fillId="0" borderId="69" xfId="15" applyNumberFormat="1" applyFont="1" applyBorder="1" applyProtection="1">
      <protection hidden="1"/>
    </xf>
    <xf numFmtId="0" fontId="19" fillId="0" borderId="34" xfId="15" applyNumberFormat="1" applyFont="1" applyBorder="1" applyProtection="1">
      <protection hidden="1"/>
    </xf>
    <xf numFmtId="0" fontId="18" fillId="0" borderId="34" xfId="15" applyNumberFormat="1" applyFont="1" applyBorder="1" applyProtection="1">
      <protection hidden="1"/>
    </xf>
    <xf numFmtId="0" fontId="19" fillId="0" borderId="82" xfId="15" applyNumberFormat="1" applyFont="1" applyBorder="1" applyProtection="1">
      <protection hidden="1"/>
    </xf>
    <xf numFmtId="0" fontId="18" fillId="0" borderId="4" xfId="15" applyNumberFormat="1" applyFont="1" applyBorder="1" applyProtection="1">
      <protection hidden="1"/>
    </xf>
    <xf numFmtId="0" fontId="19" fillId="0" borderId="0" xfId="15" applyNumberFormat="1" applyFont="1" applyBorder="1" applyProtection="1">
      <protection hidden="1"/>
    </xf>
    <xf numFmtId="0" fontId="19" fillId="0" borderId="5" xfId="15" applyNumberFormat="1" applyFont="1" applyBorder="1" applyProtection="1">
      <protection hidden="1"/>
    </xf>
    <xf numFmtId="0" fontId="18" fillId="0" borderId="35" xfId="15" applyNumberFormat="1" applyFont="1" applyBorder="1" applyProtection="1">
      <protection hidden="1"/>
    </xf>
    <xf numFmtId="0" fontId="19" fillId="0" borderId="36" xfId="15" applyNumberFormat="1" applyFont="1" applyBorder="1" applyProtection="1">
      <protection hidden="1"/>
    </xf>
    <xf numFmtId="0" fontId="16" fillId="0" borderId="36" xfId="15" applyNumberFormat="1" applyFont="1" applyBorder="1" applyProtection="1">
      <protection hidden="1"/>
    </xf>
    <xf numFmtId="0" fontId="19" fillId="0" borderId="83" xfId="15" applyNumberFormat="1" applyFont="1" applyBorder="1" applyProtection="1">
      <protection hidden="1"/>
    </xf>
    <xf numFmtId="0" fontId="18" fillId="0" borderId="32" xfId="15" applyNumberFormat="1" applyFont="1" applyBorder="1" applyProtection="1">
      <protection hidden="1"/>
    </xf>
    <xf numFmtId="0" fontId="19" fillId="0" borderId="33" xfId="15" applyNumberFormat="1" applyFont="1" applyBorder="1" applyProtection="1">
      <protection hidden="1"/>
    </xf>
    <xf numFmtId="0" fontId="19" fillId="0" borderId="59" xfId="15" applyNumberFormat="1" applyFont="1" applyBorder="1" applyProtection="1">
      <protection hidden="1"/>
    </xf>
    <xf numFmtId="0" fontId="16" fillId="0" borderId="33" xfId="15" applyFont="1" applyBorder="1" applyProtection="1">
      <protection hidden="1"/>
    </xf>
    <xf numFmtId="0" fontId="18" fillId="0" borderId="49" xfId="15" applyNumberFormat="1" applyFont="1" applyBorder="1" applyProtection="1">
      <protection hidden="1"/>
    </xf>
    <xf numFmtId="0" fontId="16" fillId="0" borderId="41" xfId="15" applyFont="1" applyBorder="1" applyProtection="1">
      <protection hidden="1"/>
    </xf>
    <xf numFmtId="0" fontId="19" fillId="0" borderId="41" xfId="15" applyNumberFormat="1" applyFont="1" applyBorder="1" applyProtection="1">
      <protection hidden="1"/>
    </xf>
    <xf numFmtId="0" fontId="19" fillId="0" borderId="78" xfId="15" applyNumberFormat="1" applyFont="1" applyBorder="1" applyProtection="1">
      <protection hidden="1"/>
    </xf>
    <xf numFmtId="0" fontId="18" fillId="0" borderId="42" xfId="15" applyNumberFormat="1" applyFont="1" applyBorder="1" applyProtection="1">
      <protection hidden="1"/>
    </xf>
    <xf numFmtId="0" fontId="16" fillId="0" borderId="10" xfId="15" applyFont="1" applyBorder="1" applyProtection="1">
      <protection hidden="1"/>
    </xf>
    <xf numFmtId="0" fontId="19" fillId="0" borderId="10" xfId="15" applyNumberFormat="1" applyFont="1" applyBorder="1" applyProtection="1">
      <protection hidden="1"/>
    </xf>
    <xf numFmtId="0" fontId="19" fillId="0" borderId="77" xfId="15" applyNumberFormat="1" applyFont="1" applyBorder="1" applyProtection="1">
      <protection hidden="1"/>
    </xf>
    <xf numFmtId="0" fontId="18" fillId="0" borderId="48" xfId="15" applyNumberFormat="1" applyFont="1" applyBorder="1" applyProtection="1">
      <protection hidden="1"/>
    </xf>
    <xf numFmtId="0" fontId="18" fillId="0" borderId="27" xfId="15" applyNumberFormat="1" applyFont="1" applyBorder="1" applyProtection="1">
      <protection hidden="1"/>
    </xf>
    <xf numFmtId="0" fontId="18" fillId="0" borderId="50" xfId="15" applyNumberFormat="1" applyFont="1" applyBorder="1" applyProtection="1">
      <protection hidden="1"/>
    </xf>
    <xf numFmtId="0" fontId="20" fillId="0" borderId="81" xfId="15" applyNumberFormat="1" applyFont="1" applyBorder="1" applyProtection="1">
      <protection hidden="1"/>
    </xf>
    <xf numFmtId="0" fontId="16" fillId="0" borderId="52" xfId="15" applyNumberFormat="1" applyFont="1" applyBorder="1" applyProtection="1">
      <protection hidden="1"/>
    </xf>
    <xf numFmtId="0" fontId="16" fillId="0" borderId="47" xfId="15" applyNumberFormat="1" applyFont="1" applyBorder="1" applyProtection="1">
      <protection hidden="1"/>
    </xf>
    <xf numFmtId="0" fontId="19" fillId="0" borderId="76" xfId="15" applyNumberFormat="1" applyFont="1" applyBorder="1" applyProtection="1">
      <protection hidden="1"/>
    </xf>
    <xf numFmtId="0" fontId="19" fillId="0" borderId="44" xfId="15" applyNumberFormat="1" applyFont="1" applyBorder="1" applyProtection="1">
      <protection hidden="1"/>
    </xf>
    <xf numFmtId="0" fontId="16" fillId="0" borderId="84" xfId="15" applyFont="1" applyBorder="1" applyProtection="1">
      <protection hidden="1"/>
    </xf>
    <xf numFmtId="0" fontId="19" fillId="0" borderId="69" xfId="15" applyNumberFormat="1" applyFont="1" applyBorder="1" applyProtection="1">
      <protection hidden="1"/>
    </xf>
    <xf numFmtId="0" fontId="16" fillId="0" borderId="59" xfId="15" applyFont="1" applyBorder="1" applyProtection="1">
      <protection hidden="1"/>
    </xf>
    <xf numFmtId="0" fontId="16" fillId="0" borderId="0" xfId="15" applyFont="1" applyBorder="1" applyProtection="1">
      <protection hidden="1"/>
    </xf>
    <xf numFmtId="0" fontId="16" fillId="0" borderId="5" xfId="15" applyFont="1" applyBorder="1" applyProtection="1">
      <protection hidden="1"/>
    </xf>
    <xf numFmtId="0" fontId="18" fillId="2" borderId="48" xfId="15" applyNumberFormat="1" applyFont="1" applyFill="1" applyBorder="1" applyProtection="1">
      <protection hidden="1"/>
    </xf>
    <xf numFmtId="0" fontId="18" fillId="2" borderId="27" xfId="15" applyNumberFormat="1" applyFont="1" applyFill="1" applyBorder="1" applyProtection="1">
      <protection hidden="1"/>
    </xf>
    <xf numFmtId="0" fontId="18" fillId="2" borderId="50" xfId="15" applyNumberFormat="1" applyFont="1" applyFill="1" applyBorder="1" applyProtection="1">
      <protection hidden="1"/>
    </xf>
    <xf numFmtId="0" fontId="18" fillId="2" borderId="13" xfId="15" applyNumberFormat="1" applyFont="1" applyFill="1" applyBorder="1" applyProtection="1">
      <protection hidden="1"/>
    </xf>
    <xf numFmtId="0" fontId="18" fillId="2" borderId="14" xfId="15" applyNumberFormat="1" applyFont="1" applyFill="1" applyBorder="1" applyProtection="1">
      <protection hidden="1"/>
    </xf>
    <xf numFmtId="0" fontId="19" fillId="2" borderId="14" xfId="15" applyNumberFormat="1" applyFont="1" applyFill="1" applyBorder="1" applyProtection="1"/>
    <xf numFmtId="0" fontId="19" fillId="2" borderId="14" xfId="15" applyFont="1" applyFill="1" applyBorder="1" applyProtection="1"/>
    <xf numFmtId="0" fontId="19" fillId="2" borderId="17" xfId="15" applyFont="1" applyFill="1" applyBorder="1" applyProtection="1"/>
    <xf numFmtId="0" fontId="21" fillId="0" borderId="45" xfId="15" applyNumberFormat="1" applyFont="1" applyBorder="1" applyProtection="1">
      <protection hidden="1"/>
    </xf>
    <xf numFmtId="0" fontId="21" fillId="0" borderId="3" xfId="15" applyNumberFormat="1" applyFont="1" applyBorder="1" applyProtection="1">
      <protection hidden="1"/>
    </xf>
    <xf numFmtId="0" fontId="21" fillId="0" borderId="1" xfId="15" applyNumberFormat="1" applyFont="1" applyBorder="1" applyProtection="1">
      <protection hidden="1"/>
    </xf>
    <xf numFmtId="0" fontId="21" fillId="0" borderId="32" xfId="15" applyNumberFormat="1" applyFont="1" applyBorder="1" applyProtection="1">
      <protection hidden="1"/>
    </xf>
    <xf numFmtId="0" fontId="21" fillId="0" borderId="33" xfId="15" applyNumberFormat="1" applyFont="1" applyBorder="1" applyProtection="1">
      <protection hidden="1"/>
    </xf>
    <xf numFmtId="0" fontId="21" fillId="0" borderId="59" xfId="15" applyNumberFormat="1" applyFont="1" applyBorder="1" applyProtection="1">
      <protection hidden="1"/>
    </xf>
    <xf numFmtId="0" fontId="22" fillId="0" borderId="59" xfId="15" applyFont="1" applyBorder="1" applyProtection="1">
      <protection hidden="1"/>
    </xf>
    <xf numFmtId="0" fontId="22" fillId="0" borderId="33" xfId="15" applyFont="1" applyBorder="1" applyProtection="1">
      <protection hidden="1"/>
    </xf>
    <xf numFmtId="0" fontId="21" fillId="0" borderId="42" xfId="15" applyNumberFormat="1" applyFont="1" applyBorder="1" applyProtection="1">
      <protection hidden="1"/>
    </xf>
    <xf numFmtId="0" fontId="22" fillId="0" borderId="43" xfId="15" applyFont="1" applyBorder="1" applyProtection="1">
      <protection hidden="1"/>
    </xf>
    <xf numFmtId="0" fontId="22" fillId="0" borderId="85" xfId="15" applyFont="1" applyBorder="1" applyProtection="1">
      <protection hidden="1"/>
    </xf>
    <xf numFmtId="0" fontId="18" fillId="0" borderId="3" xfId="15" applyNumberFormat="1" applyFont="1" applyBorder="1" applyAlignment="1" applyProtection="1">
      <alignment wrapText="1"/>
      <protection hidden="1"/>
    </xf>
    <xf numFmtId="0" fontId="18" fillId="0" borderId="1" xfId="15" applyNumberFormat="1" applyFont="1" applyBorder="1" applyAlignment="1" applyProtection="1">
      <alignment wrapText="1"/>
      <protection hidden="1"/>
    </xf>
    <xf numFmtId="0" fontId="18" fillId="0" borderId="51" xfId="15" applyNumberFormat="1" applyFont="1" applyBorder="1" applyAlignment="1" applyProtection="1">
      <alignment wrapText="1"/>
      <protection hidden="1"/>
    </xf>
    <xf numFmtId="0" fontId="18" fillId="0" borderId="10" xfId="15" applyNumberFormat="1" applyFont="1" applyBorder="1" applyAlignment="1" applyProtection="1">
      <alignment wrapText="1"/>
      <protection hidden="1"/>
    </xf>
    <xf numFmtId="0" fontId="18" fillId="0" borderId="77" xfId="15" applyNumberFormat="1" applyFont="1" applyBorder="1" applyAlignment="1" applyProtection="1">
      <alignment wrapText="1"/>
      <protection hidden="1"/>
    </xf>
    <xf numFmtId="0" fontId="21" fillId="0" borderId="52" xfId="15" applyNumberFormat="1" applyFont="1" applyBorder="1" applyProtection="1">
      <protection hidden="1"/>
    </xf>
    <xf numFmtId="0" fontId="21" fillId="0" borderId="79" xfId="15" applyNumberFormat="1" applyFont="1" applyBorder="1" applyProtection="1">
      <protection hidden="1"/>
    </xf>
    <xf numFmtId="0" fontId="19" fillId="0" borderId="73" xfId="15" applyNumberFormat="1" applyFont="1" applyBorder="1" applyProtection="1">
      <protection hidden="1"/>
    </xf>
    <xf numFmtId="0" fontId="16" fillId="0" borderId="34" xfId="15" applyNumberFormat="1" applyFont="1" applyBorder="1" applyProtection="1">
      <protection hidden="1"/>
    </xf>
    <xf numFmtId="49" fontId="19" fillId="0" borderId="52" xfId="15" applyNumberFormat="1" applyFont="1" applyBorder="1" applyProtection="1">
      <protection hidden="1"/>
    </xf>
    <xf numFmtId="0" fontId="19" fillId="0" borderId="4" xfId="15" applyNumberFormat="1" applyFont="1" applyBorder="1" applyProtection="1">
      <protection hidden="1"/>
    </xf>
    <xf numFmtId="49" fontId="16" fillId="0" borderId="53" xfId="15" applyNumberFormat="1" applyFont="1" applyBorder="1" applyProtection="1">
      <protection hidden="1"/>
    </xf>
    <xf numFmtId="0" fontId="20" fillId="0" borderId="54" xfId="15" applyNumberFormat="1" applyFont="1" applyBorder="1" applyProtection="1">
      <protection hidden="1"/>
    </xf>
    <xf numFmtId="49" fontId="19" fillId="0" borderId="44" xfId="15" applyNumberFormat="1" applyFont="1" applyBorder="1" applyProtection="1">
      <protection hidden="1"/>
    </xf>
    <xf numFmtId="0" fontId="21" fillId="0" borderId="82" xfId="15" applyNumberFormat="1" applyFont="1" applyBorder="1" applyProtection="1">
      <protection hidden="1"/>
    </xf>
    <xf numFmtId="49" fontId="19" fillId="0" borderId="53" xfId="15" applyNumberFormat="1" applyFont="1" applyBorder="1" applyProtection="1">
      <protection hidden="1"/>
    </xf>
    <xf numFmtId="0" fontId="18" fillId="0" borderId="70" xfId="15" applyNumberFormat="1" applyFont="1" applyBorder="1" applyProtection="1">
      <protection hidden="1"/>
    </xf>
    <xf numFmtId="0" fontId="16" fillId="0" borderId="53" xfId="15" applyNumberFormat="1" applyFont="1" applyBorder="1" applyProtection="1">
      <protection hidden="1"/>
    </xf>
    <xf numFmtId="0" fontId="19" fillId="0" borderId="86" xfId="15" applyNumberFormat="1" applyFont="1" applyBorder="1" applyProtection="1">
      <protection hidden="1"/>
    </xf>
    <xf numFmtId="0" fontId="16" fillId="0" borderId="4" xfId="15" applyFont="1" applyBorder="1" applyProtection="1">
      <protection hidden="1"/>
    </xf>
    <xf numFmtId="0" fontId="16" fillId="0" borderId="51" xfId="15" applyFont="1" applyBorder="1" applyProtection="1">
      <protection hidden="1"/>
    </xf>
    <xf numFmtId="0" fontId="18" fillId="0" borderId="51" xfId="15" applyNumberFormat="1" applyFont="1" applyBorder="1" applyProtection="1">
      <protection hidden="1"/>
    </xf>
    <xf numFmtId="0" fontId="18" fillId="0" borderId="10" xfId="15" applyNumberFormat="1" applyFont="1" applyBorder="1" applyProtection="1">
      <protection hidden="1"/>
    </xf>
    <xf numFmtId="0" fontId="18" fillId="0" borderId="77" xfId="15" applyNumberFormat="1" applyFont="1" applyBorder="1" applyProtection="1">
      <protection hidden="1"/>
    </xf>
    <xf numFmtId="0" fontId="18" fillId="0" borderId="82" xfId="15" applyNumberFormat="1" applyFont="1" applyBorder="1" applyProtection="1">
      <protection hidden="1"/>
    </xf>
    <xf numFmtId="0" fontId="18" fillId="0" borderId="0" xfId="15" applyNumberFormat="1" applyFont="1" applyBorder="1" applyProtection="1">
      <protection hidden="1"/>
    </xf>
    <xf numFmtId="0" fontId="18" fillId="0" borderId="5" xfId="15" applyNumberFormat="1" applyFont="1" applyBorder="1" applyProtection="1">
      <protection hidden="1"/>
    </xf>
    <xf numFmtId="0" fontId="19" fillId="2" borderId="27" xfId="15" applyNumberFormat="1" applyFont="1" applyFill="1" applyBorder="1" applyProtection="1">
      <protection hidden="1"/>
    </xf>
    <xf numFmtId="0" fontId="19" fillId="2" borderId="50" xfId="15" applyNumberFormat="1" applyFont="1" applyFill="1" applyBorder="1" applyProtection="1">
      <protection hidden="1"/>
    </xf>
    <xf numFmtId="0" fontId="19" fillId="2" borderId="13" xfId="15" applyNumberFormat="1" applyFont="1" applyFill="1" applyBorder="1" applyProtection="1">
      <protection hidden="1"/>
    </xf>
    <xf numFmtId="0" fontId="19" fillId="2" borderId="14" xfId="15" applyNumberFormat="1" applyFont="1" applyFill="1" applyBorder="1" applyProtection="1">
      <protection hidden="1"/>
    </xf>
    <xf numFmtId="0" fontId="19" fillId="0" borderId="51" xfId="15" applyNumberFormat="1" applyFont="1" applyBorder="1" applyProtection="1">
      <protection hidden="1"/>
    </xf>
    <xf numFmtId="165" fontId="16" fillId="0" borderId="37" xfId="16" applyNumberFormat="1" applyFont="1" applyBorder="1"/>
    <xf numFmtId="165" fontId="16" fillId="0" borderId="38" xfId="16" applyNumberFormat="1" applyFont="1" applyBorder="1"/>
    <xf numFmtId="165" fontId="16" fillId="0" borderId="38" xfId="16" applyNumberFormat="1" applyFont="1" applyBorder="1" applyProtection="1"/>
    <xf numFmtId="165" fontId="16" fillId="0" borderId="39" xfId="16" applyNumberFormat="1" applyFont="1" applyBorder="1" applyProtection="1"/>
    <xf numFmtId="0" fontId="22" fillId="0" borderId="0" xfId="15" applyFont="1" applyBorder="1" applyProtection="1">
      <protection hidden="1"/>
    </xf>
    <xf numFmtId="0" fontId="21" fillId="0" borderId="0" xfId="15" applyNumberFormat="1" applyFont="1" applyBorder="1" applyProtection="1">
      <protection hidden="1"/>
    </xf>
    <xf numFmtId="165" fontId="16" fillId="0" borderId="0" xfId="16" applyNumberFormat="1" applyFont="1" applyBorder="1"/>
    <xf numFmtId="165" fontId="16" fillId="0" borderId="0" xfId="16" applyNumberFormat="1" applyFont="1" applyBorder="1" applyProtection="1"/>
    <xf numFmtId="0" fontId="0" fillId="0" borderId="0" xfId="0" applyBorder="1"/>
    <xf numFmtId="0" fontId="15" fillId="0" borderId="0" xfId="1" applyFont="1" applyAlignment="1" applyProtection="1">
      <alignment horizontal="center"/>
      <protection hidden="1"/>
    </xf>
    <xf numFmtId="0" fontId="1" fillId="0" borderId="11" xfId="17" applyBorder="1"/>
    <xf numFmtId="0" fontId="1" fillId="0" borderId="12" xfId="17" applyBorder="1"/>
    <xf numFmtId="0" fontId="1" fillId="0" borderId="25" xfId="17" applyBorder="1"/>
    <xf numFmtId="0" fontId="18" fillId="0" borderId="2" xfId="17" applyNumberFormat="1" applyFont="1" applyBorder="1" applyProtection="1">
      <protection hidden="1"/>
    </xf>
    <xf numFmtId="0" fontId="18" fillId="0" borderId="3" xfId="17" applyNumberFormat="1" applyFont="1" applyBorder="1" applyProtection="1">
      <protection hidden="1"/>
    </xf>
    <xf numFmtId="0" fontId="19" fillId="0" borderId="70" xfId="17" applyNumberFormat="1" applyFont="1" applyBorder="1" applyProtection="1">
      <protection hidden="1"/>
    </xf>
    <xf numFmtId="0" fontId="19" fillId="0" borderId="52" xfId="17" applyNumberFormat="1" applyFont="1" applyBorder="1" applyProtection="1">
      <protection hidden="1"/>
    </xf>
    <xf numFmtId="0" fontId="19" fillId="0" borderId="53" xfId="17" applyNumberFormat="1" applyFont="1" applyBorder="1" applyProtection="1">
      <protection hidden="1"/>
    </xf>
    <xf numFmtId="0" fontId="19" fillId="0" borderId="74" xfId="17" applyNumberFormat="1" applyFont="1" applyBorder="1" applyProtection="1">
      <protection hidden="1"/>
    </xf>
    <xf numFmtId="0" fontId="19" fillId="0" borderId="47" xfId="17" applyNumberFormat="1" applyFont="1" applyBorder="1" applyProtection="1">
      <protection hidden="1"/>
    </xf>
    <xf numFmtId="0" fontId="18" fillId="0" borderId="72" xfId="17" applyNumberFormat="1" applyFont="1" applyBorder="1" applyProtection="1">
      <protection hidden="1"/>
    </xf>
    <xf numFmtId="0" fontId="18" fillId="0" borderId="54" xfId="17" applyNumberFormat="1" applyFont="1" applyBorder="1" applyProtection="1">
      <protection hidden="1"/>
    </xf>
    <xf numFmtId="0" fontId="18" fillId="0" borderId="69" xfId="17" applyNumberFormat="1" applyFont="1" applyBorder="1" applyProtection="1">
      <protection hidden="1"/>
    </xf>
    <xf numFmtId="0" fontId="19" fillId="0" borderId="34" xfId="17" applyNumberFormat="1" applyFont="1" applyBorder="1" applyProtection="1">
      <protection hidden="1"/>
    </xf>
    <xf numFmtId="0" fontId="18" fillId="0" borderId="34" xfId="17" applyNumberFormat="1" applyFont="1" applyBorder="1" applyProtection="1">
      <protection hidden="1"/>
    </xf>
    <xf numFmtId="0" fontId="18" fillId="0" borderId="4" xfId="17" applyNumberFormat="1" applyFont="1" applyBorder="1" applyProtection="1">
      <protection hidden="1"/>
    </xf>
    <xf numFmtId="0" fontId="19" fillId="0" borderId="0" xfId="17" applyNumberFormat="1" applyFont="1" applyBorder="1" applyProtection="1">
      <protection hidden="1"/>
    </xf>
    <xf numFmtId="0" fontId="18" fillId="0" borderId="35" xfId="17" applyNumberFormat="1" applyFont="1" applyBorder="1" applyProtection="1">
      <protection hidden="1"/>
    </xf>
    <xf numFmtId="0" fontId="19" fillId="0" borderId="36" xfId="17" applyNumberFormat="1" applyFont="1" applyBorder="1" applyProtection="1">
      <protection hidden="1"/>
    </xf>
    <xf numFmtId="0" fontId="16" fillId="0" borderId="36" xfId="17" applyNumberFormat="1" applyFont="1" applyBorder="1" applyProtection="1">
      <protection hidden="1"/>
    </xf>
    <xf numFmtId="0" fontId="18" fillId="0" borderId="32" xfId="17" applyNumberFormat="1" applyFont="1" applyBorder="1" applyProtection="1">
      <protection hidden="1"/>
    </xf>
    <xf numFmtId="0" fontId="19" fillId="0" borderId="33" xfId="17" applyNumberFormat="1" applyFont="1" applyBorder="1" applyProtection="1">
      <protection hidden="1"/>
    </xf>
    <xf numFmtId="0" fontId="16" fillId="0" borderId="33" xfId="17" applyFont="1" applyBorder="1" applyProtection="1">
      <protection hidden="1"/>
    </xf>
    <xf numFmtId="0" fontId="19" fillId="0" borderId="59" xfId="17" applyNumberFormat="1" applyFont="1" applyBorder="1" applyProtection="1">
      <protection hidden="1"/>
    </xf>
    <xf numFmtId="0" fontId="18" fillId="0" borderId="49" xfId="17" applyNumberFormat="1" applyFont="1" applyBorder="1" applyProtection="1">
      <protection hidden="1"/>
    </xf>
    <xf numFmtId="0" fontId="16" fillId="0" borderId="41" xfId="17" applyFont="1" applyBorder="1" applyProtection="1">
      <protection hidden="1"/>
    </xf>
    <xf numFmtId="0" fontId="19" fillId="0" borderId="41" xfId="17" applyNumberFormat="1" applyFont="1" applyBorder="1" applyProtection="1">
      <protection hidden="1"/>
    </xf>
    <xf numFmtId="0" fontId="16" fillId="0" borderId="0" xfId="17" applyFont="1" applyBorder="1" applyProtection="1">
      <protection hidden="1"/>
    </xf>
    <xf numFmtId="0" fontId="18" fillId="0" borderId="48" xfId="17" applyNumberFormat="1" applyFont="1" applyBorder="1" applyProtection="1">
      <protection hidden="1"/>
    </xf>
    <xf numFmtId="0" fontId="18" fillId="0" borderId="27" xfId="17" applyNumberFormat="1" applyFont="1" applyBorder="1" applyProtection="1">
      <protection hidden="1"/>
    </xf>
    <xf numFmtId="0" fontId="20" fillId="0" borderId="54" xfId="17" applyNumberFormat="1" applyFont="1" applyBorder="1" applyProtection="1">
      <protection hidden="1"/>
    </xf>
    <xf numFmtId="0" fontId="16" fillId="0" borderId="52" xfId="17" applyNumberFormat="1" applyFont="1" applyBorder="1" applyProtection="1">
      <protection hidden="1"/>
    </xf>
    <xf numFmtId="0" fontId="16" fillId="0" borderId="47" xfId="17" applyNumberFormat="1" applyFont="1" applyBorder="1" applyProtection="1">
      <protection hidden="1"/>
    </xf>
    <xf numFmtId="0" fontId="19" fillId="0" borderId="76" xfId="17" applyNumberFormat="1" applyFont="1" applyBorder="1" applyProtection="1">
      <protection hidden="1"/>
    </xf>
    <xf numFmtId="0" fontId="19" fillId="0" borderId="44" xfId="17" applyNumberFormat="1" applyFont="1" applyBorder="1" applyProtection="1">
      <protection hidden="1"/>
    </xf>
    <xf numFmtId="0" fontId="16" fillId="0" borderId="44" xfId="17" applyFont="1" applyBorder="1" applyProtection="1">
      <protection hidden="1"/>
    </xf>
    <xf numFmtId="0" fontId="19" fillId="0" borderId="69" xfId="17" applyNumberFormat="1" applyFont="1" applyBorder="1" applyProtection="1">
      <protection hidden="1"/>
    </xf>
    <xf numFmtId="0" fontId="18" fillId="2" borderId="2" xfId="17" applyNumberFormat="1" applyFont="1" applyFill="1" applyBorder="1" applyProtection="1">
      <protection hidden="1"/>
    </xf>
    <xf numFmtId="0" fontId="18" fillId="2" borderId="3" xfId="17" applyNumberFormat="1" applyFont="1" applyFill="1" applyBorder="1" applyProtection="1">
      <protection hidden="1"/>
    </xf>
    <xf numFmtId="0" fontId="21" fillId="0" borderId="45" xfId="17" applyNumberFormat="1" applyFont="1" applyBorder="1" applyProtection="1">
      <protection hidden="1"/>
    </xf>
    <xf numFmtId="0" fontId="21" fillId="0" borderId="3" xfId="17" applyNumberFormat="1" applyFont="1" applyBorder="1" applyProtection="1">
      <protection hidden="1"/>
    </xf>
    <xf numFmtId="0" fontId="21" fillId="0" borderId="32" xfId="17" applyNumberFormat="1" applyFont="1" applyBorder="1" applyProtection="1">
      <protection hidden="1"/>
    </xf>
    <xf numFmtId="0" fontId="21" fillId="0" borderId="33" xfId="17" applyNumberFormat="1" applyFont="1" applyBorder="1" applyProtection="1">
      <protection hidden="1"/>
    </xf>
    <xf numFmtId="0" fontId="22" fillId="0" borderId="33" xfId="17" applyFont="1" applyBorder="1" applyProtection="1">
      <protection hidden="1"/>
    </xf>
    <xf numFmtId="0" fontId="21" fillId="0" borderId="42" xfId="17" applyNumberFormat="1" applyFont="1" applyBorder="1" applyProtection="1">
      <protection hidden="1"/>
    </xf>
    <xf numFmtId="0" fontId="22" fillId="0" borderId="43" xfId="17" applyFont="1" applyBorder="1" applyProtection="1">
      <protection hidden="1"/>
    </xf>
    <xf numFmtId="0" fontId="21" fillId="0" borderId="0" xfId="17" applyNumberFormat="1" applyFont="1" applyBorder="1" applyProtection="1">
      <protection hidden="1"/>
    </xf>
    <xf numFmtId="0" fontId="22" fillId="0" borderId="0" xfId="17" applyFont="1" applyBorder="1" applyProtection="1">
      <protection hidden="1"/>
    </xf>
    <xf numFmtId="165" fontId="16" fillId="0" borderId="0" xfId="18" applyNumberFormat="1" applyFont="1" applyBorder="1" applyProtection="1"/>
    <xf numFmtId="0" fontId="21" fillId="0" borderId="52" xfId="17" applyNumberFormat="1" applyFont="1" applyBorder="1" applyProtection="1">
      <protection hidden="1"/>
    </xf>
    <xf numFmtId="0" fontId="19" fillId="0" borderId="73" xfId="17" applyNumberFormat="1" applyFont="1" applyBorder="1" applyProtection="1">
      <protection hidden="1"/>
    </xf>
    <xf numFmtId="0" fontId="16" fillId="0" borderId="34" xfId="17" applyNumberFormat="1" applyFont="1" applyBorder="1" applyProtection="1">
      <protection hidden="1"/>
    </xf>
    <xf numFmtId="49" fontId="19" fillId="0" borderId="52" xfId="17" applyNumberFormat="1" applyFont="1" applyBorder="1" applyProtection="1">
      <protection hidden="1"/>
    </xf>
    <xf numFmtId="0" fontId="19" fillId="0" borderId="4" xfId="17" applyNumberFormat="1" applyFont="1" applyBorder="1" applyProtection="1">
      <protection hidden="1"/>
    </xf>
    <xf numFmtId="49" fontId="16" fillId="0" borderId="53" xfId="17" applyNumberFormat="1" applyFont="1" applyBorder="1" applyProtection="1">
      <protection hidden="1"/>
    </xf>
    <xf numFmtId="49" fontId="19" fillId="0" borderId="44" xfId="17" applyNumberFormat="1" applyFont="1" applyBorder="1" applyProtection="1">
      <protection hidden="1"/>
    </xf>
    <xf numFmtId="0" fontId="21" fillId="0" borderId="34" xfId="17" applyNumberFormat="1" applyFont="1" applyBorder="1" applyProtection="1">
      <protection hidden="1"/>
    </xf>
    <xf numFmtId="49" fontId="19" fillId="0" borderId="53" xfId="17" applyNumberFormat="1" applyFont="1" applyBorder="1" applyProtection="1">
      <protection hidden="1"/>
    </xf>
    <xf numFmtId="0" fontId="18" fillId="0" borderId="70" xfId="17" applyNumberFormat="1" applyFont="1" applyBorder="1" applyProtection="1">
      <protection hidden="1"/>
    </xf>
    <xf numFmtId="0" fontId="16" fillId="0" borderId="53" xfId="17" applyNumberFormat="1" applyFont="1" applyBorder="1" applyProtection="1">
      <protection hidden="1"/>
    </xf>
    <xf numFmtId="0" fontId="16" fillId="0" borderId="4" xfId="17" applyFont="1" applyBorder="1" applyProtection="1">
      <protection hidden="1"/>
    </xf>
    <xf numFmtId="0" fontId="16" fillId="0" borderId="51" xfId="17" applyFont="1" applyBorder="1" applyProtection="1">
      <protection hidden="1"/>
    </xf>
    <xf numFmtId="0" fontId="18" fillId="0" borderId="51" xfId="17" applyNumberFormat="1" applyFont="1" applyBorder="1" applyProtection="1">
      <protection hidden="1"/>
    </xf>
    <xf numFmtId="0" fontId="18" fillId="0" borderId="10" xfId="17" applyNumberFormat="1" applyFont="1" applyBorder="1" applyProtection="1">
      <protection hidden="1"/>
    </xf>
    <xf numFmtId="0" fontId="18" fillId="0" borderId="0" xfId="17" applyNumberFormat="1" applyFont="1" applyBorder="1" applyProtection="1">
      <protection hidden="1"/>
    </xf>
    <xf numFmtId="0" fontId="18" fillId="2" borderId="48" xfId="17" applyNumberFormat="1" applyFont="1" applyFill="1" applyBorder="1" applyProtection="1">
      <protection hidden="1"/>
    </xf>
    <xf numFmtId="0" fontId="18" fillId="2" borderId="27" xfId="17" applyNumberFormat="1" applyFont="1" applyFill="1" applyBorder="1" applyProtection="1">
      <protection hidden="1"/>
    </xf>
    <xf numFmtId="0" fontId="19" fillId="2" borderId="27" xfId="17" applyNumberFormat="1" applyFont="1" applyFill="1" applyBorder="1" applyProtection="1">
      <protection hidden="1"/>
    </xf>
    <xf numFmtId="0" fontId="19" fillId="0" borderId="51" xfId="17" applyNumberFormat="1" applyFont="1" applyBorder="1" applyProtection="1">
      <protection hidden="1"/>
    </xf>
    <xf numFmtId="0" fontId="19" fillId="0" borderId="10" xfId="17" applyNumberFormat="1" applyFont="1" applyBorder="1" applyProtection="1">
      <protection hidden="1"/>
    </xf>
    <xf numFmtId="0" fontId="18" fillId="0" borderId="2" xfId="13" applyNumberFormat="1" applyFont="1" applyBorder="1" applyProtection="1">
      <protection hidden="1"/>
    </xf>
    <xf numFmtId="0" fontId="18" fillId="0" borderId="3" xfId="13" applyNumberFormat="1" applyFont="1" applyBorder="1" applyProtection="1">
      <protection hidden="1"/>
    </xf>
    <xf numFmtId="165" fontId="17" fillId="0" borderId="11" xfId="14" applyNumberFormat="1" applyFont="1" applyBorder="1"/>
    <xf numFmtId="165" fontId="17" fillId="0" borderId="12" xfId="14" applyNumberFormat="1" applyFont="1" applyBorder="1"/>
    <xf numFmtId="165" fontId="17" fillId="0" borderId="26" xfId="14" applyNumberFormat="1" applyFont="1" applyBorder="1"/>
    <xf numFmtId="165" fontId="17" fillId="0" borderId="25" xfId="14" applyNumberFormat="1" applyFont="1" applyBorder="1"/>
    <xf numFmtId="0" fontId="19" fillId="0" borderId="70" xfId="13" applyNumberFormat="1" applyFont="1" applyBorder="1" applyProtection="1">
      <protection hidden="1"/>
    </xf>
    <xf numFmtId="0" fontId="19" fillId="0" borderId="52" xfId="13" applyNumberFormat="1" applyFont="1" applyBorder="1" applyProtection="1">
      <protection hidden="1"/>
    </xf>
    <xf numFmtId="165" fontId="16" fillId="0" borderId="13" xfId="14" applyNumberFormat="1" applyFont="1" applyBorder="1"/>
    <xf numFmtId="165" fontId="16" fillId="0" borderId="14" xfId="14" applyNumberFormat="1" applyFont="1" applyBorder="1"/>
    <xf numFmtId="165" fontId="16" fillId="0" borderId="16" xfId="14" applyNumberFormat="1" applyFont="1" applyBorder="1"/>
    <xf numFmtId="165" fontId="16" fillId="0" borderId="17" xfId="14" applyNumberFormat="1" applyFont="1" applyBorder="1"/>
    <xf numFmtId="0" fontId="19" fillId="0" borderId="53" xfId="13" applyNumberFormat="1" applyFont="1" applyBorder="1" applyProtection="1">
      <protection hidden="1"/>
    </xf>
    <xf numFmtId="0" fontId="19" fillId="0" borderId="74" xfId="13" applyNumberFormat="1" applyFont="1" applyBorder="1" applyProtection="1">
      <protection hidden="1"/>
    </xf>
    <xf numFmtId="0" fontId="19" fillId="0" borderId="47" xfId="13" applyNumberFormat="1" applyFont="1" applyBorder="1" applyProtection="1">
      <protection hidden="1"/>
    </xf>
    <xf numFmtId="165" fontId="16" fillId="0" borderId="37" xfId="14" applyNumberFormat="1" applyFont="1" applyBorder="1"/>
    <xf numFmtId="165" fontId="16" fillId="0" borderId="38" xfId="14" applyNumberFormat="1" applyFont="1" applyBorder="1"/>
    <xf numFmtId="165" fontId="16" fillId="0" borderId="40" xfId="14" applyNumberFormat="1" applyFont="1" applyBorder="1"/>
    <xf numFmtId="165" fontId="16" fillId="0" borderId="39" xfId="14" applyNumberFormat="1" applyFont="1" applyBorder="1"/>
    <xf numFmtId="0" fontId="18" fillId="0" borderId="72" xfId="13" applyNumberFormat="1" applyFont="1" applyBorder="1" applyProtection="1">
      <protection hidden="1"/>
    </xf>
    <xf numFmtId="0" fontId="18" fillId="0" borderId="54" xfId="13" applyNumberFormat="1" applyFont="1" applyBorder="1" applyProtection="1">
      <protection hidden="1"/>
    </xf>
    <xf numFmtId="165" fontId="17" fillId="0" borderId="9" xfId="14" applyNumberFormat="1" applyFont="1" applyBorder="1"/>
    <xf numFmtId="165" fontId="17" fillId="0" borderId="7" xfId="14" applyNumberFormat="1" applyFont="1" applyBorder="1"/>
    <xf numFmtId="165" fontId="17" fillId="0" borderId="8" xfId="14" applyNumberFormat="1" applyFont="1" applyBorder="1"/>
    <xf numFmtId="0" fontId="18" fillId="0" borderId="69" xfId="13" applyNumberFormat="1" applyFont="1" applyBorder="1" applyProtection="1">
      <protection hidden="1"/>
    </xf>
    <xf numFmtId="0" fontId="19" fillId="0" borderId="34" xfId="13" applyNumberFormat="1" applyFont="1" applyBorder="1" applyProtection="1">
      <protection hidden="1"/>
    </xf>
    <xf numFmtId="0" fontId="18" fillId="0" borderId="34" xfId="13" applyNumberFormat="1" applyFont="1" applyBorder="1" applyProtection="1">
      <protection hidden="1"/>
    </xf>
    <xf numFmtId="0" fontId="18" fillId="0" borderId="4" xfId="13" applyNumberFormat="1" applyFont="1" applyBorder="1" applyProtection="1">
      <protection hidden="1"/>
    </xf>
    <xf numFmtId="0" fontId="19" fillId="0" borderId="0" xfId="13" applyNumberFormat="1" applyFont="1" applyBorder="1" applyProtection="1">
      <protection hidden="1"/>
    </xf>
    <xf numFmtId="0" fontId="18" fillId="0" borderId="35" xfId="13" applyNumberFormat="1" applyFont="1" applyBorder="1" applyProtection="1">
      <protection hidden="1"/>
    </xf>
    <xf numFmtId="0" fontId="19" fillId="0" borderId="36" xfId="13" applyNumberFormat="1" applyFont="1" applyBorder="1" applyProtection="1">
      <protection hidden="1"/>
    </xf>
    <xf numFmtId="0" fontId="16" fillId="0" borderId="36" xfId="13" applyNumberFormat="1" applyFont="1" applyBorder="1" applyProtection="1">
      <protection hidden="1"/>
    </xf>
    <xf numFmtId="0" fontId="18" fillId="0" borderId="32" xfId="13" applyNumberFormat="1" applyFont="1" applyBorder="1" applyProtection="1">
      <protection hidden="1"/>
    </xf>
    <xf numFmtId="0" fontId="19" fillId="0" borderId="33" xfId="13" applyNumberFormat="1" applyFont="1" applyBorder="1" applyProtection="1">
      <protection hidden="1"/>
    </xf>
    <xf numFmtId="0" fontId="16" fillId="0" borderId="33" xfId="13" applyFont="1" applyBorder="1" applyProtection="1">
      <protection hidden="1"/>
    </xf>
    <xf numFmtId="0" fontId="19" fillId="0" borderId="59" xfId="13" applyNumberFormat="1" applyFont="1" applyBorder="1" applyProtection="1">
      <protection hidden="1"/>
    </xf>
    <xf numFmtId="0" fontId="18" fillId="0" borderId="49" xfId="13" applyNumberFormat="1" applyFont="1" applyBorder="1" applyProtection="1">
      <protection hidden="1"/>
    </xf>
    <xf numFmtId="0" fontId="16" fillId="0" borderId="41" xfId="13" applyFont="1" applyBorder="1" applyProtection="1">
      <protection hidden="1"/>
    </xf>
    <xf numFmtId="0" fontId="19" fillId="0" borderId="41" xfId="13" applyNumberFormat="1" applyFont="1" applyBorder="1" applyProtection="1">
      <protection hidden="1"/>
    </xf>
    <xf numFmtId="0" fontId="16" fillId="0" borderId="0" xfId="13" applyFont="1" applyBorder="1" applyProtection="1">
      <protection hidden="1"/>
    </xf>
    <xf numFmtId="0" fontId="18" fillId="0" borderId="48" xfId="13" applyNumberFormat="1" applyFont="1" applyBorder="1" applyProtection="1">
      <protection hidden="1"/>
    </xf>
    <xf numFmtId="0" fontId="18" fillId="0" borderId="27" xfId="13" applyNumberFormat="1" applyFont="1" applyBorder="1" applyProtection="1">
      <protection hidden="1"/>
    </xf>
    <xf numFmtId="165" fontId="17" fillId="0" borderId="28" xfId="14" applyNumberFormat="1" applyFont="1" applyBorder="1"/>
    <xf numFmtId="165" fontId="17" fillId="0" borderId="29" xfId="14" applyNumberFormat="1" applyFont="1" applyBorder="1"/>
    <xf numFmtId="165" fontId="17" fillId="0" borderId="30" xfId="14" applyNumberFormat="1" applyFont="1" applyBorder="1"/>
    <xf numFmtId="165" fontId="17" fillId="0" borderId="31" xfId="14" applyNumberFormat="1" applyFont="1" applyBorder="1"/>
    <xf numFmtId="0" fontId="20" fillId="0" borderId="54" xfId="13" applyNumberFormat="1" applyFont="1" applyBorder="1" applyProtection="1">
      <protection hidden="1"/>
    </xf>
    <xf numFmtId="165" fontId="16" fillId="0" borderId="6" xfId="14" applyNumberFormat="1" applyFont="1" applyBorder="1"/>
    <xf numFmtId="165" fontId="16" fillId="0" borderId="7" xfId="14" applyNumberFormat="1" applyFont="1" applyBorder="1"/>
    <xf numFmtId="165" fontId="16" fillId="0" borderId="9" xfId="14" applyNumberFormat="1" applyFont="1" applyBorder="1"/>
    <xf numFmtId="165" fontId="16" fillId="0" borderId="8" xfId="14" applyNumberFormat="1" applyFont="1" applyBorder="1"/>
    <xf numFmtId="0" fontId="16" fillId="0" borderId="52" xfId="13" applyNumberFormat="1" applyFont="1" applyBorder="1" applyProtection="1">
      <protection hidden="1"/>
    </xf>
    <xf numFmtId="0" fontId="16" fillId="0" borderId="47" xfId="13" applyNumberFormat="1" applyFont="1" applyBorder="1" applyProtection="1">
      <protection hidden="1"/>
    </xf>
    <xf numFmtId="165" fontId="16" fillId="0" borderId="18" xfId="14" applyNumberFormat="1" applyFont="1" applyBorder="1"/>
    <xf numFmtId="165" fontId="16" fillId="0" borderId="19" xfId="14" applyNumberFormat="1" applyFont="1" applyBorder="1"/>
    <xf numFmtId="165" fontId="16" fillId="0" borderId="21" xfId="14" applyNumberFormat="1" applyFont="1" applyBorder="1"/>
    <xf numFmtId="165" fontId="17" fillId="0" borderId="61" xfId="14" applyNumberFormat="1" applyFont="1" applyBorder="1"/>
    <xf numFmtId="165" fontId="17" fillId="0" borderId="63" xfId="14" applyNumberFormat="1" applyFont="1" applyBorder="1"/>
    <xf numFmtId="0" fontId="19" fillId="0" borderId="76" xfId="13" applyNumberFormat="1" applyFont="1" applyBorder="1" applyProtection="1">
      <protection hidden="1"/>
    </xf>
    <xf numFmtId="0" fontId="19" fillId="0" borderId="44" xfId="13" applyNumberFormat="1" applyFont="1" applyBorder="1" applyProtection="1">
      <protection hidden="1"/>
    </xf>
    <xf numFmtId="0" fontId="16" fillId="0" borderId="44" xfId="13" applyFont="1" applyBorder="1" applyProtection="1">
      <protection hidden="1"/>
    </xf>
    <xf numFmtId="0" fontId="19" fillId="0" borderId="69" xfId="13" applyNumberFormat="1" applyFont="1" applyBorder="1" applyProtection="1">
      <protection hidden="1"/>
    </xf>
    <xf numFmtId="165" fontId="16" fillId="0" borderId="28" xfId="14" applyNumberFormat="1" applyFont="1" applyBorder="1"/>
    <xf numFmtId="165" fontId="16" fillId="0" borderId="29" xfId="14" applyNumberFormat="1" applyFont="1" applyBorder="1"/>
    <xf numFmtId="165" fontId="16" fillId="0" borderId="30" xfId="14" applyNumberFormat="1" applyFont="1" applyBorder="1"/>
    <xf numFmtId="165" fontId="16" fillId="0" borderId="31" xfId="14" applyNumberFormat="1" applyFont="1" applyBorder="1"/>
    <xf numFmtId="165" fontId="17" fillId="0" borderId="55" xfId="14" applyNumberFormat="1" applyFont="1" applyBorder="1"/>
    <xf numFmtId="165" fontId="17" fillId="0" borderId="56" xfId="14" applyNumberFormat="1" applyFont="1" applyBorder="1"/>
    <xf numFmtId="165" fontId="17" fillId="0" borderId="58" xfId="14" applyNumberFormat="1" applyFont="1" applyBorder="1"/>
    <xf numFmtId="0" fontId="18" fillId="2" borderId="48" xfId="13" applyNumberFormat="1" applyFont="1" applyFill="1" applyBorder="1" applyProtection="1">
      <protection hidden="1"/>
    </xf>
    <xf numFmtId="0" fontId="18" fillId="2" borderId="27" xfId="13" applyNumberFormat="1" applyFont="1" applyFill="1" applyBorder="1" applyProtection="1">
      <protection hidden="1"/>
    </xf>
    <xf numFmtId="165" fontId="16" fillId="3" borderId="28" xfId="14" applyNumberFormat="1" applyFont="1" applyFill="1" applyBorder="1"/>
    <xf numFmtId="165" fontId="16" fillId="3" borderId="29" xfId="14" applyNumberFormat="1" applyFont="1" applyFill="1" applyBorder="1"/>
    <xf numFmtId="165" fontId="16" fillId="3" borderId="30" xfId="14" applyNumberFormat="1" applyFont="1" applyFill="1" applyBorder="1"/>
    <xf numFmtId="165" fontId="16" fillId="3" borderId="31" xfId="14" applyNumberFormat="1" applyFont="1" applyFill="1" applyBorder="1"/>
    <xf numFmtId="0" fontId="21" fillId="0" borderId="45" xfId="13" applyNumberFormat="1" applyFont="1" applyBorder="1" applyProtection="1">
      <protection hidden="1"/>
    </xf>
    <xf numFmtId="0" fontId="21" fillId="0" borderId="3" xfId="13" applyNumberFormat="1" applyFont="1" applyBorder="1" applyProtection="1">
      <protection hidden="1"/>
    </xf>
    <xf numFmtId="0" fontId="21" fillId="0" borderId="32" xfId="13" applyNumberFormat="1" applyFont="1" applyBorder="1" applyProtection="1">
      <protection hidden="1"/>
    </xf>
    <xf numFmtId="0" fontId="21" fillId="0" borderId="33" xfId="13" applyNumberFormat="1" applyFont="1" applyBorder="1" applyProtection="1">
      <protection hidden="1"/>
    </xf>
    <xf numFmtId="0" fontId="22" fillId="0" borderId="33" xfId="13" applyFont="1" applyBorder="1" applyProtection="1">
      <protection hidden="1"/>
    </xf>
    <xf numFmtId="0" fontId="21" fillId="0" borderId="42" xfId="13" applyNumberFormat="1" applyFont="1" applyBorder="1" applyProtection="1">
      <protection hidden="1"/>
    </xf>
    <xf numFmtId="0" fontId="22" fillId="0" borderId="43" xfId="13" applyFont="1" applyBorder="1" applyProtection="1">
      <protection hidden="1"/>
    </xf>
    <xf numFmtId="165" fontId="16" fillId="0" borderId="11" xfId="14" applyNumberFormat="1" applyFont="1" applyBorder="1"/>
    <xf numFmtId="165" fontId="16" fillId="0" borderId="12" xfId="14" applyNumberFormat="1" applyFont="1" applyBorder="1"/>
    <xf numFmtId="165" fontId="16" fillId="0" borderId="26" xfId="14" applyNumberFormat="1" applyFont="1" applyBorder="1"/>
    <xf numFmtId="165" fontId="17" fillId="0" borderId="6" xfId="14" applyNumberFormat="1" applyFont="1" applyBorder="1"/>
    <xf numFmtId="0" fontId="21" fillId="0" borderId="52" xfId="13" applyNumberFormat="1" applyFont="1" applyBorder="1" applyProtection="1">
      <protection hidden="1"/>
    </xf>
    <xf numFmtId="0" fontId="19" fillId="0" borderId="73" xfId="13" applyNumberFormat="1" applyFont="1" applyBorder="1" applyProtection="1">
      <protection hidden="1"/>
    </xf>
    <xf numFmtId="0" fontId="16" fillId="0" borderId="34" xfId="13" applyNumberFormat="1" applyFont="1" applyBorder="1" applyProtection="1">
      <protection hidden="1"/>
    </xf>
    <xf numFmtId="49" fontId="19" fillId="0" borderId="52" xfId="13" applyNumberFormat="1" applyFont="1" applyBorder="1" applyProtection="1">
      <protection hidden="1"/>
    </xf>
    <xf numFmtId="0" fontId="19" fillId="0" borderId="4" xfId="13" applyNumberFormat="1" applyFont="1" applyBorder="1" applyProtection="1">
      <protection hidden="1"/>
    </xf>
    <xf numFmtId="49" fontId="16" fillId="0" borderId="53" xfId="13" applyNumberFormat="1" applyFont="1" applyBorder="1" applyProtection="1">
      <protection hidden="1"/>
    </xf>
    <xf numFmtId="49" fontId="19" fillId="0" borderId="44" xfId="13" applyNumberFormat="1" applyFont="1" applyBorder="1" applyProtection="1">
      <protection hidden="1"/>
    </xf>
    <xf numFmtId="0" fontId="21" fillId="0" borderId="34" xfId="13" applyNumberFormat="1" applyFont="1" applyBorder="1" applyProtection="1">
      <protection hidden="1"/>
    </xf>
    <xf numFmtId="49" fontId="19" fillId="0" borderId="53" xfId="13" applyNumberFormat="1" applyFont="1" applyBorder="1" applyProtection="1">
      <protection hidden="1"/>
    </xf>
    <xf numFmtId="0" fontId="18" fillId="0" borderId="70" xfId="13" applyNumberFormat="1" applyFont="1" applyBorder="1" applyProtection="1">
      <protection hidden="1"/>
    </xf>
    <xf numFmtId="0" fontId="16" fillId="0" borderId="53" xfId="13" applyNumberFormat="1" applyFont="1" applyBorder="1" applyProtection="1">
      <protection hidden="1"/>
    </xf>
    <xf numFmtId="0" fontId="16" fillId="0" borderId="4" xfId="13" applyFont="1" applyBorder="1" applyProtection="1">
      <protection hidden="1"/>
    </xf>
    <xf numFmtId="0" fontId="16" fillId="0" borderId="51" xfId="13" applyFont="1" applyBorder="1" applyProtection="1">
      <protection hidden="1"/>
    </xf>
    <xf numFmtId="0" fontId="18" fillId="0" borderId="51" xfId="13" applyNumberFormat="1" applyFont="1" applyBorder="1" applyProtection="1">
      <protection hidden="1"/>
    </xf>
    <xf numFmtId="0" fontId="18" fillId="0" borderId="10" xfId="13" applyNumberFormat="1" applyFont="1" applyBorder="1" applyProtection="1">
      <protection hidden="1"/>
    </xf>
    <xf numFmtId="0" fontId="18" fillId="0" borderId="0" xfId="13" applyNumberFormat="1" applyFont="1" applyBorder="1" applyProtection="1">
      <protection hidden="1"/>
    </xf>
    <xf numFmtId="165" fontId="16" fillId="0" borderId="20" xfId="14" applyNumberFormat="1" applyFont="1" applyBorder="1"/>
    <xf numFmtId="165" fontId="17" fillId="0" borderId="22" xfId="14" applyNumberFormat="1" applyFont="1" applyBorder="1"/>
    <xf numFmtId="165" fontId="17" fillId="0" borderId="23" xfId="14" applyNumberFormat="1" applyFont="1" applyBorder="1"/>
    <xf numFmtId="165" fontId="17" fillId="0" borderId="24" xfId="14" applyNumberFormat="1" applyFont="1" applyBorder="1"/>
    <xf numFmtId="0" fontId="19" fillId="2" borderId="27" xfId="13" applyNumberFormat="1" applyFont="1" applyFill="1" applyBorder="1" applyProtection="1">
      <protection hidden="1"/>
    </xf>
    <xf numFmtId="0" fontId="19" fillId="0" borderId="51" xfId="13" applyNumberFormat="1" applyFont="1" applyBorder="1" applyProtection="1">
      <protection hidden="1"/>
    </xf>
    <xf numFmtId="0" fontId="19" fillId="0" borderId="10" xfId="13" applyNumberFormat="1" applyFont="1" applyBorder="1" applyProtection="1">
      <protection hidden="1"/>
    </xf>
    <xf numFmtId="0" fontId="22" fillId="0" borderId="0" xfId="13" applyFont="1" applyBorder="1" applyProtection="1">
      <protection hidden="1"/>
    </xf>
    <xf numFmtId="0" fontId="21" fillId="0" borderId="0" xfId="13" applyNumberFormat="1" applyFont="1" applyBorder="1" applyProtection="1">
      <protection hidden="1"/>
    </xf>
    <xf numFmtId="165" fontId="16" fillId="0" borderId="0" xfId="14" applyNumberFormat="1" applyFont="1" applyBorder="1"/>
    <xf numFmtId="165" fontId="16" fillId="0" borderId="25" xfId="14" applyNumberFormat="1" applyFont="1" applyBorder="1"/>
    <xf numFmtId="0" fontId="18" fillId="0" borderId="2" xfId="11" applyNumberFormat="1" applyFont="1" applyBorder="1" applyProtection="1">
      <protection hidden="1"/>
    </xf>
    <xf numFmtId="0" fontId="18" fillId="0" borderId="3" xfId="11" applyNumberFormat="1" applyFont="1" applyBorder="1" applyProtection="1">
      <protection hidden="1"/>
    </xf>
    <xf numFmtId="165" fontId="17" fillId="0" borderId="45" xfId="12" applyNumberFormat="1" applyFont="1" applyBorder="1" applyProtection="1">
      <protection hidden="1"/>
    </xf>
    <xf numFmtId="165" fontId="17" fillId="0" borderId="26" xfId="12" applyNumberFormat="1" applyFont="1" applyBorder="1" applyProtection="1">
      <protection hidden="1"/>
    </xf>
    <xf numFmtId="165" fontId="17" fillId="0" borderId="12" xfId="12" applyNumberFormat="1" applyFont="1" applyBorder="1" applyProtection="1">
      <protection hidden="1"/>
    </xf>
    <xf numFmtId="165" fontId="17" fillId="0" borderId="46" xfId="12" applyNumberFormat="1" applyFont="1" applyBorder="1" applyProtection="1">
      <protection hidden="1"/>
    </xf>
    <xf numFmtId="165" fontId="17" fillId="0" borderId="12" xfId="12" applyNumberFormat="1" applyFont="1" applyBorder="1"/>
    <xf numFmtId="165" fontId="17" fillId="0" borderId="25" xfId="12" applyNumberFormat="1" applyFont="1" applyBorder="1"/>
    <xf numFmtId="165" fontId="17" fillId="0" borderId="45" xfId="12" applyNumberFormat="1" applyFont="1" applyBorder="1"/>
    <xf numFmtId="165" fontId="17" fillId="0" borderId="46" xfId="12" applyNumberFormat="1" applyFont="1" applyBorder="1"/>
    <xf numFmtId="165" fontId="17" fillId="0" borderId="87" xfId="12" applyNumberFormat="1" applyFont="1" applyBorder="1"/>
    <xf numFmtId="0" fontId="19" fillId="0" borderId="70" xfId="11" applyNumberFormat="1" applyFont="1" applyBorder="1" applyProtection="1">
      <protection hidden="1"/>
    </xf>
    <xf numFmtId="0" fontId="19" fillId="0" borderId="52" xfId="11" applyNumberFormat="1" applyFont="1" applyBorder="1" applyProtection="1">
      <protection hidden="1"/>
    </xf>
    <xf numFmtId="165" fontId="16" fillId="0" borderId="32" xfId="12" applyNumberFormat="1" applyFont="1" applyBorder="1" applyProtection="1">
      <protection hidden="1"/>
    </xf>
    <xf numFmtId="165" fontId="16" fillId="0" borderId="16" xfId="12" applyNumberFormat="1" applyFont="1" applyBorder="1" applyProtection="1">
      <protection hidden="1"/>
    </xf>
    <xf numFmtId="165" fontId="16" fillId="0" borderId="14" xfId="12" applyNumberFormat="1" applyFont="1" applyBorder="1" applyProtection="1">
      <protection hidden="1"/>
    </xf>
    <xf numFmtId="165" fontId="16" fillId="0" borderId="33" xfId="12" applyNumberFormat="1" applyFont="1" applyBorder="1" applyProtection="1">
      <protection hidden="1"/>
    </xf>
    <xf numFmtId="165" fontId="16" fillId="0" borderId="14" xfId="12" applyNumberFormat="1" applyFont="1" applyBorder="1"/>
    <xf numFmtId="165" fontId="16" fillId="0" borderId="17" xfId="12" applyNumberFormat="1" applyFont="1" applyBorder="1"/>
    <xf numFmtId="165" fontId="16" fillId="0" borderId="32" xfId="12" applyNumberFormat="1" applyFont="1" applyBorder="1"/>
    <xf numFmtId="165" fontId="16" fillId="0" borderId="33" xfId="12" applyNumberFormat="1" applyFont="1" applyBorder="1"/>
    <xf numFmtId="165" fontId="16" fillId="0" borderId="59" xfId="12" applyNumberFormat="1" applyFont="1" applyBorder="1"/>
    <xf numFmtId="165" fontId="16" fillId="0" borderId="13" xfId="12" applyNumberFormat="1" applyFont="1" applyBorder="1" applyProtection="1">
      <protection hidden="1"/>
    </xf>
    <xf numFmtId="0" fontId="19" fillId="0" borderId="53" xfId="11" applyNumberFormat="1" applyFont="1" applyBorder="1" applyProtection="1">
      <protection hidden="1"/>
    </xf>
    <xf numFmtId="0" fontId="19" fillId="0" borderId="74" xfId="11" applyNumberFormat="1" applyFont="1" applyBorder="1" applyProtection="1">
      <protection hidden="1"/>
    </xf>
    <xf numFmtId="0" fontId="19" fillId="0" borderId="47" xfId="11" applyNumberFormat="1" applyFont="1" applyBorder="1" applyProtection="1">
      <protection hidden="1"/>
    </xf>
    <xf numFmtId="165" fontId="16" fillId="0" borderId="37" xfId="12" applyNumberFormat="1" applyFont="1" applyBorder="1" applyProtection="1">
      <protection hidden="1"/>
    </xf>
    <xf numFmtId="165" fontId="16" fillId="0" borderId="40" xfId="12" applyNumberFormat="1" applyFont="1" applyBorder="1" applyProtection="1">
      <protection hidden="1"/>
    </xf>
    <xf numFmtId="165" fontId="16" fillId="0" borderId="38" xfId="12" applyNumberFormat="1" applyFont="1" applyBorder="1" applyProtection="1">
      <protection hidden="1"/>
    </xf>
    <xf numFmtId="165" fontId="16" fillId="0" borderId="43" xfId="12" applyNumberFormat="1" applyFont="1" applyBorder="1" applyProtection="1">
      <protection hidden="1"/>
    </xf>
    <xf numFmtId="165" fontId="16" fillId="0" borderId="38" xfId="12" applyNumberFormat="1" applyFont="1" applyBorder="1"/>
    <xf numFmtId="165" fontId="16" fillId="0" borderId="39" xfId="12" applyNumberFormat="1" applyFont="1" applyBorder="1"/>
    <xf numFmtId="165" fontId="16" fillId="0" borderId="42" xfId="12" applyNumberFormat="1" applyFont="1" applyBorder="1"/>
    <xf numFmtId="165" fontId="16" fillId="0" borderId="43" xfId="12" applyNumberFormat="1" applyFont="1" applyBorder="1"/>
    <xf numFmtId="165" fontId="16" fillId="0" borderId="85" xfId="12" applyNumberFormat="1" applyFont="1" applyBorder="1"/>
    <xf numFmtId="0" fontId="18" fillId="0" borderId="72" xfId="11" applyNumberFormat="1" applyFont="1" applyBorder="1" applyProtection="1">
      <protection hidden="1"/>
    </xf>
    <xf numFmtId="0" fontId="18" fillId="0" borderId="54" xfId="11" applyNumberFormat="1" applyFont="1" applyBorder="1" applyProtection="1">
      <protection hidden="1"/>
    </xf>
    <xf numFmtId="165" fontId="17" fillId="0" borderId="6" xfId="12" applyNumberFormat="1" applyFont="1" applyBorder="1" applyProtection="1">
      <protection hidden="1"/>
    </xf>
    <xf numFmtId="165" fontId="17" fillId="0" borderId="9" xfId="12" applyNumberFormat="1" applyFont="1" applyBorder="1" applyProtection="1">
      <protection hidden="1"/>
    </xf>
    <xf numFmtId="165" fontId="17" fillId="0" borderId="7" xfId="12" applyNumberFormat="1" applyFont="1" applyBorder="1" applyProtection="1">
      <protection hidden="1"/>
    </xf>
    <xf numFmtId="165" fontId="17" fillId="0" borderId="41" xfId="12" applyNumberFormat="1" applyFont="1" applyBorder="1" applyProtection="1">
      <protection hidden="1"/>
    </xf>
    <xf numFmtId="165" fontId="17" fillId="0" borderId="7" xfId="12" applyNumberFormat="1" applyFont="1" applyBorder="1"/>
    <xf numFmtId="165" fontId="17" fillId="0" borderId="8" xfId="12" applyNumberFormat="1" applyFont="1" applyBorder="1"/>
    <xf numFmtId="165" fontId="17" fillId="0" borderId="49" xfId="12" applyNumberFormat="1" applyFont="1" applyBorder="1"/>
    <xf numFmtId="165" fontId="17" fillId="0" borderId="41" xfId="12" applyNumberFormat="1" applyFont="1" applyBorder="1"/>
    <xf numFmtId="165" fontId="17" fillId="0" borderId="78" xfId="12" applyNumberFormat="1" applyFont="1" applyBorder="1"/>
    <xf numFmtId="0" fontId="18" fillId="0" borderId="69" xfId="11" applyNumberFormat="1" applyFont="1" applyBorder="1" applyProtection="1">
      <protection hidden="1"/>
    </xf>
    <xf numFmtId="0" fontId="19" fillId="0" borderId="34" xfId="11" applyNumberFormat="1" applyFont="1" applyBorder="1" applyProtection="1">
      <protection hidden="1"/>
    </xf>
    <xf numFmtId="0" fontId="18" fillId="0" borderId="34" xfId="11" applyNumberFormat="1" applyFont="1" applyBorder="1" applyProtection="1">
      <protection hidden="1"/>
    </xf>
    <xf numFmtId="165" fontId="17" fillId="0" borderId="13" xfId="12" applyNumberFormat="1" applyFont="1" applyBorder="1" applyProtection="1">
      <protection hidden="1"/>
    </xf>
    <xf numFmtId="165" fontId="17" fillId="0" borderId="16" xfId="12" applyNumberFormat="1" applyFont="1" applyBorder="1" applyProtection="1">
      <protection hidden="1"/>
    </xf>
    <xf numFmtId="165" fontId="17" fillId="0" borderId="14" xfId="12" applyNumberFormat="1" applyFont="1" applyBorder="1" applyProtection="1">
      <protection hidden="1"/>
    </xf>
    <xf numFmtId="165" fontId="17" fillId="0" borderId="33" xfId="12" applyNumberFormat="1" applyFont="1" applyBorder="1" applyProtection="1">
      <protection hidden="1"/>
    </xf>
    <xf numFmtId="165" fontId="17" fillId="0" borderId="14" xfId="12" applyNumberFormat="1" applyFont="1" applyBorder="1"/>
    <xf numFmtId="165" fontId="17" fillId="0" borderId="17" xfId="12" applyNumberFormat="1" applyFont="1" applyBorder="1"/>
    <xf numFmtId="165" fontId="17" fillId="0" borderId="32" xfId="12" applyNumberFormat="1" applyFont="1" applyBorder="1"/>
    <xf numFmtId="165" fontId="17" fillId="0" borderId="33" xfId="12" applyNumberFormat="1" applyFont="1" applyBorder="1"/>
    <xf numFmtId="165" fontId="17" fillId="0" borderId="59" xfId="12" applyNumberFormat="1" applyFont="1" applyBorder="1"/>
    <xf numFmtId="165" fontId="16" fillId="0" borderId="16" xfId="12" applyNumberFormat="1" applyFont="1" applyBorder="1"/>
    <xf numFmtId="0" fontId="18" fillId="0" borderId="4" xfId="11" applyNumberFormat="1" applyFont="1" applyBorder="1" applyProtection="1">
      <protection hidden="1"/>
    </xf>
    <xf numFmtId="0" fontId="19" fillId="0" borderId="0" xfId="11" applyNumberFormat="1" applyFont="1" applyBorder="1" applyProtection="1">
      <protection hidden="1"/>
    </xf>
    <xf numFmtId="0" fontId="18" fillId="0" borderId="35" xfId="11" applyNumberFormat="1" applyFont="1" applyBorder="1" applyProtection="1">
      <protection hidden="1"/>
    </xf>
    <xf numFmtId="0" fontId="19" fillId="0" borderId="36" xfId="11" applyNumberFormat="1" applyFont="1" applyBorder="1" applyProtection="1">
      <protection hidden="1"/>
    </xf>
    <xf numFmtId="0" fontId="16" fillId="0" borderId="36" xfId="11" applyNumberFormat="1" applyFont="1" applyBorder="1" applyProtection="1">
      <protection hidden="1"/>
    </xf>
    <xf numFmtId="0" fontId="18" fillId="0" borderId="32" xfId="11" applyNumberFormat="1" applyFont="1" applyBorder="1" applyProtection="1">
      <protection hidden="1"/>
    </xf>
    <xf numFmtId="0" fontId="19" fillId="0" borderId="33" xfId="11" applyNumberFormat="1" applyFont="1" applyBorder="1" applyProtection="1">
      <protection hidden="1"/>
    </xf>
    <xf numFmtId="165" fontId="17" fillId="0" borderId="16" xfId="12" applyNumberFormat="1" applyFont="1" applyBorder="1"/>
    <xf numFmtId="0" fontId="16" fillId="0" borderId="33" xfId="11" applyFont="1" applyBorder="1" applyProtection="1">
      <protection hidden="1"/>
    </xf>
    <xf numFmtId="0" fontId="19" fillId="0" borderId="59" xfId="11" applyNumberFormat="1" applyFont="1" applyBorder="1" applyProtection="1">
      <protection hidden="1"/>
    </xf>
    <xf numFmtId="0" fontId="18" fillId="0" borderId="49" xfId="11" applyNumberFormat="1" applyFont="1" applyBorder="1" applyProtection="1">
      <protection hidden="1"/>
    </xf>
    <xf numFmtId="0" fontId="16" fillId="0" borderId="41" xfId="11" applyFont="1" applyBorder="1" applyProtection="1">
      <protection hidden="1"/>
    </xf>
    <xf numFmtId="0" fontId="19" fillId="0" borderId="41" xfId="11" applyNumberFormat="1" applyFont="1" applyBorder="1" applyProtection="1">
      <protection hidden="1"/>
    </xf>
    <xf numFmtId="0" fontId="16" fillId="0" borderId="0" xfId="11" applyFont="1" applyBorder="1" applyProtection="1">
      <protection hidden="1"/>
    </xf>
    <xf numFmtId="165" fontId="16" fillId="0" borderId="18" xfId="12" applyNumberFormat="1" applyFont="1" applyBorder="1" applyProtection="1">
      <protection hidden="1"/>
    </xf>
    <xf numFmtId="165" fontId="16" fillId="0" borderId="19" xfId="12" applyNumberFormat="1" applyFont="1" applyBorder="1" applyProtection="1">
      <protection hidden="1"/>
    </xf>
    <xf numFmtId="165" fontId="16" fillId="0" borderId="21" xfId="12" applyNumberFormat="1" applyFont="1" applyBorder="1" applyProtection="1">
      <protection hidden="1"/>
    </xf>
    <xf numFmtId="165" fontId="16" fillId="0" borderId="19" xfId="12" applyNumberFormat="1" applyFont="1" applyBorder="1"/>
    <xf numFmtId="165" fontId="16" fillId="0" borderId="20" xfId="12" applyNumberFormat="1" applyFont="1" applyBorder="1"/>
    <xf numFmtId="165" fontId="16" fillId="0" borderId="35" xfId="12" applyNumberFormat="1" applyFont="1" applyBorder="1"/>
    <xf numFmtId="165" fontId="16" fillId="0" borderId="21" xfId="12" applyNumberFormat="1" applyFont="1" applyBorder="1"/>
    <xf numFmtId="0" fontId="18" fillId="0" borderId="48" xfId="11" applyNumberFormat="1" applyFont="1" applyBorder="1" applyProtection="1">
      <protection hidden="1"/>
    </xf>
    <xf numFmtId="0" fontId="18" fillId="0" borderId="27" xfId="11" applyNumberFormat="1" applyFont="1" applyBorder="1" applyProtection="1">
      <protection hidden="1"/>
    </xf>
    <xf numFmtId="165" fontId="17" fillId="0" borderId="28" xfId="12" applyNumberFormat="1" applyFont="1" applyBorder="1" applyProtection="1">
      <protection hidden="1"/>
    </xf>
    <xf numFmtId="165" fontId="17" fillId="0" borderId="29" xfId="12" applyNumberFormat="1" applyFont="1" applyBorder="1" applyProtection="1">
      <protection hidden="1"/>
    </xf>
    <xf numFmtId="165" fontId="17" fillId="0" borderId="30" xfId="12" applyNumberFormat="1" applyFont="1" applyBorder="1" applyProtection="1">
      <protection hidden="1"/>
    </xf>
    <xf numFmtId="165" fontId="17" fillId="0" borderId="29" xfId="12" applyNumberFormat="1" applyFont="1" applyBorder="1"/>
    <xf numFmtId="165" fontId="17" fillId="0" borderId="31" xfId="12" applyNumberFormat="1" applyFont="1" applyBorder="1"/>
    <xf numFmtId="165" fontId="17" fillId="0" borderId="48" xfId="12" applyNumberFormat="1" applyFont="1" applyBorder="1"/>
    <xf numFmtId="165" fontId="17" fillId="0" borderId="30" xfId="12" applyNumberFormat="1" applyFont="1" applyBorder="1"/>
    <xf numFmtId="165" fontId="17" fillId="0" borderId="66" xfId="12" applyNumberFormat="1" applyFont="1" applyBorder="1"/>
    <xf numFmtId="0" fontId="20" fillId="0" borderId="54" xfId="11" applyNumberFormat="1" applyFont="1" applyBorder="1" applyProtection="1">
      <protection hidden="1"/>
    </xf>
    <xf numFmtId="165" fontId="16" fillId="0" borderId="6" xfId="12" applyNumberFormat="1" applyFont="1" applyBorder="1" applyProtection="1">
      <protection hidden="1"/>
    </xf>
    <xf numFmtId="165" fontId="16" fillId="0" borderId="7" xfId="12" applyNumberFormat="1" applyFont="1" applyBorder="1" applyProtection="1">
      <protection hidden="1"/>
    </xf>
    <xf numFmtId="165" fontId="16" fillId="0" borderId="9" xfId="12" applyNumberFormat="1" applyFont="1" applyBorder="1" applyProtection="1">
      <protection hidden="1"/>
    </xf>
    <xf numFmtId="165" fontId="16" fillId="0" borderId="7" xfId="12" applyNumberFormat="1" applyFont="1" applyBorder="1"/>
    <xf numFmtId="165" fontId="16" fillId="0" borderId="8" xfId="12" applyNumberFormat="1" applyFont="1" applyBorder="1"/>
    <xf numFmtId="165" fontId="16" fillId="0" borderId="4" xfId="12" applyNumberFormat="1" applyFont="1" applyFill="1" applyBorder="1"/>
    <xf numFmtId="165" fontId="16" fillId="0" borderId="58" xfId="12" applyNumberFormat="1" applyFont="1" applyFill="1" applyBorder="1"/>
    <xf numFmtId="165" fontId="16" fillId="0" borderId="49" xfId="12" applyNumberFormat="1" applyFont="1" applyBorder="1"/>
    <xf numFmtId="165" fontId="16" fillId="0" borderId="9" xfId="12" applyNumberFormat="1" applyFont="1" applyBorder="1"/>
    <xf numFmtId="0" fontId="16" fillId="0" borderId="52" xfId="11" applyNumberFormat="1" applyFont="1" applyBorder="1" applyProtection="1">
      <protection hidden="1"/>
    </xf>
    <xf numFmtId="0" fontId="16" fillId="0" borderId="47" xfId="11" applyNumberFormat="1" applyFont="1" applyBorder="1" applyProtection="1">
      <protection hidden="1"/>
    </xf>
    <xf numFmtId="165" fontId="17" fillId="0" borderId="9" xfId="12" applyNumberFormat="1" applyFont="1" applyBorder="1"/>
    <xf numFmtId="0" fontId="19" fillId="0" borderId="76" xfId="11" applyNumberFormat="1" applyFont="1" applyBorder="1" applyProtection="1">
      <protection hidden="1"/>
    </xf>
    <xf numFmtId="0" fontId="19" fillId="0" borderId="44" xfId="11" applyNumberFormat="1" applyFont="1" applyBorder="1" applyProtection="1">
      <protection hidden="1"/>
    </xf>
    <xf numFmtId="0" fontId="16" fillId="0" borderId="44" xfId="11" applyFont="1" applyBorder="1" applyProtection="1">
      <protection hidden="1"/>
    </xf>
    <xf numFmtId="0" fontId="19" fillId="0" borderId="69" xfId="11" applyNumberFormat="1" applyFont="1" applyBorder="1" applyProtection="1">
      <protection hidden="1"/>
    </xf>
    <xf numFmtId="165" fontId="16" fillId="0" borderId="28" xfId="12" applyNumberFormat="1" applyFont="1" applyBorder="1" applyProtection="1">
      <protection hidden="1"/>
    </xf>
    <xf numFmtId="165" fontId="16" fillId="0" borderId="29" xfId="12" applyNumberFormat="1" applyFont="1" applyBorder="1" applyProtection="1">
      <protection hidden="1"/>
    </xf>
    <xf numFmtId="165" fontId="16" fillId="0" borderId="30" xfId="12" applyNumberFormat="1" applyFont="1" applyBorder="1" applyProtection="1">
      <protection hidden="1"/>
    </xf>
    <xf numFmtId="165" fontId="17" fillId="0" borderId="55" xfId="12" applyNumberFormat="1" applyFont="1" applyBorder="1" applyProtection="1">
      <protection hidden="1"/>
    </xf>
    <xf numFmtId="165" fontId="17" fillId="0" borderId="56" xfId="12" applyNumberFormat="1" applyFont="1" applyBorder="1" applyProtection="1">
      <protection hidden="1"/>
    </xf>
    <xf numFmtId="165" fontId="17" fillId="0" borderId="58" xfId="12" applyNumberFormat="1" applyFont="1" applyBorder="1" applyProtection="1">
      <protection hidden="1"/>
    </xf>
    <xf numFmtId="165" fontId="17" fillId="0" borderId="20" xfId="12" applyNumberFormat="1" applyFont="1" applyBorder="1"/>
    <xf numFmtId="0" fontId="18" fillId="2" borderId="48" xfId="11" applyNumberFormat="1" applyFont="1" applyFill="1" applyBorder="1" applyProtection="1">
      <protection hidden="1"/>
    </xf>
    <xf numFmtId="0" fontId="18" fillId="2" borderId="27" xfId="11" applyNumberFormat="1" applyFont="1" applyFill="1" applyBorder="1" applyProtection="1">
      <protection hidden="1"/>
    </xf>
    <xf numFmtId="165" fontId="16" fillId="3" borderId="28" xfId="12" applyNumberFormat="1" applyFont="1" applyFill="1" applyBorder="1" applyProtection="1">
      <protection hidden="1"/>
    </xf>
    <xf numFmtId="165" fontId="16" fillId="3" borderId="29" xfId="12" applyNumberFormat="1" applyFont="1" applyFill="1" applyBorder="1" applyProtection="1">
      <protection hidden="1"/>
    </xf>
    <xf numFmtId="165" fontId="16" fillId="3" borderId="30" xfId="12" applyNumberFormat="1" applyFont="1" applyFill="1" applyBorder="1" applyProtection="1">
      <protection hidden="1"/>
    </xf>
    <xf numFmtId="165" fontId="16" fillId="3" borderId="31" xfId="12" applyNumberFormat="1" applyFont="1" applyFill="1" applyBorder="1" applyProtection="1">
      <protection hidden="1"/>
    </xf>
    <xf numFmtId="165" fontId="16" fillId="3" borderId="48" xfId="12" applyNumberFormat="1" applyFont="1" applyFill="1" applyBorder="1" applyProtection="1">
      <protection hidden="1"/>
    </xf>
    <xf numFmtId="165" fontId="16" fillId="7" borderId="66" xfId="12" applyNumberFormat="1" applyFont="1" applyFill="1" applyBorder="1"/>
    <xf numFmtId="0" fontId="21" fillId="0" borderId="45" xfId="11" applyNumberFormat="1" applyFont="1" applyBorder="1" applyProtection="1">
      <protection hidden="1"/>
    </xf>
    <xf numFmtId="0" fontId="21" fillId="0" borderId="3" xfId="11" applyNumberFormat="1" applyFont="1" applyBorder="1" applyProtection="1">
      <protection hidden="1"/>
    </xf>
    <xf numFmtId="0" fontId="16" fillId="0" borderId="14" xfId="11" applyFont="1" applyBorder="1"/>
    <xf numFmtId="0" fontId="16" fillId="0" borderId="17" xfId="11" applyFont="1" applyBorder="1"/>
    <xf numFmtId="0" fontId="21" fillId="0" borderId="32" xfId="11" applyNumberFormat="1" applyFont="1" applyBorder="1" applyProtection="1">
      <protection hidden="1"/>
    </xf>
    <xf numFmtId="0" fontId="21" fillId="0" borderId="33" xfId="11" applyNumberFormat="1" applyFont="1" applyBorder="1" applyProtection="1">
      <protection hidden="1"/>
    </xf>
    <xf numFmtId="0" fontId="22" fillId="0" borderId="33" xfId="11" applyFont="1" applyBorder="1" applyProtection="1">
      <protection hidden="1"/>
    </xf>
    <xf numFmtId="0" fontId="21" fillId="0" borderId="42" xfId="11" applyNumberFormat="1" applyFont="1" applyBorder="1" applyProtection="1">
      <protection hidden="1"/>
    </xf>
    <xf numFmtId="0" fontId="22" fillId="0" borderId="43" xfId="11" applyFont="1" applyBorder="1" applyProtection="1">
      <protection hidden="1"/>
    </xf>
    <xf numFmtId="165" fontId="16" fillId="4" borderId="11" xfId="12" applyNumberFormat="1" applyFont="1" applyFill="1" applyBorder="1" applyProtection="1">
      <protection hidden="1"/>
    </xf>
    <xf numFmtId="165" fontId="16" fillId="4" borderId="12" xfId="12" applyNumberFormat="1" applyFont="1" applyFill="1" applyBorder="1" applyProtection="1">
      <protection hidden="1"/>
    </xf>
    <xf numFmtId="165" fontId="16" fillId="4" borderId="26" xfId="12" applyNumberFormat="1" applyFont="1" applyFill="1" applyBorder="1" applyProtection="1">
      <protection hidden="1"/>
    </xf>
    <xf numFmtId="165" fontId="16" fillId="4" borderId="25" xfId="12" applyNumberFormat="1" applyFont="1" applyFill="1" applyBorder="1" applyProtection="1">
      <protection hidden="1"/>
    </xf>
    <xf numFmtId="165" fontId="16" fillId="4" borderId="45" xfId="12" applyNumberFormat="1" applyFont="1" applyFill="1" applyBorder="1" applyProtection="1">
      <protection hidden="1"/>
    </xf>
    <xf numFmtId="165" fontId="16" fillId="4" borderId="67" xfId="12" applyNumberFormat="1" applyFont="1" applyFill="1" applyBorder="1"/>
    <xf numFmtId="0" fontId="18" fillId="0" borderId="51" xfId="11" applyNumberFormat="1" applyFont="1" applyBorder="1" applyAlignment="1" applyProtection="1">
      <alignment wrapText="1"/>
      <protection hidden="1"/>
    </xf>
    <xf numFmtId="0" fontId="18" fillId="0" borderId="10" xfId="11" applyNumberFormat="1" applyFont="1" applyBorder="1" applyAlignment="1" applyProtection="1">
      <alignment wrapText="1"/>
      <protection hidden="1"/>
    </xf>
    <xf numFmtId="165" fontId="16" fillId="4" borderId="37" xfId="12" applyNumberFormat="1" applyFont="1" applyFill="1" applyBorder="1" applyProtection="1">
      <protection hidden="1"/>
    </xf>
    <xf numFmtId="165" fontId="16" fillId="4" borderId="38" xfId="12" applyNumberFormat="1" applyFont="1" applyFill="1" applyBorder="1" applyProtection="1">
      <protection hidden="1"/>
    </xf>
    <xf numFmtId="165" fontId="16" fillId="4" borderId="40" xfId="12" applyNumberFormat="1" applyFont="1" applyFill="1" applyBorder="1" applyProtection="1">
      <protection hidden="1"/>
    </xf>
    <xf numFmtId="165" fontId="16" fillId="4" borderId="39" xfId="12" applyNumberFormat="1" applyFont="1" applyFill="1" applyBorder="1" applyProtection="1">
      <protection hidden="1"/>
    </xf>
    <xf numFmtId="165" fontId="16" fillId="4" borderId="42" xfId="12" applyNumberFormat="1" applyFont="1" applyFill="1" applyBorder="1" applyProtection="1">
      <protection hidden="1"/>
    </xf>
    <xf numFmtId="165" fontId="16" fillId="4" borderId="64" xfId="12" applyNumberFormat="1" applyFont="1" applyFill="1" applyBorder="1"/>
    <xf numFmtId="165" fontId="17" fillId="0" borderId="11" xfId="12" applyNumberFormat="1" applyFont="1" applyBorder="1" applyProtection="1">
      <protection hidden="1"/>
    </xf>
    <xf numFmtId="0" fontId="21" fillId="0" borderId="52" xfId="11" applyNumberFormat="1" applyFont="1" applyBorder="1" applyProtection="1">
      <protection hidden="1"/>
    </xf>
    <xf numFmtId="0" fontId="19" fillId="0" borderId="73" xfId="11" applyNumberFormat="1" applyFont="1" applyBorder="1" applyProtection="1">
      <protection hidden="1"/>
    </xf>
    <xf numFmtId="0" fontId="16" fillId="0" borderId="34" xfId="11" applyNumberFormat="1" applyFont="1" applyBorder="1" applyProtection="1">
      <protection hidden="1"/>
    </xf>
    <xf numFmtId="49" fontId="19" fillId="0" borderId="52" xfId="11" applyNumberFormat="1" applyFont="1" applyBorder="1" applyProtection="1">
      <protection hidden="1"/>
    </xf>
    <xf numFmtId="0" fontId="19" fillId="0" borderId="4" xfId="11" applyNumberFormat="1" applyFont="1" applyBorder="1" applyProtection="1">
      <protection hidden="1"/>
    </xf>
    <xf numFmtId="49" fontId="16" fillId="0" borderId="53" xfId="11" applyNumberFormat="1" applyFont="1" applyBorder="1" applyProtection="1">
      <protection hidden="1"/>
    </xf>
    <xf numFmtId="165" fontId="17" fillId="0" borderId="26" xfId="12" applyNumberFormat="1" applyFont="1" applyBorder="1"/>
    <xf numFmtId="49" fontId="19" fillId="0" borderId="44" xfId="11" applyNumberFormat="1" applyFont="1" applyBorder="1" applyProtection="1">
      <protection hidden="1"/>
    </xf>
    <xf numFmtId="0" fontId="21" fillId="0" borderId="34" xfId="11" applyNumberFormat="1" applyFont="1" applyBorder="1" applyProtection="1">
      <protection hidden="1"/>
    </xf>
    <xf numFmtId="49" fontId="19" fillId="0" borderId="53" xfId="11" applyNumberFormat="1" applyFont="1" applyBorder="1" applyProtection="1">
      <protection hidden="1"/>
    </xf>
    <xf numFmtId="0" fontId="18" fillId="0" borderId="70" xfId="11" applyNumberFormat="1" applyFont="1" applyBorder="1" applyProtection="1">
      <protection hidden="1"/>
    </xf>
    <xf numFmtId="0" fontId="16" fillId="0" borderId="4" xfId="11" applyFont="1" applyBorder="1"/>
    <xf numFmtId="0" fontId="16" fillId="0" borderId="0" xfId="11" applyFont="1" applyBorder="1"/>
    <xf numFmtId="0" fontId="16" fillId="0" borderId="5" xfId="11" applyFont="1" applyBorder="1"/>
    <xf numFmtId="0" fontId="16" fillId="0" borderId="53" xfId="11" applyNumberFormat="1" applyFont="1" applyBorder="1" applyProtection="1">
      <protection hidden="1"/>
    </xf>
    <xf numFmtId="165" fontId="16" fillId="0" borderId="40" xfId="12" applyNumberFormat="1" applyFont="1" applyBorder="1"/>
    <xf numFmtId="0" fontId="16" fillId="0" borderId="4" xfId="11" applyFont="1" applyBorder="1" applyProtection="1">
      <protection hidden="1"/>
    </xf>
    <xf numFmtId="165" fontId="16" fillId="0" borderId="11" xfId="12" applyNumberFormat="1" applyFont="1" applyBorder="1" applyProtection="1">
      <protection hidden="1"/>
    </xf>
    <xf numFmtId="165" fontId="16" fillId="0" borderId="12" xfId="12" applyNumberFormat="1" applyFont="1" applyBorder="1" applyProtection="1">
      <protection hidden="1"/>
    </xf>
    <xf numFmtId="165" fontId="16" fillId="0" borderId="26" xfId="12" applyNumberFormat="1" applyFont="1" applyBorder="1" applyProtection="1">
      <protection hidden="1"/>
    </xf>
    <xf numFmtId="165" fontId="16" fillId="0" borderId="12" xfId="12" applyNumberFormat="1" applyFont="1" applyBorder="1"/>
    <xf numFmtId="165" fontId="16" fillId="0" borderId="25" xfId="12" applyNumberFormat="1" applyFont="1" applyBorder="1"/>
    <xf numFmtId="165" fontId="16" fillId="0" borderId="45" xfId="12" applyNumberFormat="1" applyFont="1" applyBorder="1"/>
    <xf numFmtId="165" fontId="16" fillId="0" borderId="26" xfId="12" applyNumberFormat="1" applyFont="1" applyBorder="1"/>
    <xf numFmtId="0" fontId="16" fillId="0" borderId="51" xfId="11" applyFont="1" applyBorder="1" applyProtection="1">
      <protection hidden="1"/>
    </xf>
    <xf numFmtId="0" fontId="18" fillId="0" borderId="51" xfId="11" applyNumberFormat="1" applyFont="1" applyBorder="1" applyProtection="1">
      <protection hidden="1"/>
    </xf>
    <xf numFmtId="0" fontId="18" fillId="0" borderId="10" xfId="11" applyNumberFormat="1" applyFont="1" applyBorder="1" applyProtection="1">
      <protection hidden="1"/>
    </xf>
    <xf numFmtId="165" fontId="17" fillId="0" borderId="56" xfId="12" applyNumberFormat="1" applyFont="1" applyBorder="1"/>
    <xf numFmtId="165" fontId="17" fillId="0" borderId="57" xfId="12" applyNumberFormat="1" applyFont="1" applyBorder="1"/>
    <xf numFmtId="165" fontId="17" fillId="0" borderId="4" xfId="12" applyNumberFormat="1" applyFont="1" applyBorder="1"/>
    <xf numFmtId="165" fontId="17" fillId="0" borderId="58" xfId="12" applyNumberFormat="1" applyFont="1" applyBorder="1"/>
    <xf numFmtId="165" fontId="16" fillId="0" borderId="55" xfId="12" applyNumberFormat="1" applyFont="1" applyBorder="1" applyProtection="1">
      <protection hidden="1"/>
    </xf>
    <xf numFmtId="165" fontId="16" fillId="0" borderId="56" xfId="12" applyNumberFormat="1" applyFont="1" applyBorder="1" applyProtection="1">
      <protection hidden="1"/>
    </xf>
    <xf numFmtId="165" fontId="16" fillId="0" borderId="58" xfId="12" applyNumberFormat="1" applyFont="1" applyBorder="1" applyProtection="1">
      <protection hidden="1"/>
    </xf>
    <xf numFmtId="165" fontId="16" fillId="0" borderId="56" xfId="12" applyNumberFormat="1" applyFont="1" applyBorder="1"/>
    <xf numFmtId="165" fontId="16" fillId="0" borderId="57" xfId="12" applyNumberFormat="1" applyFont="1" applyBorder="1"/>
    <xf numFmtId="165" fontId="16" fillId="0" borderId="4" xfId="12" applyNumberFormat="1" applyFont="1" applyBorder="1"/>
    <xf numFmtId="165" fontId="16" fillId="0" borderId="58" xfId="12" applyNumberFormat="1" applyFont="1" applyBorder="1"/>
    <xf numFmtId="165" fontId="16" fillId="0" borderId="31" xfId="12" applyNumberFormat="1" applyFont="1" applyBorder="1"/>
    <xf numFmtId="0" fontId="18" fillId="0" borderId="0" xfId="11" applyNumberFormat="1" applyFont="1" applyBorder="1" applyProtection="1">
      <protection hidden="1"/>
    </xf>
    <xf numFmtId="0" fontId="19" fillId="2" borderId="27" xfId="11" applyNumberFormat="1" applyFont="1" applyFill="1" applyBorder="1" applyProtection="1">
      <protection hidden="1"/>
    </xf>
    <xf numFmtId="165" fontId="16" fillId="3" borderId="27" xfId="12" applyNumberFormat="1" applyFont="1" applyFill="1" applyBorder="1" applyProtection="1">
      <protection hidden="1"/>
    </xf>
    <xf numFmtId="165" fontId="16" fillId="3" borderId="71" xfId="12" applyNumberFormat="1" applyFont="1" applyFill="1" applyBorder="1" applyProtection="1">
      <protection hidden="1"/>
    </xf>
    <xf numFmtId="0" fontId="19" fillId="0" borderId="51" xfId="11" applyNumberFormat="1" applyFont="1" applyBorder="1" applyProtection="1">
      <protection hidden="1"/>
    </xf>
    <xf numFmtId="0" fontId="19" fillId="0" borderId="10" xfId="11" applyNumberFormat="1" applyFont="1" applyBorder="1" applyProtection="1">
      <protection hidden="1"/>
    </xf>
    <xf numFmtId="0" fontId="22" fillId="0" borderId="0" xfId="11" applyFont="1" applyBorder="1" applyProtection="1">
      <protection hidden="1"/>
    </xf>
    <xf numFmtId="0" fontId="21" fillId="0" borderId="0" xfId="11" applyNumberFormat="1" applyFont="1" applyBorder="1" applyProtection="1">
      <protection hidden="1"/>
    </xf>
    <xf numFmtId="165" fontId="16" fillId="0" borderId="0" xfId="12" applyNumberFormat="1" applyFont="1" applyBorder="1" applyProtection="1">
      <protection hidden="1"/>
    </xf>
    <xf numFmtId="165" fontId="16" fillId="0" borderId="0" xfId="12" applyNumberFormat="1" applyFont="1" applyBorder="1"/>
    <xf numFmtId="0" fontId="16" fillId="0" borderId="12" xfId="11" applyFont="1" applyBorder="1"/>
    <xf numFmtId="0" fontId="16" fillId="0" borderId="25" xfId="11" applyFont="1" applyBorder="1"/>
    <xf numFmtId="0" fontId="16" fillId="0" borderId="38" xfId="11" applyFont="1" applyBorder="1"/>
    <xf numFmtId="0" fontId="16" fillId="0" borderId="39" xfId="11" applyFont="1" applyBorder="1"/>
    <xf numFmtId="0" fontId="15" fillId="0" borderId="0" xfId="1" applyFont="1" applyAlignment="1" applyProtection="1">
      <protection hidden="1"/>
    </xf>
    <xf numFmtId="0" fontId="13" fillId="0" borderId="0" xfId="0" applyFont="1" applyAlignment="1"/>
    <xf numFmtId="0" fontId="18" fillId="0" borderId="4" xfId="9" applyNumberFormat="1" applyFont="1" applyBorder="1" applyProtection="1">
      <protection hidden="1"/>
    </xf>
    <xf numFmtId="0" fontId="18" fillId="0" borderId="0" xfId="9" applyNumberFormat="1" applyFont="1" applyBorder="1" applyProtection="1">
      <protection hidden="1"/>
    </xf>
    <xf numFmtId="165" fontId="16" fillId="0" borderId="49" xfId="10" applyNumberFormat="1" applyFont="1" applyBorder="1" applyProtection="1">
      <protection hidden="1"/>
    </xf>
    <xf numFmtId="165" fontId="16" fillId="0" borderId="7" xfId="10" applyNumberFormat="1" applyFont="1" applyBorder="1" applyProtection="1">
      <protection hidden="1"/>
    </xf>
    <xf numFmtId="165" fontId="16" fillId="0" borderId="68" xfId="10" applyNumberFormat="1" applyFont="1" applyBorder="1"/>
    <xf numFmtId="165" fontId="16" fillId="0" borderId="17" xfId="10" applyNumberFormat="1" applyFont="1" applyBorder="1" applyProtection="1"/>
    <xf numFmtId="0" fontId="19" fillId="0" borderId="70" xfId="9" applyNumberFormat="1" applyFont="1" applyBorder="1" applyProtection="1">
      <protection hidden="1"/>
    </xf>
    <xf numFmtId="0" fontId="19" fillId="0" borderId="52" xfId="9" applyNumberFormat="1" applyFont="1" applyBorder="1" applyProtection="1">
      <protection hidden="1"/>
    </xf>
    <xf numFmtId="165" fontId="16" fillId="0" borderId="32" xfId="10" applyNumberFormat="1" applyFont="1" applyBorder="1" applyProtection="1">
      <protection hidden="1"/>
    </xf>
    <xf numFmtId="165" fontId="16" fillId="0" borderId="14" xfId="10" applyNumberFormat="1" applyFont="1" applyBorder="1" applyProtection="1">
      <protection hidden="1"/>
    </xf>
    <xf numFmtId="165" fontId="16" fillId="0" borderId="15" xfId="10" applyNumberFormat="1" applyFont="1" applyBorder="1"/>
    <xf numFmtId="0" fontId="19" fillId="0" borderId="53" xfId="9" applyNumberFormat="1" applyFont="1" applyBorder="1" applyProtection="1">
      <protection hidden="1"/>
    </xf>
    <xf numFmtId="165" fontId="16" fillId="0" borderId="13" xfId="10" applyNumberFormat="1" applyFont="1" applyBorder="1" applyProtection="1">
      <protection hidden="1"/>
    </xf>
    <xf numFmtId="165" fontId="16" fillId="0" borderId="16" xfId="10" applyNumberFormat="1" applyFont="1" applyBorder="1" applyProtection="1">
      <protection hidden="1"/>
    </xf>
    <xf numFmtId="165" fontId="16" fillId="0" borderId="14" xfId="10" applyNumberFormat="1" applyFont="1" applyBorder="1"/>
    <xf numFmtId="0" fontId="19" fillId="0" borderId="73" xfId="9" applyNumberFormat="1" applyFont="1" applyBorder="1" applyProtection="1">
      <protection hidden="1"/>
    </xf>
    <xf numFmtId="165" fontId="16" fillId="0" borderId="18" xfId="10" applyNumberFormat="1" applyFont="1" applyBorder="1" applyProtection="1">
      <protection hidden="1"/>
    </xf>
    <xf numFmtId="165" fontId="16" fillId="0" borderId="21" xfId="10" applyNumberFormat="1" applyFont="1" applyBorder="1" applyProtection="1">
      <protection hidden="1"/>
    </xf>
    <xf numFmtId="165" fontId="16" fillId="0" borderId="19" xfId="10" applyNumberFormat="1" applyFont="1" applyBorder="1"/>
    <xf numFmtId="165" fontId="16" fillId="0" borderId="39" xfId="10" applyNumberFormat="1" applyFont="1" applyBorder="1" applyProtection="1"/>
    <xf numFmtId="0" fontId="18" fillId="0" borderId="72" xfId="9" applyNumberFormat="1" applyFont="1" applyBorder="1" applyProtection="1">
      <protection hidden="1"/>
    </xf>
    <xf numFmtId="0" fontId="18" fillId="0" borderId="54" xfId="9" applyNumberFormat="1" applyFont="1" applyBorder="1" applyProtection="1">
      <protection hidden="1"/>
    </xf>
    <xf numFmtId="165" fontId="16" fillId="0" borderId="11" xfId="10" applyNumberFormat="1" applyFont="1" applyBorder="1" applyProtection="1">
      <protection hidden="1"/>
    </xf>
    <xf numFmtId="165" fontId="16" fillId="0" borderId="26" xfId="10" applyNumberFormat="1" applyFont="1" applyBorder="1" applyProtection="1">
      <protection hidden="1"/>
    </xf>
    <xf numFmtId="165" fontId="16" fillId="0" borderId="12" xfId="10" applyNumberFormat="1" applyFont="1" applyBorder="1"/>
    <xf numFmtId="165" fontId="16" fillId="0" borderId="25" xfId="10" applyNumberFormat="1" applyFont="1" applyBorder="1" applyProtection="1"/>
    <xf numFmtId="0" fontId="18" fillId="0" borderId="69" xfId="9" applyNumberFormat="1" applyFont="1" applyBorder="1" applyProtection="1">
      <protection hidden="1"/>
    </xf>
    <xf numFmtId="0" fontId="19" fillId="0" borderId="34" xfId="9" applyNumberFormat="1" applyFont="1" applyBorder="1" applyProtection="1">
      <protection hidden="1"/>
    </xf>
    <xf numFmtId="0" fontId="18" fillId="0" borderId="34" xfId="9" applyNumberFormat="1" applyFont="1" applyBorder="1" applyProtection="1">
      <protection hidden="1"/>
    </xf>
    <xf numFmtId="0" fontId="19" fillId="0" borderId="0" xfId="9" applyNumberFormat="1" applyFont="1" applyBorder="1" applyProtection="1">
      <protection hidden="1"/>
    </xf>
    <xf numFmtId="0" fontId="18" fillId="0" borderId="35" xfId="9" applyNumberFormat="1" applyFont="1" applyBorder="1" applyProtection="1">
      <protection hidden="1"/>
    </xf>
    <xf numFmtId="0" fontId="19" fillId="0" borderId="36" xfId="9" applyNumberFormat="1" applyFont="1" applyBorder="1" applyProtection="1">
      <protection hidden="1"/>
    </xf>
    <xf numFmtId="0" fontId="16" fillId="0" borderId="36" xfId="9" applyNumberFormat="1" applyFont="1" applyBorder="1" applyProtection="1">
      <protection hidden="1"/>
    </xf>
    <xf numFmtId="0" fontId="18" fillId="0" borderId="32" xfId="9" applyNumberFormat="1" applyFont="1" applyBorder="1" applyProtection="1">
      <protection hidden="1"/>
    </xf>
    <xf numFmtId="0" fontId="19" fillId="0" borderId="33" xfId="9" applyNumberFormat="1" applyFont="1" applyBorder="1" applyProtection="1">
      <protection hidden="1"/>
    </xf>
    <xf numFmtId="0" fontId="16" fillId="0" borderId="33" xfId="9" applyFont="1" applyBorder="1" applyProtection="1">
      <protection hidden="1"/>
    </xf>
    <xf numFmtId="0" fontId="19" fillId="0" borderId="59" xfId="9" applyNumberFormat="1" applyFont="1" applyBorder="1" applyProtection="1">
      <protection hidden="1"/>
    </xf>
    <xf numFmtId="0" fontId="18" fillId="0" borderId="49" xfId="9" applyNumberFormat="1" applyFont="1" applyBorder="1" applyProtection="1">
      <protection hidden="1"/>
    </xf>
    <xf numFmtId="0" fontId="16" fillId="0" borderId="41" xfId="9" applyFont="1" applyBorder="1" applyProtection="1">
      <protection hidden="1"/>
    </xf>
    <xf numFmtId="0" fontId="19" fillId="0" borderId="41" xfId="9" applyNumberFormat="1" applyFont="1" applyBorder="1" applyProtection="1">
      <protection hidden="1"/>
    </xf>
    <xf numFmtId="0" fontId="16" fillId="0" borderId="0" xfId="9" applyFont="1" applyBorder="1" applyProtection="1">
      <protection hidden="1"/>
    </xf>
    <xf numFmtId="165" fontId="16" fillId="0" borderId="37" xfId="10" applyNumberFormat="1" applyFont="1" applyBorder="1" applyProtection="1">
      <protection hidden="1"/>
    </xf>
    <xf numFmtId="165" fontId="16" fillId="0" borderId="40" xfId="10" applyNumberFormat="1" applyFont="1" applyBorder="1" applyProtection="1">
      <protection hidden="1"/>
    </xf>
    <xf numFmtId="165" fontId="16" fillId="0" borderId="38" xfId="10" applyNumberFormat="1" applyFont="1" applyBorder="1"/>
    <xf numFmtId="165" fontId="16" fillId="0" borderId="20" xfId="10" applyNumberFormat="1" applyFont="1" applyBorder="1" applyProtection="1"/>
    <xf numFmtId="0" fontId="18" fillId="0" borderId="48" xfId="9" applyNumberFormat="1" applyFont="1" applyBorder="1" applyProtection="1">
      <protection hidden="1"/>
    </xf>
    <xf numFmtId="0" fontId="18" fillId="0" borderId="27" xfId="9" applyNumberFormat="1" applyFont="1" applyBorder="1" applyProtection="1">
      <protection hidden="1"/>
    </xf>
    <xf numFmtId="165" fontId="17" fillId="0" borderId="55" xfId="10" applyNumberFormat="1" applyFont="1" applyBorder="1" applyProtection="1">
      <protection hidden="1"/>
    </xf>
    <xf numFmtId="165" fontId="17" fillId="0" borderId="58" xfId="10" applyNumberFormat="1" applyFont="1" applyBorder="1" applyProtection="1">
      <protection hidden="1"/>
    </xf>
    <xf numFmtId="165" fontId="17" fillId="0" borderId="56" xfId="10" applyNumberFormat="1" applyFont="1" applyBorder="1"/>
    <xf numFmtId="165" fontId="17" fillId="0" borderId="31" xfId="10" applyNumberFormat="1" applyFont="1" applyBorder="1" applyProtection="1"/>
    <xf numFmtId="0" fontId="20" fillId="0" borderId="54" xfId="9" applyNumberFormat="1" applyFont="1" applyBorder="1" applyProtection="1">
      <protection hidden="1"/>
    </xf>
    <xf numFmtId="165" fontId="16" fillId="0" borderId="8" xfId="10" applyNumberFormat="1" applyFont="1" applyBorder="1" applyProtection="1"/>
    <xf numFmtId="0" fontId="16" fillId="0" borderId="52" xfId="9" applyNumberFormat="1" applyFont="1" applyBorder="1" applyProtection="1">
      <protection hidden="1"/>
    </xf>
    <xf numFmtId="0" fontId="19" fillId="0" borderId="74" xfId="9" applyNumberFormat="1" applyFont="1" applyBorder="1" applyProtection="1">
      <protection hidden="1"/>
    </xf>
    <xf numFmtId="0" fontId="16" fillId="0" borderId="47" xfId="9" applyNumberFormat="1" applyFont="1" applyBorder="1" applyProtection="1">
      <protection hidden="1"/>
    </xf>
    <xf numFmtId="0" fontId="19" fillId="0" borderId="47" xfId="9" applyNumberFormat="1" applyFont="1" applyBorder="1" applyProtection="1">
      <protection hidden="1"/>
    </xf>
    <xf numFmtId="165" fontId="16" fillId="0" borderId="55" xfId="10" applyNumberFormat="1" applyFont="1" applyBorder="1" applyProtection="1">
      <protection hidden="1"/>
    </xf>
    <xf numFmtId="165" fontId="16" fillId="0" borderId="58" xfId="10" applyNumberFormat="1" applyFont="1" applyBorder="1" applyProtection="1">
      <protection hidden="1"/>
    </xf>
    <xf numFmtId="165" fontId="16" fillId="0" borderId="56" xfId="10" applyNumberFormat="1" applyFont="1" applyBorder="1"/>
    <xf numFmtId="165" fontId="16" fillId="0" borderId="31" xfId="10" applyNumberFormat="1" applyFont="1" applyBorder="1" applyProtection="1"/>
    <xf numFmtId="0" fontId="19" fillId="0" borderId="76" xfId="9" applyNumberFormat="1" applyFont="1" applyBorder="1" applyProtection="1">
      <protection hidden="1"/>
    </xf>
    <xf numFmtId="0" fontId="19" fillId="0" borderId="44" xfId="9" applyNumberFormat="1" applyFont="1" applyBorder="1" applyProtection="1">
      <protection hidden="1"/>
    </xf>
    <xf numFmtId="0" fontId="16" fillId="0" borderId="44" xfId="9" applyFont="1" applyBorder="1" applyProtection="1">
      <protection hidden="1"/>
    </xf>
    <xf numFmtId="0" fontId="19" fillId="0" borderId="69" xfId="9" applyNumberFormat="1" applyFont="1" applyBorder="1" applyProtection="1">
      <protection hidden="1"/>
    </xf>
    <xf numFmtId="165" fontId="16" fillId="0" borderId="28" xfId="10" applyNumberFormat="1" applyFont="1" applyBorder="1" applyProtection="1">
      <protection hidden="1"/>
    </xf>
    <xf numFmtId="165" fontId="16" fillId="0" borderId="30" xfId="10" applyNumberFormat="1" applyFont="1" applyBorder="1" applyProtection="1">
      <protection hidden="1"/>
    </xf>
    <xf numFmtId="165" fontId="16" fillId="0" borderId="29" xfId="10" applyNumberFormat="1" applyFont="1" applyBorder="1"/>
    <xf numFmtId="0" fontId="18" fillId="0" borderId="2" xfId="9" applyNumberFormat="1" applyFont="1" applyBorder="1" applyProtection="1">
      <protection hidden="1"/>
    </xf>
    <xf numFmtId="0" fontId="18" fillId="0" borderId="3" xfId="9" applyNumberFormat="1" applyFont="1" applyBorder="1" applyProtection="1">
      <protection hidden="1"/>
    </xf>
    <xf numFmtId="0" fontId="18" fillId="2" borderId="48" xfId="9" applyNumberFormat="1" applyFont="1" applyFill="1" applyBorder="1" applyProtection="1">
      <protection hidden="1"/>
    </xf>
    <xf numFmtId="0" fontId="18" fillId="2" borderId="27" xfId="9" applyNumberFormat="1" applyFont="1" applyFill="1" applyBorder="1" applyProtection="1">
      <protection hidden="1"/>
    </xf>
    <xf numFmtId="165" fontId="16" fillId="3" borderId="28" xfId="10" applyNumberFormat="1" applyFont="1" applyFill="1" applyBorder="1" applyProtection="1">
      <protection hidden="1"/>
    </xf>
    <xf numFmtId="165" fontId="16" fillId="3" borderId="30" xfId="10" applyNumberFormat="1" applyFont="1" applyFill="1" applyBorder="1" applyProtection="1">
      <protection hidden="1"/>
    </xf>
    <xf numFmtId="0" fontId="16" fillId="3" borderId="28" xfId="9" applyFont="1" applyFill="1" applyBorder="1"/>
    <xf numFmtId="0" fontId="19" fillId="2" borderId="31" xfId="9" applyNumberFormat="1" applyFont="1" applyFill="1" applyBorder="1" applyProtection="1"/>
    <xf numFmtId="0" fontId="21" fillId="0" borderId="45" xfId="9" applyNumberFormat="1" applyFont="1" applyBorder="1" applyProtection="1">
      <protection hidden="1"/>
    </xf>
    <xf numFmtId="0" fontId="21" fillId="0" borderId="3" xfId="9" applyNumberFormat="1" applyFont="1" applyBorder="1" applyProtection="1">
      <protection hidden="1"/>
    </xf>
    <xf numFmtId="0" fontId="21" fillId="0" borderId="32" xfId="9" applyNumberFormat="1" applyFont="1" applyBorder="1" applyProtection="1">
      <protection hidden="1"/>
    </xf>
    <xf numFmtId="0" fontId="21" fillId="0" borderId="33" xfId="9" applyNumberFormat="1" applyFont="1" applyBorder="1" applyProtection="1">
      <protection hidden="1"/>
    </xf>
    <xf numFmtId="0" fontId="22" fillId="0" borderId="33" xfId="9" applyFont="1" applyBorder="1" applyProtection="1">
      <protection hidden="1"/>
    </xf>
    <xf numFmtId="0" fontId="21" fillId="0" borderId="42" xfId="9" applyNumberFormat="1" applyFont="1" applyBorder="1" applyProtection="1">
      <protection hidden="1"/>
    </xf>
    <xf numFmtId="0" fontId="22" fillId="0" borderId="43" xfId="9" applyFont="1" applyBorder="1" applyProtection="1">
      <protection hidden="1"/>
    </xf>
    <xf numFmtId="165" fontId="16" fillId="0" borderId="38" xfId="10" applyNumberFormat="1" applyFont="1" applyBorder="1" applyProtection="1">
      <protection hidden="1"/>
    </xf>
    <xf numFmtId="0" fontId="21" fillId="0" borderId="0" xfId="9" applyNumberFormat="1" applyFont="1" applyBorder="1" applyProtection="1">
      <protection hidden="1"/>
    </xf>
    <xf numFmtId="0" fontId="22" fillId="0" borderId="0" xfId="9" applyFont="1" applyBorder="1" applyProtection="1">
      <protection hidden="1"/>
    </xf>
    <xf numFmtId="165" fontId="16" fillId="0" borderId="0" xfId="10" applyNumberFormat="1" applyFont="1" applyBorder="1" applyProtection="1">
      <protection hidden="1"/>
    </xf>
    <xf numFmtId="165" fontId="16" fillId="0" borderId="0" xfId="10" applyNumberFormat="1" applyFont="1" applyBorder="1"/>
    <xf numFmtId="165" fontId="16" fillId="0" borderId="0" xfId="10" applyNumberFormat="1" applyFont="1" applyBorder="1" applyProtection="1"/>
    <xf numFmtId="165" fontId="16" fillId="4" borderId="22" xfId="10" applyNumberFormat="1" applyFont="1" applyFill="1" applyBorder="1" applyProtection="1">
      <protection hidden="1"/>
    </xf>
    <xf numFmtId="165" fontId="16" fillId="4" borderId="23" xfId="10" applyNumberFormat="1" applyFont="1" applyFill="1" applyBorder="1" applyProtection="1">
      <protection hidden="1"/>
    </xf>
    <xf numFmtId="0" fontId="16" fillId="4" borderId="23" xfId="9" applyFont="1" applyFill="1" applyBorder="1"/>
    <xf numFmtId="0" fontId="18" fillId="0" borderId="51" xfId="9" applyNumberFormat="1" applyFont="1" applyBorder="1" applyAlignment="1" applyProtection="1">
      <alignment wrapText="1"/>
      <protection hidden="1"/>
    </xf>
    <xf numFmtId="0" fontId="18" fillId="0" borderId="10" xfId="9" applyNumberFormat="1" applyFont="1" applyBorder="1" applyAlignment="1" applyProtection="1">
      <alignment wrapText="1"/>
      <protection hidden="1"/>
    </xf>
    <xf numFmtId="165" fontId="16" fillId="4" borderId="37" xfId="10" applyNumberFormat="1" applyFont="1" applyFill="1" applyBorder="1" applyProtection="1">
      <protection hidden="1"/>
    </xf>
    <xf numFmtId="165" fontId="16" fillId="4" borderId="38" xfId="10" applyNumberFormat="1" applyFont="1" applyFill="1" applyBorder="1" applyProtection="1">
      <protection hidden="1"/>
    </xf>
    <xf numFmtId="0" fontId="16" fillId="4" borderId="38" xfId="9" applyFont="1" applyFill="1" applyBorder="1"/>
    <xf numFmtId="165" fontId="16" fillId="0" borderId="6" xfId="10" applyNumberFormat="1" applyFont="1" applyBorder="1" applyProtection="1">
      <protection hidden="1"/>
    </xf>
    <xf numFmtId="165" fontId="16" fillId="0" borderId="7" xfId="10" applyNumberFormat="1" applyFont="1" applyBorder="1"/>
    <xf numFmtId="0" fontId="21" fillId="0" borderId="52" xfId="9" applyNumberFormat="1" applyFont="1" applyBorder="1" applyProtection="1">
      <protection hidden="1"/>
    </xf>
    <xf numFmtId="0" fontId="16" fillId="0" borderId="34" xfId="9" applyNumberFormat="1" applyFont="1" applyBorder="1" applyProtection="1">
      <protection hidden="1"/>
    </xf>
    <xf numFmtId="49" fontId="19" fillId="0" borderId="52" xfId="9" applyNumberFormat="1" applyFont="1" applyBorder="1" applyProtection="1">
      <protection hidden="1"/>
    </xf>
    <xf numFmtId="0" fontId="19" fillId="0" borderId="4" xfId="9" applyNumberFormat="1" applyFont="1" applyBorder="1" applyProtection="1">
      <protection hidden="1"/>
    </xf>
    <xf numFmtId="49" fontId="16" fillId="0" borderId="53" xfId="9" applyNumberFormat="1" applyFont="1" applyBorder="1" applyProtection="1">
      <protection hidden="1"/>
    </xf>
    <xf numFmtId="165" fontId="17" fillId="0" borderId="11" xfId="10" applyNumberFormat="1" applyFont="1" applyBorder="1" applyProtection="1">
      <protection hidden="1"/>
    </xf>
    <xf numFmtId="165" fontId="17" fillId="0" borderId="26" xfId="10" applyNumberFormat="1" applyFont="1" applyBorder="1" applyProtection="1">
      <protection hidden="1"/>
    </xf>
    <xf numFmtId="165" fontId="17" fillId="0" borderId="12" xfId="10" applyNumberFormat="1" applyFont="1" applyBorder="1"/>
    <xf numFmtId="165" fontId="17" fillId="0" borderId="25" xfId="10" applyNumberFormat="1" applyFont="1" applyBorder="1" applyProtection="1"/>
    <xf numFmtId="49" fontId="19" fillId="0" borderId="44" xfId="9" applyNumberFormat="1" applyFont="1" applyBorder="1" applyProtection="1">
      <protection hidden="1"/>
    </xf>
    <xf numFmtId="0" fontId="21" fillId="0" borderId="34" xfId="9" applyNumberFormat="1" applyFont="1" applyBorder="1" applyProtection="1">
      <protection hidden="1"/>
    </xf>
    <xf numFmtId="49" fontId="19" fillId="0" borderId="53" xfId="9" applyNumberFormat="1" applyFont="1" applyBorder="1" applyProtection="1">
      <protection hidden="1"/>
    </xf>
    <xf numFmtId="0" fontId="18" fillId="0" borderId="70" xfId="9" applyNumberFormat="1" applyFont="1" applyBorder="1" applyProtection="1">
      <protection hidden="1"/>
    </xf>
    <xf numFmtId="0" fontId="16" fillId="0" borderId="53" xfId="9" applyNumberFormat="1" applyFont="1" applyBorder="1" applyProtection="1">
      <protection hidden="1"/>
    </xf>
    <xf numFmtId="0" fontId="16" fillId="0" borderId="2" xfId="9" applyFont="1" applyBorder="1" applyProtection="1">
      <protection hidden="1"/>
    </xf>
    <xf numFmtId="0" fontId="19" fillId="0" borderId="54" xfId="9" applyNumberFormat="1" applyFont="1" applyBorder="1" applyProtection="1">
      <protection hidden="1"/>
    </xf>
    <xf numFmtId="0" fontId="16" fillId="0" borderId="4" xfId="9" applyFont="1" applyBorder="1" applyProtection="1">
      <protection hidden="1"/>
    </xf>
    <xf numFmtId="0" fontId="16" fillId="0" borderId="51" xfId="9" applyFont="1" applyBorder="1" applyProtection="1">
      <protection hidden="1"/>
    </xf>
    <xf numFmtId="0" fontId="18" fillId="0" borderId="51" xfId="9" applyNumberFormat="1" applyFont="1" applyBorder="1" applyProtection="1">
      <protection hidden="1"/>
    </xf>
    <xf numFmtId="0" fontId="18" fillId="0" borderId="10" xfId="9" applyNumberFormat="1" applyFont="1" applyBorder="1" applyProtection="1">
      <protection hidden="1"/>
    </xf>
    <xf numFmtId="165" fontId="17" fillId="0" borderId="28" xfId="10" applyNumberFormat="1" applyFont="1" applyBorder="1" applyProtection="1">
      <protection hidden="1"/>
    </xf>
    <xf numFmtId="165" fontId="17" fillId="0" borderId="30" xfId="10" applyNumberFormat="1" applyFont="1" applyBorder="1" applyProtection="1">
      <protection hidden="1"/>
    </xf>
    <xf numFmtId="165" fontId="17" fillId="0" borderId="29" xfId="10" applyNumberFormat="1" applyFont="1" applyBorder="1"/>
    <xf numFmtId="165" fontId="17" fillId="0" borderId="57" xfId="10" applyNumberFormat="1" applyFont="1" applyBorder="1" applyProtection="1"/>
    <xf numFmtId="165" fontId="16" fillId="0" borderId="9" xfId="10" applyNumberFormat="1" applyFont="1" applyBorder="1" applyProtection="1">
      <protection hidden="1"/>
    </xf>
    <xf numFmtId="165" fontId="17" fillId="0" borderId="22" xfId="10" applyNumberFormat="1" applyFont="1" applyBorder="1" applyProtection="1">
      <protection hidden="1"/>
    </xf>
    <xf numFmtId="165" fontId="17" fillId="0" borderId="24" xfId="10" applyNumberFormat="1" applyFont="1" applyBorder="1" applyProtection="1">
      <protection hidden="1"/>
    </xf>
    <xf numFmtId="165" fontId="17" fillId="0" borderId="23" xfId="10" applyNumberFormat="1" applyFont="1" applyBorder="1"/>
    <xf numFmtId="165" fontId="17" fillId="0" borderId="20" xfId="10" applyNumberFormat="1" applyFont="1" applyBorder="1" applyProtection="1"/>
    <xf numFmtId="0" fontId="19" fillId="2" borderId="27" xfId="9" applyNumberFormat="1" applyFont="1" applyFill="1" applyBorder="1" applyProtection="1">
      <protection hidden="1"/>
    </xf>
    <xf numFmtId="0" fontId="16" fillId="3" borderId="29" xfId="9" applyFont="1" applyFill="1" applyBorder="1"/>
    <xf numFmtId="0" fontId="19" fillId="0" borderId="51" xfId="9" applyNumberFormat="1" applyFont="1" applyBorder="1" applyProtection="1">
      <protection hidden="1"/>
    </xf>
    <xf numFmtId="0" fontId="19" fillId="0" borderId="10" xfId="9" applyNumberFormat="1" applyFont="1" applyBorder="1" applyProtection="1">
      <protection hidden="1"/>
    </xf>
    <xf numFmtId="0" fontId="18" fillId="0" borderId="2" xfId="7" applyNumberFormat="1" applyFont="1" applyBorder="1" applyProtection="1">
      <protection hidden="1"/>
    </xf>
    <xf numFmtId="0" fontId="18" fillId="0" borderId="3" xfId="7" applyNumberFormat="1" applyFont="1" applyBorder="1" applyProtection="1">
      <protection hidden="1"/>
    </xf>
    <xf numFmtId="165" fontId="16" fillId="0" borderId="45" xfId="8" applyNumberFormat="1" applyFont="1" applyBorder="1" applyProtection="1">
      <protection hidden="1"/>
    </xf>
    <xf numFmtId="165" fontId="16" fillId="0" borderId="12" xfId="8" applyNumberFormat="1" applyFont="1" applyBorder="1" applyProtection="1">
      <protection hidden="1"/>
    </xf>
    <xf numFmtId="165" fontId="16" fillId="0" borderId="87" xfId="8" applyNumberFormat="1" applyFont="1" applyBorder="1" applyProtection="1">
      <protection hidden="1"/>
    </xf>
    <xf numFmtId="0" fontId="19" fillId="0" borderId="70" xfId="7" applyNumberFormat="1" applyFont="1" applyBorder="1" applyProtection="1">
      <protection hidden="1"/>
    </xf>
    <xf numFmtId="0" fontId="19" fillId="0" borderId="52" xfId="7" applyNumberFormat="1" applyFont="1" applyBorder="1" applyProtection="1">
      <protection hidden="1"/>
    </xf>
    <xf numFmtId="165" fontId="16" fillId="0" borderId="32" xfId="8" applyNumberFormat="1" applyFont="1" applyBorder="1" applyProtection="1">
      <protection hidden="1"/>
    </xf>
    <xf numFmtId="165" fontId="16" fillId="0" borderId="14" xfId="8" applyNumberFormat="1" applyFont="1" applyBorder="1" applyProtection="1">
      <protection hidden="1"/>
    </xf>
    <xf numFmtId="165" fontId="16" fillId="0" borderId="59" xfId="8" applyNumberFormat="1" applyFont="1" applyBorder="1" applyProtection="1">
      <protection hidden="1"/>
    </xf>
    <xf numFmtId="165" fontId="16" fillId="0" borderId="13" xfId="8" applyNumberFormat="1" applyFont="1" applyBorder="1" applyProtection="1">
      <protection hidden="1"/>
    </xf>
    <xf numFmtId="165" fontId="16" fillId="0" borderId="16" xfId="8" applyNumberFormat="1" applyFont="1" applyBorder="1" applyProtection="1">
      <protection hidden="1"/>
    </xf>
    <xf numFmtId="0" fontId="19" fillId="0" borderId="53" xfId="7" applyNumberFormat="1" applyFont="1" applyBorder="1" applyProtection="1">
      <protection hidden="1"/>
    </xf>
    <xf numFmtId="165" fontId="16" fillId="0" borderId="17" xfId="8" applyNumberFormat="1" applyFont="1" applyBorder="1" applyProtection="1">
      <protection hidden="1"/>
    </xf>
    <xf numFmtId="0" fontId="19" fillId="0" borderId="73" xfId="7" applyNumberFormat="1" applyFont="1" applyBorder="1" applyProtection="1">
      <protection hidden="1"/>
    </xf>
    <xf numFmtId="165" fontId="16" fillId="0" borderId="37" xfId="8" applyNumberFormat="1" applyFont="1" applyBorder="1" applyProtection="1">
      <protection hidden="1"/>
    </xf>
    <xf numFmtId="165" fontId="16" fillId="0" borderId="38" xfId="8" applyNumberFormat="1" applyFont="1" applyBorder="1" applyProtection="1">
      <protection hidden="1"/>
    </xf>
    <xf numFmtId="165" fontId="16" fillId="0" borderId="39" xfId="8" applyNumberFormat="1" applyFont="1" applyBorder="1" applyProtection="1">
      <protection hidden="1"/>
    </xf>
    <xf numFmtId="0" fontId="18" fillId="0" borderId="72" xfId="7" applyNumberFormat="1" applyFont="1" applyBorder="1" applyProtection="1">
      <protection hidden="1"/>
    </xf>
    <xf numFmtId="0" fontId="18" fillId="0" borderId="54" xfId="7" applyNumberFormat="1" applyFont="1" applyBorder="1" applyProtection="1">
      <protection hidden="1"/>
    </xf>
    <xf numFmtId="165" fontId="16" fillId="0" borderId="6" xfId="8" applyNumberFormat="1" applyFont="1" applyBorder="1" applyProtection="1">
      <protection hidden="1"/>
    </xf>
    <xf numFmtId="165" fontId="16" fillId="0" borderId="7" xfId="8" applyNumberFormat="1" applyFont="1" applyBorder="1" applyProtection="1">
      <protection hidden="1"/>
    </xf>
    <xf numFmtId="165" fontId="16" fillId="0" borderId="8" xfId="8" applyNumberFormat="1" applyFont="1" applyBorder="1" applyProtection="1">
      <protection hidden="1"/>
    </xf>
    <xf numFmtId="0" fontId="18" fillId="0" borderId="69" xfId="7" applyNumberFormat="1" applyFont="1" applyBorder="1" applyProtection="1">
      <protection hidden="1"/>
    </xf>
    <xf numFmtId="0" fontId="19" fillId="0" borderId="34" xfId="7" applyNumberFormat="1" applyFont="1" applyBorder="1" applyProtection="1">
      <protection hidden="1"/>
    </xf>
    <xf numFmtId="0" fontId="18" fillId="0" borderId="34" xfId="7" applyNumberFormat="1" applyFont="1" applyBorder="1" applyProtection="1">
      <protection hidden="1"/>
    </xf>
    <xf numFmtId="0" fontId="18" fillId="0" borderId="4" xfId="7" applyNumberFormat="1" applyFont="1" applyBorder="1" applyProtection="1">
      <protection hidden="1"/>
    </xf>
    <xf numFmtId="0" fontId="19" fillId="0" borderId="0" xfId="7" applyNumberFormat="1" applyFont="1" applyBorder="1" applyProtection="1">
      <protection hidden="1"/>
    </xf>
    <xf numFmtId="0" fontId="18" fillId="0" borderId="35" xfId="7" applyNumberFormat="1" applyFont="1" applyBorder="1" applyProtection="1">
      <protection hidden="1"/>
    </xf>
    <xf numFmtId="0" fontId="19" fillId="0" borderId="36" xfId="7" applyNumberFormat="1" applyFont="1" applyBorder="1" applyProtection="1">
      <protection hidden="1"/>
    </xf>
    <xf numFmtId="0" fontId="16" fillId="0" borderId="36" xfId="7" applyNumberFormat="1" applyFont="1" applyBorder="1" applyProtection="1">
      <protection hidden="1"/>
    </xf>
    <xf numFmtId="0" fontId="18" fillId="0" borderId="32" xfId="7" applyNumberFormat="1" applyFont="1" applyBorder="1" applyProtection="1">
      <protection hidden="1"/>
    </xf>
    <xf numFmtId="0" fontId="19" fillId="0" borderId="33" xfId="7" applyNumberFormat="1" applyFont="1" applyBorder="1" applyProtection="1">
      <protection hidden="1"/>
    </xf>
    <xf numFmtId="0" fontId="16" fillId="0" borderId="33" xfId="7" applyFont="1" applyBorder="1" applyProtection="1">
      <protection hidden="1"/>
    </xf>
    <xf numFmtId="0" fontId="19" fillId="0" borderId="59" xfId="7" applyNumberFormat="1" applyFont="1" applyBorder="1" applyProtection="1">
      <protection hidden="1"/>
    </xf>
    <xf numFmtId="0" fontId="18" fillId="0" borderId="49" xfId="7" applyNumberFormat="1" applyFont="1" applyBorder="1" applyProtection="1">
      <protection hidden="1"/>
    </xf>
    <xf numFmtId="0" fontId="16" fillId="0" borderId="41" xfId="7" applyFont="1" applyBorder="1" applyProtection="1">
      <protection hidden="1"/>
    </xf>
    <xf numFmtId="0" fontId="19" fillId="0" borderId="41" xfId="7" applyNumberFormat="1" applyFont="1" applyBorder="1" applyProtection="1">
      <protection hidden="1"/>
    </xf>
    <xf numFmtId="0" fontId="16" fillId="0" borderId="0" xfId="7" applyFont="1" applyBorder="1" applyProtection="1">
      <protection hidden="1"/>
    </xf>
    <xf numFmtId="165" fontId="16" fillId="0" borderId="18" xfId="8" applyNumberFormat="1" applyFont="1" applyBorder="1" applyProtection="1">
      <protection hidden="1"/>
    </xf>
    <xf numFmtId="165" fontId="16" fillId="0" borderId="19" xfId="8" applyNumberFormat="1" applyFont="1" applyBorder="1" applyProtection="1">
      <protection hidden="1"/>
    </xf>
    <xf numFmtId="165" fontId="16" fillId="0" borderId="20" xfId="8" applyNumberFormat="1" applyFont="1" applyBorder="1" applyProtection="1">
      <protection hidden="1"/>
    </xf>
    <xf numFmtId="0" fontId="18" fillId="0" borderId="48" xfId="7" applyNumberFormat="1" applyFont="1" applyBorder="1" applyProtection="1">
      <protection hidden="1"/>
    </xf>
    <xf numFmtId="0" fontId="18" fillId="0" borderId="27" xfId="7" applyNumberFormat="1" applyFont="1" applyBorder="1" applyProtection="1">
      <protection hidden="1"/>
    </xf>
    <xf numFmtId="165" fontId="17" fillId="0" borderId="28" xfId="8" applyNumberFormat="1" applyFont="1" applyBorder="1" applyProtection="1">
      <protection hidden="1"/>
    </xf>
    <xf numFmtId="165" fontId="17" fillId="0" borderId="29" xfId="8" applyNumberFormat="1" applyFont="1" applyBorder="1" applyProtection="1">
      <protection hidden="1"/>
    </xf>
    <xf numFmtId="165" fontId="17" fillId="0" borderId="31" xfId="8" applyNumberFormat="1" applyFont="1" applyBorder="1" applyProtection="1">
      <protection hidden="1"/>
    </xf>
    <xf numFmtId="0" fontId="20" fillId="0" borderId="54" xfId="7" applyNumberFormat="1" applyFont="1" applyBorder="1" applyProtection="1">
      <protection hidden="1"/>
    </xf>
    <xf numFmtId="165" fontId="16" fillId="0" borderId="11" xfId="8" applyNumberFormat="1" applyFont="1" applyBorder="1" applyProtection="1">
      <protection hidden="1"/>
    </xf>
    <xf numFmtId="165" fontId="16" fillId="0" borderId="25" xfId="8" applyNumberFormat="1" applyFont="1" applyBorder="1" applyProtection="1">
      <protection hidden="1"/>
    </xf>
    <xf numFmtId="0" fontId="16" fillId="0" borderId="52" xfId="7" applyNumberFormat="1" applyFont="1" applyBorder="1" applyProtection="1">
      <protection hidden="1"/>
    </xf>
    <xf numFmtId="0" fontId="19" fillId="0" borderId="74" xfId="7" applyNumberFormat="1" applyFont="1" applyBorder="1" applyProtection="1">
      <protection hidden="1"/>
    </xf>
    <xf numFmtId="0" fontId="16" fillId="0" borderId="47" xfId="7" applyNumberFormat="1" applyFont="1" applyBorder="1" applyProtection="1">
      <protection hidden="1"/>
    </xf>
    <xf numFmtId="0" fontId="19" fillId="0" borderId="47" xfId="7" applyNumberFormat="1" applyFont="1" applyBorder="1" applyProtection="1">
      <protection hidden="1"/>
    </xf>
    <xf numFmtId="165" fontId="16" fillId="0" borderId="28" xfId="8" applyNumberFormat="1" applyFont="1" applyBorder="1" applyProtection="1">
      <protection hidden="1"/>
    </xf>
    <xf numFmtId="165" fontId="16" fillId="0" borderId="29" xfId="8" applyNumberFormat="1" applyFont="1" applyBorder="1" applyProtection="1">
      <protection hidden="1"/>
    </xf>
    <xf numFmtId="165" fontId="16" fillId="0" borderId="31" xfId="8" applyNumberFormat="1" applyFont="1" applyBorder="1" applyProtection="1">
      <protection hidden="1"/>
    </xf>
    <xf numFmtId="0" fontId="19" fillId="0" borderId="76" xfId="7" applyNumberFormat="1" applyFont="1" applyBorder="1" applyProtection="1">
      <protection hidden="1"/>
    </xf>
    <xf numFmtId="0" fontId="19" fillId="0" borderId="44" xfId="7" applyNumberFormat="1" applyFont="1" applyBorder="1" applyProtection="1">
      <protection hidden="1"/>
    </xf>
    <xf numFmtId="0" fontId="16" fillId="0" borderId="44" xfId="7" applyFont="1" applyBorder="1" applyProtection="1">
      <protection hidden="1"/>
    </xf>
    <xf numFmtId="0" fontId="19" fillId="0" borderId="69" xfId="7" applyNumberFormat="1" applyFont="1" applyBorder="1" applyProtection="1">
      <protection hidden="1"/>
    </xf>
    <xf numFmtId="165" fontId="17" fillId="0" borderId="55" xfId="8" applyNumberFormat="1" applyFont="1" applyBorder="1" applyProtection="1">
      <protection hidden="1"/>
    </xf>
    <xf numFmtId="165" fontId="17" fillId="0" borderId="56" xfId="8" applyNumberFormat="1" applyFont="1" applyBorder="1" applyProtection="1">
      <protection hidden="1"/>
    </xf>
    <xf numFmtId="165" fontId="17" fillId="0" borderId="57" xfId="8" applyNumberFormat="1" applyFont="1" applyBorder="1" applyProtection="1">
      <protection hidden="1"/>
    </xf>
    <xf numFmtId="0" fontId="18" fillId="2" borderId="48" xfId="7" applyNumberFormat="1" applyFont="1" applyFill="1" applyBorder="1" applyProtection="1">
      <protection hidden="1"/>
    </xf>
    <xf numFmtId="0" fontId="18" fillId="2" borderId="27" xfId="7" applyNumberFormat="1" applyFont="1" applyFill="1" applyBorder="1" applyProtection="1">
      <protection hidden="1"/>
    </xf>
    <xf numFmtId="165" fontId="16" fillId="3" borderId="28" xfId="8" applyNumberFormat="1" applyFont="1" applyFill="1" applyBorder="1" applyProtection="1">
      <protection hidden="1"/>
    </xf>
    <xf numFmtId="165" fontId="16" fillId="3" borderId="29" xfId="8" applyNumberFormat="1" applyFont="1" applyFill="1" applyBorder="1" applyProtection="1">
      <protection hidden="1"/>
    </xf>
    <xf numFmtId="165" fontId="16" fillId="3" borderId="31" xfId="8" applyNumberFormat="1" applyFont="1" applyFill="1" applyBorder="1" applyProtection="1">
      <protection hidden="1"/>
    </xf>
    <xf numFmtId="0" fontId="21" fillId="0" borderId="45" xfId="7" applyNumberFormat="1" applyFont="1" applyBorder="1" applyProtection="1">
      <protection hidden="1"/>
    </xf>
    <xf numFmtId="0" fontId="21" fillId="0" borderId="3" xfId="7" applyNumberFormat="1" applyFont="1" applyBorder="1" applyProtection="1">
      <protection hidden="1"/>
    </xf>
    <xf numFmtId="0" fontId="21" fillId="0" borderId="32" xfId="7" applyNumberFormat="1" applyFont="1" applyBorder="1" applyProtection="1">
      <protection hidden="1"/>
    </xf>
    <xf numFmtId="0" fontId="21" fillId="0" borderId="33" xfId="7" applyNumberFormat="1" applyFont="1" applyBorder="1" applyProtection="1">
      <protection hidden="1"/>
    </xf>
    <xf numFmtId="0" fontId="22" fillId="0" borderId="33" xfId="7" applyFont="1" applyBorder="1" applyProtection="1">
      <protection hidden="1"/>
    </xf>
    <xf numFmtId="0" fontId="21" fillId="0" borderId="42" xfId="7" applyNumberFormat="1" applyFont="1" applyBorder="1" applyProtection="1">
      <protection hidden="1"/>
    </xf>
    <xf numFmtId="0" fontId="22" fillId="0" borderId="43" xfId="7" applyFont="1" applyBorder="1" applyProtection="1">
      <protection hidden="1"/>
    </xf>
    <xf numFmtId="0" fontId="21" fillId="0" borderId="0" xfId="7" applyNumberFormat="1" applyFont="1" applyBorder="1" applyProtection="1">
      <protection hidden="1"/>
    </xf>
    <xf numFmtId="0" fontId="22" fillId="0" borderId="0" xfId="7" applyFont="1" applyBorder="1" applyProtection="1">
      <protection hidden="1"/>
    </xf>
    <xf numFmtId="165" fontId="16" fillId="0" borderId="0" xfId="8" applyNumberFormat="1" applyFont="1" applyBorder="1" applyProtection="1">
      <protection hidden="1"/>
    </xf>
    <xf numFmtId="165" fontId="16" fillId="4" borderId="11" xfId="8" applyNumberFormat="1" applyFont="1" applyFill="1" applyBorder="1" applyProtection="1">
      <protection hidden="1"/>
    </xf>
    <xf numFmtId="165" fontId="16" fillId="4" borderId="12" xfId="8" applyNumberFormat="1" applyFont="1" applyFill="1" applyBorder="1" applyProtection="1">
      <protection hidden="1"/>
    </xf>
    <xf numFmtId="165" fontId="16" fillId="4" borderId="25" xfId="8" applyNumberFormat="1" applyFont="1" applyFill="1" applyBorder="1" applyProtection="1">
      <protection hidden="1"/>
    </xf>
    <xf numFmtId="0" fontId="18" fillId="0" borderId="51" xfId="7" applyNumberFormat="1" applyFont="1" applyBorder="1" applyAlignment="1" applyProtection="1">
      <alignment wrapText="1"/>
      <protection hidden="1"/>
    </xf>
    <xf numFmtId="0" fontId="18" fillId="0" borderId="10" xfId="7" applyNumberFormat="1" applyFont="1" applyBorder="1" applyAlignment="1" applyProtection="1">
      <alignment wrapText="1"/>
      <protection hidden="1"/>
    </xf>
    <xf numFmtId="165" fontId="16" fillId="4" borderId="37" xfId="8" applyNumberFormat="1" applyFont="1" applyFill="1" applyBorder="1" applyProtection="1">
      <protection hidden="1"/>
    </xf>
    <xf numFmtId="165" fontId="16" fillId="4" borderId="38" xfId="8" applyNumberFormat="1" applyFont="1" applyFill="1" applyBorder="1" applyProtection="1">
      <protection hidden="1"/>
    </xf>
    <xf numFmtId="165" fontId="16" fillId="4" borderId="39" xfId="8" applyNumberFormat="1" applyFont="1" applyFill="1" applyBorder="1" applyProtection="1">
      <protection hidden="1"/>
    </xf>
    <xf numFmtId="0" fontId="21" fillId="0" borderId="52" xfId="7" applyNumberFormat="1" applyFont="1" applyBorder="1" applyProtection="1">
      <protection hidden="1"/>
    </xf>
    <xf numFmtId="0" fontId="16" fillId="0" borderId="34" xfId="7" applyNumberFormat="1" applyFont="1" applyBorder="1" applyProtection="1">
      <protection hidden="1"/>
    </xf>
    <xf numFmtId="49" fontId="19" fillId="0" borderId="52" xfId="7" applyNumberFormat="1" applyFont="1" applyBorder="1" applyProtection="1">
      <protection hidden="1"/>
    </xf>
    <xf numFmtId="0" fontId="19" fillId="0" borderId="4" xfId="7" applyNumberFormat="1" applyFont="1" applyBorder="1" applyProtection="1">
      <protection hidden="1"/>
    </xf>
    <xf numFmtId="49" fontId="16" fillId="0" borderId="53" xfId="7" applyNumberFormat="1" applyFont="1" applyBorder="1" applyProtection="1">
      <protection hidden="1"/>
    </xf>
    <xf numFmtId="165" fontId="17" fillId="0" borderId="11" xfId="8" applyNumberFormat="1" applyFont="1" applyBorder="1" applyProtection="1">
      <protection hidden="1"/>
    </xf>
    <xf numFmtId="165" fontId="17" fillId="0" borderId="12" xfId="8" applyNumberFormat="1" applyFont="1" applyBorder="1" applyProtection="1">
      <protection hidden="1"/>
    </xf>
    <xf numFmtId="165" fontId="17" fillId="0" borderId="25" xfId="8" applyNumberFormat="1" applyFont="1" applyBorder="1" applyProtection="1">
      <protection hidden="1"/>
    </xf>
    <xf numFmtId="49" fontId="19" fillId="0" borderId="44" xfId="7" applyNumberFormat="1" applyFont="1" applyBorder="1" applyProtection="1">
      <protection hidden="1"/>
    </xf>
    <xf numFmtId="0" fontId="21" fillId="0" borderId="34" xfId="7" applyNumberFormat="1" applyFont="1" applyBorder="1" applyProtection="1">
      <protection hidden="1"/>
    </xf>
    <xf numFmtId="49" fontId="19" fillId="0" borderId="53" xfId="7" applyNumberFormat="1" applyFont="1" applyBorder="1" applyProtection="1">
      <protection hidden="1"/>
    </xf>
    <xf numFmtId="0" fontId="18" fillId="0" borderId="70" xfId="7" applyNumberFormat="1" applyFont="1" applyBorder="1" applyProtection="1">
      <protection hidden="1"/>
    </xf>
    <xf numFmtId="0" fontId="16" fillId="0" borderId="53" xfId="7" applyNumberFormat="1" applyFont="1" applyBorder="1" applyProtection="1">
      <protection hidden="1"/>
    </xf>
    <xf numFmtId="0" fontId="16" fillId="0" borderId="2" xfId="7" applyFont="1" applyBorder="1" applyProtection="1">
      <protection hidden="1"/>
    </xf>
    <xf numFmtId="0" fontId="19" fillId="0" borderId="54" xfId="7" applyNumberFormat="1" applyFont="1" applyBorder="1" applyProtection="1">
      <protection hidden="1"/>
    </xf>
    <xf numFmtId="0" fontId="16" fillId="0" borderId="4" xfId="7" applyFont="1" applyBorder="1" applyProtection="1">
      <protection hidden="1"/>
    </xf>
    <xf numFmtId="0" fontId="16" fillId="0" borderId="51" xfId="7" applyFont="1" applyBorder="1" applyProtection="1">
      <protection hidden="1"/>
    </xf>
    <xf numFmtId="0" fontId="18" fillId="0" borderId="51" xfId="7" applyNumberFormat="1" applyFont="1" applyBorder="1" applyProtection="1">
      <protection hidden="1"/>
    </xf>
    <xf numFmtId="0" fontId="18" fillId="0" borderId="10" xfId="7" applyNumberFormat="1" applyFont="1" applyBorder="1" applyProtection="1">
      <protection hidden="1"/>
    </xf>
    <xf numFmtId="0" fontId="18" fillId="0" borderId="0" xfId="7" applyNumberFormat="1" applyFont="1" applyBorder="1" applyProtection="1">
      <protection hidden="1"/>
    </xf>
    <xf numFmtId="165" fontId="17" fillId="0" borderId="6" xfId="8" applyNumberFormat="1" applyFont="1" applyBorder="1" applyProtection="1">
      <protection hidden="1"/>
    </xf>
    <xf numFmtId="165" fontId="17" fillId="0" borderId="7" xfId="8" applyNumberFormat="1" applyFont="1" applyBorder="1" applyProtection="1">
      <protection hidden="1"/>
    </xf>
    <xf numFmtId="165" fontId="17" fillId="0" borderId="8" xfId="8" applyNumberFormat="1" applyFont="1" applyBorder="1" applyProtection="1">
      <protection hidden="1"/>
    </xf>
    <xf numFmtId="0" fontId="19" fillId="2" borderId="27" xfId="7" applyNumberFormat="1" applyFont="1" applyFill="1" applyBorder="1" applyProtection="1">
      <protection hidden="1"/>
    </xf>
    <xf numFmtId="165" fontId="16" fillId="3" borderId="18" xfId="8" applyNumberFormat="1" applyFont="1" applyFill="1" applyBorder="1" applyProtection="1">
      <protection hidden="1"/>
    </xf>
    <xf numFmtId="165" fontId="16" fillId="3" borderId="19" xfId="8" applyNumberFormat="1" applyFont="1" applyFill="1" applyBorder="1" applyProtection="1">
      <protection hidden="1"/>
    </xf>
    <xf numFmtId="165" fontId="16" fillId="3" borderId="20" xfId="8" applyNumberFormat="1" applyFont="1" applyFill="1" applyBorder="1" applyProtection="1">
      <protection hidden="1"/>
    </xf>
    <xf numFmtId="0" fontId="19" fillId="0" borderId="51" xfId="7" applyNumberFormat="1" applyFont="1" applyBorder="1" applyProtection="1">
      <protection hidden="1"/>
    </xf>
    <xf numFmtId="0" fontId="19" fillId="0" borderId="10" xfId="7" applyNumberFormat="1" applyFont="1" applyBorder="1" applyProtection="1">
      <protection hidden="1"/>
    </xf>
    <xf numFmtId="0" fontId="1" fillId="0" borderId="87" xfId="17" applyBorder="1"/>
    <xf numFmtId="165" fontId="17" fillId="0" borderId="59" xfId="18" applyNumberFormat="1" applyFont="1" applyBorder="1" applyProtection="1"/>
    <xf numFmtId="165" fontId="16" fillId="0" borderId="59" xfId="18" applyNumberFormat="1" applyFont="1" applyBorder="1" applyProtection="1"/>
    <xf numFmtId="0" fontId="19" fillId="2" borderId="83" xfId="17" applyFont="1" applyFill="1" applyBorder="1" applyProtection="1"/>
    <xf numFmtId="165" fontId="16" fillId="0" borderId="87" xfId="18" applyNumberFormat="1" applyFont="1" applyBorder="1" applyProtection="1"/>
    <xf numFmtId="165" fontId="16" fillId="0" borderId="85" xfId="18" applyNumberFormat="1" applyFont="1" applyBorder="1" applyProtection="1"/>
    <xf numFmtId="0" fontId="1" fillId="0" borderId="67" xfId="17" applyBorder="1"/>
    <xf numFmtId="165" fontId="17" fillId="0" borderId="88" xfId="18" applyNumberFormat="1" applyFont="1" applyBorder="1" applyProtection="1"/>
    <xf numFmtId="165" fontId="16" fillId="0" borderId="88" xfId="18" applyNumberFormat="1" applyFont="1" applyBorder="1" applyProtection="1"/>
    <xf numFmtId="0" fontId="19" fillId="2" borderId="89" xfId="17" applyFont="1" applyFill="1" applyBorder="1" applyProtection="1"/>
    <xf numFmtId="165" fontId="16" fillId="0" borderId="67" xfId="18" applyNumberFormat="1" applyFont="1" applyBorder="1" applyProtection="1"/>
    <xf numFmtId="165" fontId="16" fillId="0" borderId="64" xfId="18" applyNumberFormat="1" applyFont="1" applyBorder="1" applyProtection="1"/>
    <xf numFmtId="165" fontId="16" fillId="0" borderId="90" xfId="18" applyNumberFormat="1" applyFont="1" applyBorder="1" applyProtection="1"/>
    <xf numFmtId="0" fontId="16" fillId="0" borderId="67" xfId="18" applyNumberFormat="1" applyFont="1" applyBorder="1"/>
    <xf numFmtId="0" fontId="16" fillId="0" borderId="64" xfId="18" applyNumberFormat="1" applyFont="1" applyBorder="1"/>
    <xf numFmtId="165" fontId="17" fillId="0" borderId="90" xfId="18" applyNumberFormat="1" applyFont="1" applyBorder="1" applyProtection="1"/>
    <xf numFmtId="0" fontId="19" fillId="2" borderId="88" xfId="17" applyFont="1" applyFill="1" applyBorder="1" applyProtection="1"/>
    <xf numFmtId="0" fontId="13" fillId="0" borderId="0" xfId="0" applyFont="1" applyAlignment="1">
      <alignment horizontal="center"/>
    </xf>
    <xf numFmtId="0" fontId="15" fillId="0" borderId="0" xfId="1" applyFont="1" applyAlignment="1" applyProtection="1">
      <alignment horizontal="center"/>
      <protection hidden="1"/>
    </xf>
    <xf numFmtId="0" fontId="3" fillId="8" borderId="0" xfId="1" applyNumberFormat="1" applyFont="1" applyFill="1" applyBorder="1" applyProtection="1">
      <protection hidden="1"/>
    </xf>
    <xf numFmtId="165" fontId="6" fillId="8" borderId="0" xfId="2" applyNumberFormat="1" applyFont="1" applyFill="1" applyBorder="1" applyProtection="1">
      <protection hidden="1"/>
    </xf>
    <xf numFmtId="0" fontId="3" fillId="8" borderId="51" xfId="1" applyNumberFormat="1" applyFont="1" applyFill="1" applyBorder="1" applyProtection="1">
      <protection hidden="1"/>
    </xf>
    <xf numFmtId="0" fontId="3" fillId="8" borderId="10" xfId="1" applyNumberFormat="1" applyFont="1" applyFill="1" applyBorder="1" applyProtection="1">
      <protection hidden="1"/>
    </xf>
    <xf numFmtId="165" fontId="6" fillId="8" borderId="11" xfId="2" applyNumberFormat="1" applyFont="1" applyFill="1" applyBorder="1" applyProtection="1">
      <protection hidden="1"/>
    </xf>
    <xf numFmtId="165" fontId="6" fillId="8" borderId="12" xfId="2" applyNumberFormat="1" applyFont="1" applyFill="1" applyBorder="1" applyProtection="1">
      <protection hidden="1"/>
    </xf>
    <xf numFmtId="165" fontId="6" fillId="8" borderId="25" xfId="2" applyNumberFormat="1" applyFont="1" applyFill="1" applyBorder="1" applyProtection="1">
      <protection hidden="1"/>
    </xf>
    <xf numFmtId="165" fontId="6" fillId="8" borderId="37" xfId="2" applyNumberFormat="1" applyFont="1" applyFill="1" applyBorder="1" applyProtection="1">
      <protection hidden="1"/>
    </xf>
    <xf numFmtId="165" fontId="6" fillId="8" borderId="38" xfId="2" applyNumberFormat="1" applyFont="1" applyFill="1" applyBorder="1" applyProtection="1">
      <protection hidden="1"/>
    </xf>
    <xf numFmtId="165" fontId="6" fillId="8" borderId="39" xfId="2" applyNumberFormat="1" applyFont="1" applyFill="1" applyBorder="1" applyProtection="1">
      <protection hidden="1"/>
    </xf>
    <xf numFmtId="17" fontId="8" fillId="0" borderId="0" xfId="1" applyNumberFormat="1" applyFont="1" applyBorder="1" applyAlignment="1" applyProtection="1">
      <alignment horizontal="right"/>
      <protection hidden="1"/>
    </xf>
    <xf numFmtId="0" fontId="5" fillId="0" borderId="0" xfId="1" applyFont="1" applyBorder="1" applyAlignment="1" applyProtection="1">
      <alignment horizontal="center"/>
      <protection hidden="1"/>
    </xf>
    <xf numFmtId="166" fontId="5" fillId="0" borderId="0" xfId="1" applyNumberFormat="1" applyFont="1" applyBorder="1" applyProtection="1">
      <protection hidden="1"/>
    </xf>
    <xf numFmtId="165" fontId="6" fillId="0" borderId="0" xfId="4" applyNumberFormat="1" applyFont="1" applyBorder="1" applyProtection="1">
      <protection hidden="1"/>
    </xf>
    <xf numFmtId="166" fontId="5" fillId="0" borderId="66" xfId="1" applyNumberFormat="1" applyFont="1" applyBorder="1" applyProtection="1">
      <protection hidden="1"/>
    </xf>
    <xf numFmtId="0" fontId="15" fillId="0" borderId="0" xfId="1" applyFont="1" applyAlignment="1" applyProtection="1">
      <alignment horizontal="center"/>
      <protection hidden="1"/>
    </xf>
    <xf numFmtId="3" fontId="16" fillId="0" borderId="64" xfId="18" applyNumberFormat="1" applyFont="1" applyBorder="1" applyProtection="1"/>
    <xf numFmtId="0" fontId="23" fillId="0" borderId="0" xfId="0" applyFont="1"/>
    <xf numFmtId="0" fontId="27" fillId="0" borderId="67" xfId="17" applyFont="1" applyBorder="1"/>
    <xf numFmtId="0" fontId="27" fillId="0" borderId="87" xfId="17" applyFont="1" applyBorder="1"/>
    <xf numFmtId="0" fontId="26" fillId="0" borderId="2" xfId="17" applyNumberFormat="1" applyFont="1" applyBorder="1" applyProtection="1">
      <protection hidden="1"/>
    </xf>
    <xf numFmtId="0" fontId="26" fillId="0" borderId="3" xfId="17" applyNumberFormat="1" applyFont="1" applyBorder="1" applyProtection="1">
      <protection hidden="1"/>
    </xf>
    <xf numFmtId="165" fontId="25" fillId="0" borderId="88" xfId="18" applyNumberFormat="1" applyFont="1" applyBorder="1" applyProtection="1"/>
    <xf numFmtId="0" fontId="28" fillId="0" borderId="70" xfId="17" applyNumberFormat="1" applyFont="1" applyBorder="1" applyProtection="1">
      <protection hidden="1"/>
    </xf>
    <xf numFmtId="0" fontId="28" fillId="0" borderId="52" xfId="17" applyNumberFormat="1" applyFont="1" applyBorder="1" applyProtection="1">
      <protection hidden="1"/>
    </xf>
    <xf numFmtId="165" fontId="27" fillId="0" borderId="88" xfId="18" applyNumberFormat="1" applyFont="1" applyBorder="1" applyProtection="1"/>
    <xf numFmtId="0" fontId="28" fillId="0" borderId="53" xfId="17" applyNumberFormat="1" applyFont="1" applyBorder="1" applyProtection="1">
      <protection hidden="1"/>
    </xf>
    <xf numFmtId="0" fontId="28" fillId="0" borderId="74" xfId="17" applyNumberFormat="1" applyFont="1" applyBorder="1" applyProtection="1">
      <protection hidden="1"/>
    </xf>
    <xf numFmtId="0" fontId="28" fillId="0" borderId="47" xfId="17" applyNumberFormat="1" applyFont="1" applyBorder="1" applyProtection="1">
      <protection hidden="1"/>
    </xf>
    <xf numFmtId="0" fontId="26" fillId="0" borderId="72" xfId="17" applyNumberFormat="1" applyFont="1" applyBorder="1" applyProtection="1">
      <protection hidden="1"/>
    </xf>
    <xf numFmtId="0" fontId="26" fillId="0" borderId="54" xfId="17" applyNumberFormat="1" applyFont="1" applyBorder="1" applyProtection="1">
      <protection hidden="1"/>
    </xf>
    <xf numFmtId="0" fontId="26" fillId="0" borderId="69" xfId="17" applyNumberFormat="1" applyFont="1" applyBorder="1" applyProtection="1">
      <protection hidden="1"/>
    </xf>
    <xf numFmtId="0" fontId="28" fillId="0" borderId="34" xfId="17" applyNumberFormat="1" applyFont="1" applyBorder="1" applyProtection="1">
      <protection hidden="1"/>
    </xf>
    <xf numFmtId="0" fontId="26" fillId="0" borderId="34" xfId="17" applyNumberFormat="1" applyFont="1" applyBorder="1" applyProtection="1">
      <protection hidden="1"/>
    </xf>
    <xf numFmtId="0" fontId="26" fillId="0" borderId="4" xfId="17" applyNumberFormat="1" applyFont="1" applyBorder="1" applyProtection="1">
      <protection hidden="1"/>
    </xf>
    <xf numFmtId="0" fontId="28" fillId="0" borderId="0" xfId="17" applyNumberFormat="1" applyFont="1" applyBorder="1" applyProtection="1">
      <protection hidden="1"/>
    </xf>
    <xf numFmtId="0" fontId="26" fillId="0" borderId="35" xfId="17" applyNumberFormat="1" applyFont="1" applyBorder="1" applyProtection="1">
      <protection hidden="1"/>
    </xf>
    <xf numFmtId="0" fontId="28" fillId="0" borderId="36" xfId="17" applyNumberFormat="1" applyFont="1" applyBorder="1" applyProtection="1">
      <protection hidden="1"/>
    </xf>
    <xf numFmtId="0" fontId="27" fillId="0" borderId="36" xfId="17" applyNumberFormat="1" applyFont="1" applyBorder="1" applyProtection="1">
      <protection hidden="1"/>
    </xf>
    <xf numFmtId="0" fontId="26" fillId="0" borderId="32" xfId="17" applyNumberFormat="1" applyFont="1" applyBorder="1" applyProtection="1">
      <protection hidden="1"/>
    </xf>
    <xf numFmtId="0" fontId="28" fillId="0" borderId="33" xfId="17" applyNumberFormat="1" applyFont="1" applyBorder="1" applyProtection="1">
      <protection hidden="1"/>
    </xf>
    <xf numFmtId="0" fontId="27" fillId="0" borderId="33" xfId="17" applyFont="1" applyBorder="1" applyProtection="1">
      <protection hidden="1"/>
    </xf>
    <xf numFmtId="0" fontId="28" fillId="0" borderId="59" xfId="17" applyNumberFormat="1" applyFont="1" applyBorder="1" applyProtection="1">
      <protection hidden="1"/>
    </xf>
    <xf numFmtId="0" fontId="26" fillId="0" borderId="49" xfId="17" applyNumberFormat="1" applyFont="1" applyBorder="1" applyProtection="1">
      <protection hidden="1"/>
    </xf>
    <xf numFmtId="0" fontId="27" fillId="0" borderId="41" xfId="17" applyFont="1" applyBorder="1" applyProtection="1">
      <protection hidden="1"/>
    </xf>
    <xf numFmtId="0" fontId="28" fillId="0" borderId="41" xfId="17" applyNumberFormat="1" applyFont="1" applyBorder="1" applyProtection="1">
      <protection hidden="1"/>
    </xf>
    <xf numFmtId="0" fontId="27" fillId="0" borderId="0" xfId="17" applyFont="1" applyBorder="1" applyProtection="1">
      <protection hidden="1"/>
    </xf>
    <xf numFmtId="0" fontId="26" fillId="0" borderId="48" xfId="17" applyNumberFormat="1" applyFont="1" applyBorder="1" applyProtection="1">
      <protection hidden="1"/>
    </xf>
    <xf numFmtId="0" fontId="26" fillId="0" borderId="27" xfId="17" applyNumberFormat="1" applyFont="1" applyBorder="1" applyProtection="1">
      <protection hidden="1"/>
    </xf>
    <xf numFmtId="0" fontId="29" fillId="0" borderId="54" xfId="17" applyNumberFormat="1" applyFont="1" applyBorder="1" applyProtection="1">
      <protection hidden="1"/>
    </xf>
    <xf numFmtId="0" fontId="27" fillId="0" borderId="52" xfId="17" applyNumberFormat="1" applyFont="1" applyBorder="1" applyProtection="1">
      <protection hidden="1"/>
    </xf>
    <xf numFmtId="0" fontId="27" fillId="0" borderId="47" xfId="17" applyNumberFormat="1" applyFont="1" applyBorder="1" applyProtection="1">
      <protection hidden="1"/>
    </xf>
    <xf numFmtId="0" fontId="28" fillId="0" borderId="76" xfId="17" applyNumberFormat="1" applyFont="1" applyBorder="1" applyProtection="1">
      <protection hidden="1"/>
    </xf>
    <xf numFmtId="0" fontId="28" fillId="0" borderId="44" xfId="17" applyNumberFormat="1" applyFont="1" applyBorder="1" applyProtection="1">
      <protection hidden="1"/>
    </xf>
    <xf numFmtId="0" fontId="27" fillId="0" borderId="44" xfId="17" applyFont="1" applyBorder="1" applyProtection="1">
      <protection hidden="1"/>
    </xf>
    <xf numFmtId="0" fontId="28" fillId="0" borderId="69" xfId="17" applyNumberFormat="1" applyFont="1" applyBorder="1" applyProtection="1">
      <protection hidden="1"/>
    </xf>
    <xf numFmtId="0" fontId="26" fillId="2" borderId="2" xfId="17" applyNumberFormat="1" applyFont="1" applyFill="1" applyBorder="1" applyProtection="1">
      <protection hidden="1"/>
    </xf>
    <xf numFmtId="0" fontId="26" fillId="2" borderId="3" xfId="17" applyNumberFormat="1" applyFont="1" applyFill="1" applyBorder="1" applyProtection="1">
      <protection hidden="1"/>
    </xf>
    <xf numFmtId="0" fontId="28" fillId="2" borderId="89" xfId="17" applyFont="1" applyFill="1" applyBorder="1" applyProtection="1"/>
    <xf numFmtId="0" fontId="28" fillId="2" borderId="83" xfId="17" applyFont="1" applyFill="1" applyBorder="1" applyProtection="1"/>
    <xf numFmtId="0" fontId="30" fillId="0" borderId="45" xfId="17" applyNumberFormat="1" applyFont="1" applyBorder="1" applyProtection="1">
      <protection hidden="1"/>
    </xf>
    <xf numFmtId="0" fontId="30" fillId="0" borderId="3" xfId="17" applyNumberFormat="1" applyFont="1" applyBorder="1" applyProtection="1">
      <protection hidden="1"/>
    </xf>
    <xf numFmtId="165" fontId="27" fillId="0" borderId="67" xfId="18" applyNumberFormat="1" applyFont="1" applyBorder="1" applyProtection="1"/>
    <xf numFmtId="0" fontId="30" fillId="0" borderId="32" xfId="17" applyNumberFormat="1" applyFont="1" applyBorder="1" applyProtection="1">
      <protection hidden="1"/>
    </xf>
    <xf numFmtId="0" fontId="30" fillId="0" borderId="33" xfId="17" applyNumberFormat="1" applyFont="1" applyBorder="1" applyProtection="1">
      <protection hidden="1"/>
    </xf>
    <xf numFmtId="0" fontId="31" fillId="0" borderId="33" xfId="17" applyFont="1" applyBorder="1" applyProtection="1">
      <protection hidden="1"/>
    </xf>
    <xf numFmtId="0" fontId="30" fillId="0" borderId="42" xfId="17" applyNumberFormat="1" applyFont="1" applyBorder="1" applyProtection="1">
      <protection hidden="1"/>
    </xf>
    <xf numFmtId="0" fontId="31" fillId="0" borderId="43" xfId="17" applyFont="1" applyBorder="1" applyProtection="1">
      <protection hidden="1"/>
    </xf>
    <xf numFmtId="165" fontId="27" fillId="0" borderId="64" xfId="18" applyNumberFormat="1" applyFont="1" applyBorder="1" applyProtection="1"/>
    <xf numFmtId="0" fontId="30" fillId="0" borderId="0" xfId="17" applyNumberFormat="1" applyFont="1" applyBorder="1" applyProtection="1">
      <protection hidden="1"/>
    </xf>
    <xf numFmtId="0" fontId="31" fillId="0" borderId="0" xfId="17" applyFont="1" applyBorder="1" applyProtection="1">
      <protection hidden="1"/>
    </xf>
    <xf numFmtId="165" fontId="27" fillId="0" borderId="0" xfId="18" applyNumberFormat="1" applyFont="1" applyBorder="1" applyProtection="1"/>
    <xf numFmtId="0" fontId="27" fillId="0" borderId="67" xfId="18" applyNumberFormat="1" applyFont="1" applyBorder="1"/>
    <xf numFmtId="0" fontId="27" fillId="0" borderId="64" xfId="18" applyNumberFormat="1" applyFont="1" applyBorder="1"/>
    <xf numFmtId="165" fontId="25" fillId="0" borderId="90" xfId="18" applyNumberFormat="1" applyFont="1" applyBorder="1" applyProtection="1"/>
    <xf numFmtId="0" fontId="30" fillId="0" borderId="52" xfId="17" applyNumberFormat="1" applyFont="1" applyBorder="1" applyProtection="1">
      <protection hidden="1"/>
    </xf>
    <xf numFmtId="0" fontId="28" fillId="0" borderId="73" xfId="17" applyNumberFormat="1" applyFont="1" applyBorder="1" applyProtection="1">
      <protection hidden="1"/>
    </xf>
    <xf numFmtId="0" fontId="27" fillId="0" borderId="34" xfId="17" applyNumberFormat="1" applyFont="1" applyBorder="1" applyProtection="1">
      <protection hidden="1"/>
    </xf>
    <xf numFmtId="49" fontId="28" fillId="0" borderId="52" xfId="17" applyNumberFormat="1" applyFont="1" applyBorder="1" applyProtection="1">
      <protection hidden="1"/>
    </xf>
    <xf numFmtId="0" fontId="28" fillId="0" borderId="4" xfId="17" applyNumberFormat="1" applyFont="1" applyBorder="1" applyProtection="1">
      <protection hidden="1"/>
    </xf>
    <xf numFmtId="49" fontId="27" fillId="0" borderId="53" xfId="17" applyNumberFormat="1" applyFont="1" applyBorder="1" applyProtection="1">
      <protection hidden="1"/>
    </xf>
    <xf numFmtId="49" fontId="28" fillId="0" borderId="44" xfId="17" applyNumberFormat="1" applyFont="1" applyBorder="1" applyProtection="1">
      <protection hidden="1"/>
    </xf>
    <xf numFmtId="0" fontId="30" fillId="0" borderId="34" xfId="17" applyNumberFormat="1" applyFont="1" applyBorder="1" applyProtection="1">
      <protection hidden="1"/>
    </xf>
    <xf numFmtId="49" fontId="28" fillId="0" borderId="53" xfId="17" applyNumberFormat="1" applyFont="1" applyBorder="1" applyProtection="1">
      <protection hidden="1"/>
    </xf>
    <xf numFmtId="0" fontId="26" fillId="0" borderId="70" xfId="17" applyNumberFormat="1" applyFont="1" applyBorder="1" applyProtection="1">
      <protection hidden="1"/>
    </xf>
    <xf numFmtId="0" fontId="27" fillId="0" borderId="53" xfId="17" applyNumberFormat="1" applyFont="1" applyBorder="1" applyProtection="1">
      <protection hidden="1"/>
    </xf>
    <xf numFmtId="0" fontId="28" fillId="0" borderId="49" xfId="17" applyNumberFormat="1" applyFont="1" applyBorder="1" applyProtection="1">
      <protection hidden="1"/>
    </xf>
    <xf numFmtId="0" fontId="27" fillId="0" borderId="44" xfId="17" applyNumberFormat="1" applyFont="1" applyBorder="1" applyProtection="1">
      <protection hidden="1"/>
    </xf>
    <xf numFmtId="0" fontId="28" fillId="0" borderId="84" xfId="17" applyNumberFormat="1" applyFont="1" applyBorder="1" applyProtection="1">
      <protection hidden="1"/>
    </xf>
    <xf numFmtId="0" fontId="27" fillId="0" borderId="4" xfId="17" applyFont="1" applyBorder="1" applyProtection="1">
      <protection hidden="1"/>
    </xf>
    <xf numFmtId="0" fontId="27" fillId="0" borderId="51" xfId="17" applyFont="1" applyBorder="1" applyProtection="1">
      <protection hidden="1"/>
    </xf>
    <xf numFmtId="0" fontId="26" fillId="0" borderId="51" xfId="17" applyNumberFormat="1" applyFont="1" applyBorder="1" applyProtection="1">
      <protection hidden="1"/>
    </xf>
    <xf numFmtId="0" fontId="26" fillId="0" borderId="10" xfId="17" applyNumberFormat="1" applyFont="1" applyBorder="1" applyProtection="1">
      <protection hidden="1"/>
    </xf>
    <xf numFmtId="0" fontId="26" fillId="0" borderId="0" xfId="17" applyNumberFormat="1" applyFont="1" applyBorder="1" applyProtection="1">
      <protection hidden="1"/>
    </xf>
    <xf numFmtId="0" fontId="26" fillId="2" borderId="48" xfId="17" applyNumberFormat="1" applyFont="1" applyFill="1" applyBorder="1" applyProtection="1">
      <protection hidden="1"/>
    </xf>
    <xf numFmtId="0" fontId="26" fillId="2" borderId="27" xfId="17" applyNumberFormat="1" applyFont="1" applyFill="1" applyBorder="1" applyProtection="1">
      <protection hidden="1"/>
    </xf>
    <xf numFmtId="0" fontId="28" fillId="2" borderId="27" xfId="17" applyNumberFormat="1" applyFont="1" applyFill="1" applyBorder="1" applyProtection="1">
      <protection hidden="1"/>
    </xf>
    <xf numFmtId="0" fontId="28" fillId="2" borderId="88" xfId="17" applyFont="1" applyFill="1" applyBorder="1" applyProtection="1"/>
    <xf numFmtId="0" fontId="28" fillId="0" borderId="51" xfId="17" applyNumberFormat="1" applyFont="1" applyBorder="1" applyProtection="1">
      <protection hidden="1"/>
    </xf>
    <xf numFmtId="0" fontId="28" fillId="0" borderId="10" xfId="17" applyNumberFormat="1" applyFont="1" applyBorder="1" applyProtection="1">
      <protection hidden="1"/>
    </xf>
    <xf numFmtId="165" fontId="0" fillId="0" borderId="0" xfId="0" applyNumberFormat="1"/>
    <xf numFmtId="0" fontId="26" fillId="0" borderId="53" xfId="17" applyNumberFormat="1" applyFont="1" applyBorder="1" applyProtection="1">
      <protection hidden="1"/>
    </xf>
    <xf numFmtId="0" fontId="26" fillId="0" borderId="47" xfId="17" applyNumberFormat="1" applyFont="1" applyBorder="1" applyProtection="1">
      <protection hidden="1"/>
    </xf>
    <xf numFmtId="0" fontId="26" fillId="0" borderId="33" xfId="17" applyNumberFormat="1" applyFont="1" applyBorder="1" applyProtection="1">
      <protection hidden="1"/>
    </xf>
    <xf numFmtId="0" fontId="26" fillId="0" borderId="52" xfId="17" applyNumberFormat="1" applyFont="1" applyBorder="1" applyProtection="1">
      <protection hidden="1"/>
    </xf>
    <xf numFmtId="165" fontId="27" fillId="0" borderId="66" xfId="18" applyNumberFormat="1" applyFont="1" applyBorder="1" applyProtection="1"/>
    <xf numFmtId="0" fontId="13" fillId="0" borderId="0" xfId="0" applyFont="1" applyAlignment="1">
      <alignment horizontal="center"/>
    </xf>
    <xf numFmtId="165" fontId="32" fillId="0" borderId="0" xfId="0" applyNumberFormat="1" applyFont="1"/>
    <xf numFmtId="0" fontId="13" fillId="0" borderId="0" xfId="0" applyFont="1" applyAlignment="1">
      <alignment horizontal="center"/>
    </xf>
    <xf numFmtId="0" fontId="15" fillId="0" borderId="0" xfId="1" applyFont="1" applyAlignment="1" applyProtection="1">
      <alignment horizontal="center"/>
      <protection hidden="1"/>
    </xf>
    <xf numFmtId="165" fontId="12" fillId="0" borderId="0" xfId="0" applyNumberFormat="1" applyFont="1"/>
    <xf numFmtId="0" fontId="13" fillId="0" borderId="0" xfId="0" applyFont="1" applyAlignment="1">
      <alignment horizontal="center"/>
    </xf>
    <xf numFmtId="0" fontId="1" fillId="10" borderId="67" xfId="17" applyFont="1" applyFill="1" applyBorder="1"/>
    <xf numFmtId="0" fontId="33" fillId="10" borderId="2" xfId="17" applyNumberFormat="1" applyFont="1" applyFill="1" applyBorder="1" applyProtection="1">
      <protection hidden="1"/>
    </xf>
    <xf numFmtId="0" fontId="33" fillId="10" borderId="3" xfId="17" applyNumberFormat="1" applyFont="1" applyFill="1" applyBorder="1" applyProtection="1">
      <protection hidden="1"/>
    </xf>
    <xf numFmtId="165" fontId="2" fillId="10" borderId="88" xfId="18" applyNumberFormat="1" applyFont="1" applyFill="1" applyBorder="1" applyProtection="1"/>
    <xf numFmtId="0" fontId="34" fillId="10" borderId="70" xfId="17" applyNumberFormat="1" applyFont="1" applyFill="1" applyBorder="1" applyProtection="1">
      <protection hidden="1"/>
    </xf>
    <xf numFmtId="0" fontId="33" fillId="10" borderId="52" xfId="17" applyNumberFormat="1" applyFont="1" applyFill="1" applyBorder="1" applyProtection="1">
      <protection hidden="1"/>
    </xf>
    <xf numFmtId="0" fontId="34" fillId="10" borderId="52" xfId="17" applyNumberFormat="1" applyFont="1" applyFill="1" applyBorder="1" applyProtection="1">
      <protection hidden="1"/>
    </xf>
    <xf numFmtId="165" fontId="1" fillId="10" borderId="88" xfId="18" applyNumberFormat="1" applyFont="1" applyFill="1" applyBorder="1" applyProtection="1"/>
    <xf numFmtId="0" fontId="34" fillId="10" borderId="53" xfId="17" applyNumberFormat="1" applyFont="1" applyFill="1" applyBorder="1" applyProtection="1">
      <protection hidden="1"/>
    </xf>
    <xf numFmtId="0" fontId="33" fillId="10" borderId="53" xfId="17" applyNumberFormat="1" applyFont="1" applyFill="1" applyBorder="1" applyProtection="1">
      <protection hidden="1"/>
    </xf>
    <xf numFmtId="0" fontId="34" fillId="10" borderId="74" xfId="17" applyNumberFormat="1" applyFont="1" applyFill="1" applyBorder="1" applyProtection="1">
      <protection hidden="1"/>
    </xf>
    <xf numFmtId="0" fontId="33" fillId="10" borderId="47" xfId="17" applyNumberFormat="1" applyFont="1" applyFill="1" applyBorder="1" applyProtection="1">
      <protection hidden="1"/>
    </xf>
    <xf numFmtId="0" fontId="34" fillId="10" borderId="47" xfId="17" applyNumberFormat="1" applyFont="1" applyFill="1" applyBorder="1" applyProtection="1">
      <protection hidden="1"/>
    </xf>
    <xf numFmtId="0" fontId="33" fillId="10" borderId="72" xfId="17" applyNumberFormat="1" applyFont="1" applyFill="1" applyBorder="1" applyProtection="1">
      <protection hidden="1"/>
    </xf>
    <xf numFmtId="0" fontId="33" fillId="10" borderId="54" xfId="17" applyNumberFormat="1" applyFont="1" applyFill="1" applyBorder="1" applyProtection="1">
      <protection hidden="1"/>
    </xf>
    <xf numFmtId="0" fontId="33" fillId="10" borderId="69" xfId="17" applyNumberFormat="1" applyFont="1" applyFill="1" applyBorder="1" applyProtection="1">
      <protection hidden="1"/>
    </xf>
    <xf numFmtId="0" fontId="33" fillId="10" borderId="34" xfId="17" applyNumberFormat="1" applyFont="1" applyFill="1" applyBorder="1" applyProtection="1">
      <protection hidden="1"/>
    </xf>
    <xf numFmtId="0" fontId="34" fillId="10" borderId="34" xfId="17" applyNumberFormat="1" applyFont="1" applyFill="1" applyBorder="1" applyProtection="1">
      <protection hidden="1"/>
    </xf>
    <xf numFmtId="0" fontId="33" fillId="10" borderId="4" xfId="17" applyNumberFormat="1" applyFont="1" applyFill="1" applyBorder="1" applyProtection="1">
      <protection hidden="1"/>
    </xf>
    <xf numFmtId="0" fontId="34" fillId="10" borderId="0" xfId="17" applyNumberFormat="1" applyFont="1" applyFill="1" applyBorder="1" applyProtection="1">
      <protection hidden="1"/>
    </xf>
    <xf numFmtId="0" fontId="33" fillId="10" borderId="35" xfId="17" applyNumberFormat="1" applyFont="1" applyFill="1" applyBorder="1" applyProtection="1">
      <protection hidden="1"/>
    </xf>
    <xf numFmtId="0" fontId="34" fillId="10" borderId="36" xfId="17" applyNumberFormat="1" applyFont="1" applyFill="1" applyBorder="1" applyProtection="1">
      <protection hidden="1"/>
    </xf>
    <xf numFmtId="0" fontId="1" fillId="10" borderId="36" xfId="17" applyNumberFormat="1" applyFont="1" applyFill="1" applyBorder="1" applyProtection="1">
      <protection hidden="1"/>
    </xf>
    <xf numFmtId="0" fontId="33" fillId="10" borderId="32" xfId="17" applyNumberFormat="1" applyFont="1" applyFill="1" applyBorder="1" applyProtection="1">
      <protection hidden="1"/>
    </xf>
    <xf numFmtId="0" fontId="33" fillId="10" borderId="33" xfId="17" applyNumberFormat="1" applyFont="1" applyFill="1" applyBorder="1" applyProtection="1">
      <protection hidden="1"/>
    </xf>
    <xf numFmtId="0" fontId="34" fillId="10" borderId="33" xfId="17" applyNumberFormat="1" applyFont="1" applyFill="1" applyBorder="1" applyProtection="1">
      <protection hidden="1"/>
    </xf>
    <xf numFmtId="0" fontId="1" fillId="10" borderId="33" xfId="17" applyFont="1" applyFill="1" applyBorder="1" applyProtection="1">
      <protection hidden="1"/>
    </xf>
    <xf numFmtId="0" fontId="34" fillId="10" borderId="59" xfId="17" applyNumberFormat="1" applyFont="1" applyFill="1" applyBorder="1" applyProtection="1">
      <protection hidden="1"/>
    </xf>
    <xf numFmtId="0" fontId="33" fillId="10" borderId="49" xfId="17" applyNumberFormat="1" applyFont="1" applyFill="1" applyBorder="1" applyProtection="1">
      <protection hidden="1"/>
    </xf>
    <xf numFmtId="0" fontId="1" fillId="10" borderId="41" xfId="17" applyFont="1" applyFill="1" applyBorder="1" applyProtection="1">
      <protection hidden="1"/>
    </xf>
    <xf numFmtId="0" fontId="34" fillId="10" borderId="41" xfId="17" applyNumberFormat="1" applyFont="1" applyFill="1" applyBorder="1" applyProtection="1">
      <protection hidden="1"/>
    </xf>
    <xf numFmtId="0" fontId="1" fillId="10" borderId="0" xfId="17" applyFont="1" applyFill="1" applyBorder="1" applyProtection="1">
      <protection hidden="1"/>
    </xf>
    <xf numFmtId="0" fontId="33" fillId="10" borderId="48" xfId="17" applyNumberFormat="1" applyFont="1" applyFill="1" applyBorder="1" applyProtection="1">
      <protection hidden="1"/>
    </xf>
    <xf numFmtId="0" fontId="33" fillId="10" borderId="27" xfId="17" applyNumberFormat="1" applyFont="1" applyFill="1" applyBorder="1" applyProtection="1">
      <protection hidden="1"/>
    </xf>
    <xf numFmtId="0" fontId="35" fillId="10" borderId="54" xfId="17" applyNumberFormat="1" applyFont="1" applyFill="1" applyBorder="1" applyProtection="1">
      <protection hidden="1"/>
    </xf>
    <xf numFmtId="0" fontId="1" fillId="10" borderId="52" xfId="17" applyNumberFormat="1" applyFont="1" applyFill="1" applyBorder="1" applyProtection="1">
      <protection hidden="1"/>
    </xf>
    <xf numFmtId="0" fontId="1" fillId="10" borderId="47" xfId="17" applyNumberFormat="1" applyFont="1" applyFill="1" applyBorder="1" applyProtection="1">
      <protection hidden="1"/>
    </xf>
    <xf numFmtId="0" fontId="34" fillId="10" borderId="76" xfId="17" applyNumberFormat="1" applyFont="1" applyFill="1" applyBorder="1" applyProtection="1">
      <protection hidden="1"/>
    </xf>
    <xf numFmtId="0" fontId="34" fillId="10" borderId="44" xfId="17" applyNumberFormat="1" applyFont="1" applyFill="1" applyBorder="1" applyProtection="1">
      <protection hidden="1"/>
    </xf>
    <xf numFmtId="0" fontId="1" fillId="10" borderId="44" xfId="17" applyFont="1" applyFill="1" applyBorder="1" applyProtection="1">
      <protection hidden="1"/>
    </xf>
    <xf numFmtId="0" fontId="34" fillId="10" borderId="69" xfId="17" applyNumberFormat="1" applyFont="1" applyFill="1" applyBorder="1" applyProtection="1">
      <protection hidden="1"/>
    </xf>
    <xf numFmtId="0" fontId="33" fillId="11" borderId="2" xfId="17" applyNumberFormat="1" applyFont="1" applyFill="1" applyBorder="1" applyProtection="1">
      <protection hidden="1"/>
    </xf>
    <xf numFmtId="0" fontId="33" fillId="11" borderId="3" xfId="17" applyNumberFormat="1" applyFont="1" applyFill="1" applyBorder="1" applyProtection="1">
      <protection hidden="1"/>
    </xf>
    <xf numFmtId="0" fontId="34" fillId="11" borderId="89" xfId="17" applyFont="1" applyFill="1" applyBorder="1" applyProtection="1"/>
    <xf numFmtId="0" fontId="34" fillId="2" borderId="83" xfId="17" applyFont="1" applyFill="1" applyBorder="1" applyProtection="1"/>
    <xf numFmtId="0" fontId="36" fillId="10" borderId="45" xfId="17" applyNumberFormat="1" applyFont="1" applyFill="1" applyBorder="1" applyProtection="1">
      <protection hidden="1"/>
    </xf>
    <xf numFmtId="0" fontId="36" fillId="10" borderId="3" xfId="17" applyNumberFormat="1" applyFont="1" applyFill="1" applyBorder="1" applyProtection="1">
      <protection hidden="1"/>
    </xf>
    <xf numFmtId="165" fontId="1" fillId="10" borderId="67" xfId="18" applyNumberFormat="1" applyFont="1" applyFill="1" applyBorder="1" applyProtection="1"/>
    <xf numFmtId="0" fontId="36" fillId="10" borderId="32" xfId="17" applyNumberFormat="1" applyFont="1" applyFill="1" applyBorder="1" applyProtection="1">
      <protection hidden="1"/>
    </xf>
    <xf numFmtId="0" fontId="36" fillId="10" borderId="33" xfId="17" applyNumberFormat="1" applyFont="1" applyFill="1" applyBorder="1" applyProtection="1">
      <protection hidden="1"/>
    </xf>
    <xf numFmtId="0" fontId="37" fillId="10" borderId="33" xfId="17" applyFont="1" applyFill="1" applyBorder="1" applyProtection="1">
      <protection hidden="1"/>
    </xf>
    <xf numFmtId="0" fontId="36" fillId="10" borderId="42" xfId="17" applyNumberFormat="1" applyFont="1" applyFill="1" applyBorder="1" applyProtection="1">
      <protection hidden="1"/>
    </xf>
    <xf numFmtId="0" fontId="37" fillId="10" borderId="43" xfId="17" applyFont="1" applyFill="1" applyBorder="1" applyProtection="1">
      <protection hidden="1"/>
    </xf>
    <xf numFmtId="165" fontId="1" fillId="10" borderId="66" xfId="18" applyNumberFormat="1" applyFont="1" applyFill="1" applyBorder="1" applyProtection="1"/>
    <xf numFmtId="0" fontId="36" fillId="0" borderId="0" xfId="17" applyNumberFormat="1" applyFont="1" applyBorder="1" applyProtection="1">
      <protection hidden="1"/>
    </xf>
    <xf numFmtId="0" fontId="37" fillId="0" borderId="0" xfId="17" applyFont="1" applyBorder="1" applyProtection="1">
      <protection hidden="1"/>
    </xf>
    <xf numFmtId="165" fontId="1" fillId="0" borderId="0" xfId="18" applyNumberFormat="1" applyFont="1" applyBorder="1" applyProtection="1"/>
    <xf numFmtId="0" fontId="1" fillId="10" borderId="67" xfId="18" applyNumberFormat="1" applyFont="1" applyFill="1" applyBorder="1"/>
    <xf numFmtId="0" fontId="1" fillId="10" borderId="64" xfId="18" applyNumberFormat="1" applyFont="1" applyFill="1" applyBorder="1"/>
    <xf numFmtId="165" fontId="2" fillId="10" borderId="90" xfId="18" applyNumberFormat="1" applyFont="1" applyFill="1" applyBorder="1" applyProtection="1"/>
    <xf numFmtId="0" fontId="36" fillId="10" borderId="52" xfId="17" applyNumberFormat="1" applyFont="1" applyFill="1" applyBorder="1" applyProtection="1">
      <protection hidden="1"/>
    </xf>
    <xf numFmtId="0" fontId="34" fillId="10" borderId="73" xfId="17" applyNumberFormat="1" applyFont="1" applyFill="1" applyBorder="1" applyProtection="1">
      <protection hidden="1"/>
    </xf>
    <xf numFmtId="0" fontId="1" fillId="10" borderId="34" xfId="17" applyNumberFormat="1" applyFont="1" applyFill="1" applyBorder="1" applyProtection="1">
      <protection hidden="1"/>
    </xf>
    <xf numFmtId="49" fontId="34" fillId="10" borderId="52" xfId="17" applyNumberFormat="1" applyFont="1" applyFill="1" applyBorder="1" applyProtection="1">
      <protection hidden="1"/>
    </xf>
    <xf numFmtId="0" fontId="34" fillId="10" borderId="4" xfId="17" applyNumberFormat="1" applyFont="1" applyFill="1" applyBorder="1" applyProtection="1">
      <protection hidden="1"/>
    </xf>
    <xf numFmtId="49" fontId="1" fillId="10" borderId="53" xfId="17" applyNumberFormat="1" applyFont="1" applyFill="1" applyBorder="1" applyProtection="1">
      <protection hidden="1"/>
    </xf>
    <xf numFmtId="49" fontId="34" fillId="10" borderId="44" xfId="17" applyNumberFormat="1" applyFont="1" applyFill="1" applyBorder="1" applyProtection="1">
      <protection hidden="1"/>
    </xf>
    <xf numFmtId="0" fontId="36" fillId="10" borderId="34" xfId="17" applyNumberFormat="1" applyFont="1" applyFill="1" applyBorder="1" applyProtection="1">
      <protection hidden="1"/>
    </xf>
    <xf numFmtId="49" fontId="34" fillId="10" borderId="53" xfId="17" applyNumberFormat="1" applyFont="1" applyFill="1" applyBorder="1" applyProtection="1">
      <protection hidden="1"/>
    </xf>
    <xf numFmtId="0" fontId="33" fillId="10" borderId="70" xfId="17" applyNumberFormat="1" applyFont="1" applyFill="1" applyBorder="1" applyProtection="1">
      <protection hidden="1"/>
    </xf>
    <xf numFmtId="0" fontId="1" fillId="10" borderId="53" xfId="17" applyNumberFormat="1" applyFont="1" applyFill="1" applyBorder="1" applyProtection="1">
      <protection hidden="1"/>
    </xf>
    <xf numFmtId="0" fontId="34" fillId="10" borderId="49" xfId="17" applyNumberFormat="1" applyFont="1" applyFill="1" applyBorder="1" applyProtection="1">
      <protection hidden="1"/>
    </xf>
    <xf numFmtId="0" fontId="1" fillId="10" borderId="44" xfId="17" applyNumberFormat="1" applyFont="1" applyFill="1" applyBorder="1" applyProtection="1">
      <protection hidden="1"/>
    </xf>
    <xf numFmtId="0" fontId="34" fillId="10" borderId="84" xfId="17" applyNumberFormat="1" applyFont="1" applyFill="1" applyBorder="1" applyProtection="1">
      <protection hidden="1"/>
    </xf>
    <xf numFmtId="0" fontId="1" fillId="10" borderId="4" xfId="17" applyFont="1" applyFill="1" applyBorder="1" applyProtection="1">
      <protection hidden="1"/>
    </xf>
    <xf numFmtId="0" fontId="1" fillId="10" borderId="51" xfId="17" applyFont="1" applyFill="1" applyBorder="1" applyProtection="1">
      <protection hidden="1"/>
    </xf>
    <xf numFmtId="0" fontId="33" fillId="10" borderId="51" xfId="17" applyNumberFormat="1" applyFont="1" applyFill="1" applyBorder="1" applyProtection="1">
      <protection hidden="1"/>
    </xf>
    <xf numFmtId="0" fontId="33" fillId="10" borderId="10" xfId="17" applyNumberFormat="1" applyFont="1" applyFill="1" applyBorder="1" applyProtection="1">
      <protection hidden="1"/>
    </xf>
    <xf numFmtId="0" fontId="33" fillId="10" borderId="0" xfId="17" applyNumberFormat="1" applyFont="1" applyFill="1" applyBorder="1" applyProtection="1">
      <protection hidden="1"/>
    </xf>
    <xf numFmtId="0" fontId="33" fillId="11" borderId="48" xfId="17" applyNumberFormat="1" applyFont="1" applyFill="1" applyBorder="1" applyProtection="1">
      <protection hidden="1"/>
    </xf>
    <xf numFmtId="0" fontId="33" fillId="11" borderId="27" xfId="17" applyNumberFormat="1" applyFont="1" applyFill="1" applyBorder="1" applyProtection="1">
      <protection hidden="1"/>
    </xf>
    <xf numFmtId="0" fontId="34" fillId="11" borderId="27" xfId="17" applyNumberFormat="1" applyFont="1" applyFill="1" applyBorder="1" applyProtection="1">
      <protection hidden="1"/>
    </xf>
    <xf numFmtId="0" fontId="34" fillId="11" borderId="88" xfId="17" applyFont="1" applyFill="1" applyBorder="1" applyProtection="1"/>
    <xf numFmtId="0" fontId="34" fillId="2" borderId="88" xfId="17" applyFont="1" applyFill="1" applyBorder="1" applyProtection="1"/>
    <xf numFmtId="0" fontId="34" fillId="10" borderId="51" xfId="17" applyNumberFormat="1" applyFont="1" applyFill="1" applyBorder="1" applyProtection="1">
      <protection hidden="1"/>
    </xf>
    <xf numFmtId="0" fontId="34" fillId="10" borderId="10" xfId="17" applyNumberFormat="1" applyFont="1" applyFill="1" applyBorder="1" applyProtection="1">
      <protection hidden="1"/>
    </xf>
    <xf numFmtId="165" fontId="1" fillId="10" borderId="64" xfId="18" applyNumberFormat="1" applyFont="1" applyFill="1" applyBorder="1" applyProtection="1"/>
    <xf numFmtId="0" fontId="13" fillId="0" borderId="0" xfId="0" applyFont="1" applyAlignment="1">
      <alignment horizontal="center"/>
    </xf>
    <xf numFmtId="0" fontId="15" fillId="0" borderId="0" xfId="1" applyFont="1" applyAlignment="1" applyProtection="1">
      <alignment horizontal="center"/>
      <protection hidden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38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/>
    <xf numFmtId="0" fontId="13" fillId="0" borderId="0" xfId="0" applyFont="1" applyAlignment="1">
      <alignment horizontal="center"/>
    </xf>
    <xf numFmtId="165" fontId="0" fillId="0" borderId="0" xfId="0" applyNumberFormat="1"/>
    <xf numFmtId="0" fontId="1" fillId="10" borderId="67" xfId="17" applyFont="1" applyFill="1" applyBorder="1"/>
    <xf numFmtId="0" fontId="33" fillId="10" borderId="2" xfId="17" applyNumberFormat="1" applyFont="1" applyFill="1" applyBorder="1" applyProtection="1">
      <protection hidden="1"/>
    </xf>
    <xf numFmtId="0" fontId="33" fillId="10" borderId="3" xfId="17" applyNumberFormat="1" applyFont="1" applyFill="1" applyBorder="1" applyProtection="1">
      <protection hidden="1"/>
    </xf>
    <xf numFmtId="165" fontId="2" fillId="10" borderId="88" xfId="18" applyNumberFormat="1" applyFont="1" applyFill="1" applyBorder="1" applyProtection="1"/>
    <xf numFmtId="0" fontId="34" fillId="10" borderId="70" xfId="17" applyNumberFormat="1" applyFont="1" applyFill="1" applyBorder="1" applyProtection="1">
      <protection hidden="1"/>
    </xf>
    <xf numFmtId="0" fontId="33" fillId="10" borderId="52" xfId="17" applyNumberFormat="1" applyFont="1" applyFill="1" applyBorder="1" applyProtection="1">
      <protection hidden="1"/>
    </xf>
    <xf numFmtId="0" fontId="34" fillId="10" borderId="52" xfId="17" applyNumberFormat="1" applyFont="1" applyFill="1" applyBorder="1" applyProtection="1">
      <protection hidden="1"/>
    </xf>
    <xf numFmtId="165" fontId="1" fillId="10" borderId="88" xfId="18" applyNumberFormat="1" applyFont="1" applyFill="1" applyBorder="1" applyProtection="1"/>
    <xf numFmtId="0" fontId="34" fillId="10" borderId="53" xfId="17" applyNumberFormat="1" applyFont="1" applyFill="1" applyBorder="1" applyProtection="1">
      <protection hidden="1"/>
    </xf>
    <xf numFmtId="0" fontId="33" fillId="10" borderId="53" xfId="17" applyNumberFormat="1" applyFont="1" applyFill="1" applyBorder="1" applyProtection="1">
      <protection hidden="1"/>
    </xf>
    <xf numFmtId="0" fontId="34" fillId="10" borderId="74" xfId="17" applyNumberFormat="1" applyFont="1" applyFill="1" applyBorder="1" applyProtection="1">
      <protection hidden="1"/>
    </xf>
    <xf numFmtId="0" fontId="33" fillId="10" borderId="47" xfId="17" applyNumberFormat="1" applyFont="1" applyFill="1" applyBorder="1" applyProtection="1">
      <protection hidden="1"/>
    </xf>
    <xf numFmtId="0" fontId="34" fillId="10" borderId="47" xfId="17" applyNumberFormat="1" applyFont="1" applyFill="1" applyBorder="1" applyProtection="1">
      <protection hidden="1"/>
    </xf>
    <xf numFmtId="0" fontId="33" fillId="10" borderId="72" xfId="17" applyNumberFormat="1" applyFont="1" applyFill="1" applyBorder="1" applyProtection="1">
      <protection hidden="1"/>
    </xf>
    <xf numFmtId="0" fontId="33" fillId="10" borderId="54" xfId="17" applyNumberFormat="1" applyFont="1" applyFill="1" applyBorder="1" applyProtection="1">
      <protection hidden="1"/>
    </xf>
    <xf numFmtId="0" fontId="33" fillId="10" borderId="69" xfId="17" applyNumberFormat="1" applyFont="1" applyFill="1" applyBorder="1" applyProtection="1">
      <protection hidden="1"/>
    </xf>
    <xf numFmtId="0" fontId="33" fillId="10" borderId="34" xfId="17" applyNumberFormat="1" applyFont="1" applyFill="1" applyBorder="1" applyProtection="1">
      <protection hidden="1"/>
    </xf>
    <xf numFmtId="0" fontId="34" fillId="10" borderId="34" xfId="17" applyNumberFormat="1" applyFont="1" applyFill="1" applyBorder="1" applyProtection="1">
      <protection hidden="1"/>
    </xf>
    <xf numFmtId="0" fontId="33" fillId="10" borderId="4" xfId="17" applyNumberFormat="1" applyFont="1" applyFill="1" applyBorder="1" applyProtection="1">
      <protection hidden="1"/>
    </xf>
    <xf numFmtId="0" fontId="34" fillId="10" borderId="0" xfId="17" applyNumberFormat="1" applyFont="1" applyFill="1" applyBorder="1" applyProtection="1">
      <protection hidden="1"/>
    </xf>
    <xf numFmtId="0" fontId="33" fillId="10" borderId="35" xfId="17" applyNumberFormat="1" applyFont="1" applyFill="1" applyBorder="1" applyProtection="1">
      <protection hidden="1"/>
    </xf>
    <xf numFmtId="0" fontId="34" fillId="10" borderId="36" xfId="17" applyNumberFormat="1" applyFont="1" applyFill="1" applyBorder="1" applyProtection="1">
      <protection hidden="1"/>
    </xf>
    <xf numFmtId="0" fontId="1" fillId="10" borderId="36" xfId="17" applyNumberFormat="1" applyFont="1" applyFill="1" applyBorder="1" applyProtection="1">
      <protection hidden="1"/>
    </xf>
    <xf numFmtId="0" fontId="33" fillId="10" borderId="32" xfId="17" applyNumberFormat="1" applyFont="1" applyFill="1" applyBorder="1" applyProtection="1">
      <protection hidden="1"/>
    </xf>
    <xf numFmtId="0" fontId="33" fillId="10" borderId="33" xfId="17" applyNumberFormat="1" applyFont="1" applyFill="1" applyBorder="1" applyProtection="1">
      <protection hidden="1"/>
    </xf>
    <xf numFmtId="0" fontId="34" fillId="10" borderId="33" xfId="17" applyNumberFormat="1" applyFont="1" applyFill="1" applyBorder="1" applyProtection="1">
      <protection hidden="1"/>
    </xf>
    <xf numFmtId="0" fontId="1" fillId="10" borderId="33" xfId="17" applyFont="1" applyFill="1" applyBorder="1" applyProtection="1">
      <protection hidden="1"/>
    </xf>
    <xf numFmtId="0" fontId="34" fillId="10" borderId="59" xfId="17" applyNumberFormat="1" applyFont="1" applyFill="1" applyBorder="1" applyProtection="1">
      <protection hidden="1"/>
    </xf>
    <xf numFmtId="0" fontId="33" fillId="10" borderId="49" xfId="17" applyNumberFormat="1" applyFont="1" applyFill="1" applyBorder="1" applyProtection="1">
      <protection hidden="1"/>
    </xf>
    <xf numFmtId="0" fontId="1" fillId="10" borderId="41" xfId="17" applyFont="1" applyFill="1" applyBorder="1" applyProtection="1">
      <protection hidden="1"/>
    </xf>
    <xf numFmtId="0" fontId="34" fillId="10" borderId="41" xfId="17" applyNumberFormat="1" applyFont="1" applyFill="1" applyBorder="1" applyProtection="1">
      <protection hidden="1"/>
    </xf>
    <xf numFmtId="0" fontId="1" fillId="10" borderId="0" xfId="17" applyFont="1" applyFill="1" applyBorder="1" applyProtection="1">
      <protection hidden="1"/>
    </xf>
    <xf numFmtId="0" fontId="33" fillId="10" borderId="48" xfId="17" applyNumberFormat="1" applyFont="1" applyFill="1" applyBorder="1" applyProtection="1">
      <protection hidden="1"/>
    </xf>
    <xf numFmtId="0" fontId="33" fillId="10" borderId="27" xfId="17" applyNumberFormat="1" applyFont="1" applyFill="1" applyBorder="1" applyProtection="1">
      <protection hidden="1"/>
    </xf>
    <xf numFmtId="0" fontId="35" fillId="10" borderId="54" xfId="17" applyNumberFormat="1" applyFont="1" applyFill="1" applyBorder="1" applyProtection="1">
      <protection hidden="1"/>
    </xf>
    <xf numFmtId="0" fontId="1" fillId="10" borderId="52" xfId="17" applyNumberFormat="1" applyFont="1" applyFill="1" applyBorder="1" applyProtection="1">
      <protection hidden="1"/>
    </xf>
    <xf numFmtId="0" fontId="1" fillId="10" borderId="47" xfId="17" applyNumberFormat="1" applyFont="1" applyFill="1" applyBorder="1" applyProtection="1">
      <protection hidden="1"/>
    </xf>
    <xf numFmtId="0" fontId="34" fillId="10" borderId="76" xfId="17" applyNumberFormat="1" applyFont="1" applyFill="1" applyBorder="1" applyProtection="1">
      <protection hidden="1"/>
    </xf>
    <xf numFmtId="0" fontId="34" fillId="10" borderId="44" xfId="17" applyNumberFormat="1" applyFont="1" applyFill="1" applyBorder="1" applyProtection="1">
      <protection hidden="1"/>
    </xf>
    <xf numFmtId="0" fontId="1" fillId="10" borderId="44" xfId="17" applyFont="1" applyFill="1" applyBorder="1" applyProtection="1">
      <protection hidden="1"/>
    </xf>
    <xf numFmtId="0" fontId="34" fillId="10" borderId="69" xfId="17" applyNumberFormat="1" applyFont="1" applyFill="1" applyBorder="1" applyProtection="1">
      <protection hidden="1"/>
    </xf>
    <xf numFmtId="0" fontId="33" fillId="11" borderId="2" xfId="17" applyNumberFormat="1" applyFont="1" applyFill="1" applyBorder="1" applyProtection="1">
      <protection hidden="1"/>
    </xf>
    <xf numFmtId="0" fontId="33" fillId="11" borderId="3" xfId="17" applyNumberFormat="1" applyFont="1" applyFill="1" applyBorder="1" applyProtection="1">
      <protection hidden="1"/>
    </xf>
    <xf numFmtId="0" fontId="34" fillId="11" borderId="89" xfId="17" applyFont="1" applyFill="1" applyBorder="1" applyProtection="1"/>
    <xf numFmtId="0" fontId="36" fillId="10" borderId="45" xfId="17" applyNumberFormat="1" applyFont="1" applyFill="1" applyBorder="1" applyProtection="1">
      <protection hidden="1"/>
    </xf>
    <xf numFmtId="0" fontId="36" fillId="10" borderId="3" xfId="17" applyNumberFormat="1" applyFont="1" applyFill="1" applyBorder="1" applyProtection="1">
      <protection hidden="1"/>
    </xf>
    <xf numFmtId="165" fontId="1" fillId="10" borderId="67" xfId="18" applyNumberFormat="1" applyFont="1" applyFill="1" applyBorder="1" applyProtection="1"/>
    <xf numFmtId="0" fontId="36" fillId="10" borderId="32" xfId="17" applyNumberFormat="1" applyFont="1" applyFill="1" applyBorder="1" applyProtection="1">
      <protection hidden="1"/>
    </xf>
    <xf numFmtId="0" fontId="36" fillId="10" borderId="33" xfId="17" applyNumberFormat="1" applyFont="1" applyFill="1" applyBorder="1" applyProtection="1">
      <protection hidden="1"/>
    </xf>
    <xf numFmtId="0" fontId="37" fillId="10" borderId="33" xfId="17" applyFont="1" applyFill="1" applyBorder="1" applyProtection="1">
      <protection hidden="1"/>
    </xf>
    <xf numFmtId="0" fontId="36" fillId="10" borderId="42" xfId="17" applyNumberFormat="1" applyFont="1" applyFill="1" applyBorder="1" applyProtection="1">
      <protection hidden="1"/>
    </xf>
    <xf numFmtId="0" fontId="37" fillId="10" borderId="43" xfId="17" applyFont="1" applyFill="1" applyBorder="1" applyProtection="1">
      <protection hidden="1"/>
    </xf>
    <xf numFmtId="165" fontId="1" fillId="10" borderId="66" xfId="18" applyNumberFormat="1" applyFont="1" applyFill="1" applyBorder="1" applyProtection="1"/>
    <xf numFmtId="0" fontId="1" fillId="10" borderId="67" xfId="18" applyNumberFormat="1" applyFont="1" applyFill="1" applyBorder="1"/>
    <xf numFmtId="0" fontId="1" fillId="10" borderId="64" xfId="18" applyNumberFormat="1" applyFont="1" applyFill="1" applyBorder="1"/>
    <xf numFmtId="165" fontId="2" fillId="10" borderId="90" xfId="18" applyNumberFormat="1" applyFont="1" applyFill="1" applyBorder="1" applyProtection="1"/>
    <xf numFmtId="0" fontId="36" fillId="10" borderId="52" xfId="17" applyNumberFormat="1" applyFont="1" applyFill="1" applyBorder="1" applyProtection="1">
      <protection hidden="1"/>
    </xf>
    <xf numFmtId="0" fontId="34" fillId="10" borderId="73" xfId="17" applyNumberFormat="1" applyFont="1" applyFill="1" applyBorder="1" applyProtection="1">
      <protection hidden="1"/>
    </xf>
    <xf numFmtId="0" fontId="1" fillId="10" borderId="34" xfId="17" applyNumberFormat="1" applyFont="1" applyFill="1" applyBorder="1" applyProtection="1">
      <protection hidden="1"/>
    </xf>
    <xf numFmtId="49" fontId="34" fillId="10" borderId="52" xfId="17" applyNumberFormat="1" applyFont="1" applyFill="1" applyBorder="1" applyProtection="1">
      <protection hidden="1"/>
    </xf>
    <xf numFmtId="0" fontId="34" fillId="10" borderId="4" xfId="17" applyNumberFormat="1" applyFont="1" applyFill="1" applyBorder="1" applyProtection="1">
      <protection hidden="1"/>
    </xf>
    <xf numFmtId="49" fontId="1" fillId="10" borderId="53" xfId="17" applyNumberFormat="1" applyFont="1" applyFill="1" applyBorder="1" applyProtection="1">
      <protection hidden="1"/>
    </xf>
    <xf numFmtId="49" fontId="34" fillId="10" borderId="44" xfId="17" applyNumberFormat="1" applyFont="1" applyFill="1" applyBorder="1" applyProtection="1">
      <protection hidden="1"/>
    </xf>
    <xf numFmtId="0" fontId="36" fillId="10" borderId="34" xfId="17" applyNumberFormat="1" applyFont="1" applyFill="1" applyBorder="1" applyProtection="1">
      <protection hidden="1"/>
    </xf>
    <xf numFmtId="49" fontId="34" fillId="10" borderId="53" xfId="17" applyNumberFormat="1" applyFont="1" applyFill="1" applyBorder="1" applyProtection="1">
      <protection hidden="1"/>
    </xf>
    <xf numFmtId="0" fontId="33" fillId="10" borderId="70" xfId="17" applyNumberFormat="1" applyFont="1" applyFill="1" applyBorder="1" applyProtection="1">
      <protection hidden="1"/>
    </xf>
    <xf numFmtId="0" fontId="1" fillId="10" borderId="53" xfId="17" applyNumberFormat="1" applyFont="1" applyFill="1" applyBorder="1" applyProtection="1">
      <protection hidden="1"/>
    </xf>
    <xf numFmtId="0" fontId="34" fillId="10" borderId="49" xfId="17" applyNumberFormat="1" applyFont="1" applyFill="1" applyBorder="1" applyProtection="1">
      <protection hidden="1"/>
    </xf>
    <xf numFmtId="0" fontId="1" fillId="10" borderId="44" xfId="17" applyNumberFormat="1" applyFont="1" applyFill="1" applyBorder="1" applyProtection="1">
      <protection hidden="1"/>
    </xf>
    <xf numFmtId="0" fontId="34" fillId="10" borderId="84" xfId="17" applyNumberFormat="1" applyFont="1" applyFill="1" applyBorder="1" applyProtection="1">
      <protection hidden="1"/>
    </xf>
    <xf numFmtId="0" fontId="1" fillId="10" borderId="4" xfId="17" applyFont="1" applyFill="1" applyBorder="1" applyProtection="1">
      <protection hidden="1"/>
    </xf>
    <xf numFmtId="0" fontId="1" fillId="10" borderId="51" xfId="17" applyFont="1" applyFill="1" applyBorder="1" applyProtection="1">
      <protection hidden="1"/>
    </xf>
    <xf numFmtId="0" fontId="33" fillId="10" borderId="51" xfId="17" applyNumberFormat="1" applyFont="1" applyFill="1" applyBorder="1" applyProtection="1">
      <protection hidden="1"/>
    </xf>
    <xf numFmtId="0" fontId="33" fillId="10" borderId="10" xfId="17" applyNumberFormat="1" applyFont="1" applyFill="1" applyBorder="1" applyProtection="1">
      <protection hidden="1"/>
    </xf>
    <xf numFmtId="0" fontId="33" fillId="10" borderId="0" xfId="17" applyNumberFormat="1" applyFont="1" applyFill="1" applyBorder="1" applyProtection="1">
      <protection hidden="1"/>
    </xf>
    <xf numFmtId="0" fontId="33" fillId="11" borderId="48" xfId="17" applyNumberFormat="1" applyFont="1" applyFill="1" applyBorder="1" applyProtection="1">
      <protection hidden="1"/>
    </xf>
    <xf numFmtId="0" fontId="33" fillId="11" borderId="27" xfId="17" applyNumberFormat="1" applyFont="1" applyFill="1" applyBorder="1" applyProtection="1">
      <protection hidden="1"/>
    </xf>
    <xf numFmtId="0" fontId="34" fillId="11" borderId="27" xfId="17" applyNumberFormat="1" applyFont="1" applyFill="1" applyBorder="1" applyProtection="1">
      <protection hidden="1"/>
    </xf>
    <xf numFmtId="0" fontId="34" fillId="11" borderId="88" xfId="17" applyFont="1" applyFill="1" applyBorder="1" applyProtection="1"/>
    <xf numFmtId="0" fontId="34" fillId="10" borderId="51" xfId="17" applyNumberFormat="1" applyFont="1" applyFill="1" applyBorder="1" applyProtection="1">
      <protection hidden="1"/>
    </xf>
    <xf numFmtId="0" fontId="34" fillId="10" borderId="10" xfId="17" applyNumberFormat="1" applyFont="1" applyFill="1" applyBorder="1" applyProtection="1">
      <protection hidden="1"/>
    </xf>
    <xf numFmtId="165" fontId="1" fillId="10" borderId="64" xfId="18" applyNumberFormat="1" applyFont="1" applyFill="1" applyBorder="1" applyProtection="1"/>
    <xf numFmtId="165" fontId="1" fillId="10" borderId="90" xfId="18" applyNumberFormat="1" applyFont="1" applyFill="1" applyBorder="1" applyProtection="1"/>
    <xf numFmtId="0" fontId="34" fillId="0" borderId="0" xfId="17" applyNumberFormat="1" applyFont="1" applyFill="1" applyBorder="1" applyProtection="1">
      <protection hidden="1"/>
    </xf>
    <xf numFmtId="0" fontId="0" fillId="0" borderId="0" xfId="0" applyFill="1" applyBorder="1"/>
    <xf numFmtId="165" fontId="2" fillId="10" borderId="59" xfId="18" applyNumberFormat="1" applyFont="1" applyFill="1" applyBorder="1" applyProtection="1"/>
    <xf numFmtId="165" fontId="2" fillId="10" borderId="89" xfId="18" applyNumberFormat="1" applyFont="1" applyFill="1" applyBorder="1" applyProtection="1"/>
    <xf numFmtId="0" fontId="34" fillId="10" borderId="14" xfId="17" applyNumberFormat="1" applyFont="1" applyFill="1" applyBorder="1" applyProtection="1">
      <protection hidden="1"/>
    </xf>
    <xf numFmtId="165" fontId="1" fillId="10" borderId="14" xfId="18" applyNumberFormat="1" applyFont="1" applyFill="1" applyBorder="1" applyProtection="1"/>
    <xf numFmtId="0" fontId="33" fillId="10" borderId="14" xfId="17" applyNumberFormat="1" applyFont="1" applyFill="1" applyBorder="1" applyProtection="1">
      <protection hidden="1"/>
    </xf>
    <xf numFmtId="165" fontId="2" fillId="10" borderId="14" xfId="18" applyNumberFormat="1" applyFont="1" applyFill="1" applyBorder="1" applyProtection="1"/>
    <xf numFmtId="0" fontId="13" fillId="0" borderId="0" xfId="0" applyFont="1" applyAlignment="1">
      <alignment horizontal="center"/>
    </xf>
    <xf numFmtId="165" fontId="39" fillId="0" borderId="0" xfId="0" applyNumberFormat="1" applyFont="1" applyFill="1"/>
    <xf numFmtId="0" fontId="13" fillId="0" borderId="0" xfId="0" applyFont="1" applyAlignment="1">
      <alignment horizontal="center"/>
    </xf>
    <xf numFmtId="0" fontId="40" fillId="0" borderId="0" xfId="0" applyFont="1"/>
    <xf numFmtId="0" fontId="13" fillId="0" borderId="0" xfId="0" applyFont="1" applyAlignment="1">
      <alignment horizontal="center"/>
    </xf>
    <xf numFmtId="0" fontId="3" fillId="0" borderId="2" xfId="1" applyNumberFormat="1" applyFont="1" applyBorder="1" applyAlignment="1" applyProtection="1">
      <alignment horizontal="left"/>
      <protection hidden="1"/>
    </xf>
    <xf numFmtId="0" fontId="3" fillId="0" borderId="3" xfId="1" applyNumberFormat="1" applyFont="1" applyBorder="1" applyAlignment="1" applyProtection="1">
      <alignment horizontal="left"/>
      <protection hidden="1"/>
    </xf>
    <xf numFmtId="0" fontId="3" fillId="0" borderId="1" xfId="1" applyNumberFormat="1" applyFont="1" applyBorder="1" applyAlignment="1" applyProtection="1">
      <alignment horizontal="left"/>
      <protection hidden="1"/>
    </xf>
    <xf numFmtId="0" fontId="3" fillId="0" borderId="51" xfId="1" applyNumberFormat="1" applyFont="1" applyBorder="1" applyAlignment="1" applyProtection="1">
      <alignment horizontal="left"/>
      <protection hidden="1"/>
    </xf>
    <xf numFmtId="0" fontId="3" fillId="0" borderId="10" xfId="1" applyNumberFormat="1" applyFont="1" applyBorder="1" applyAlignment="1" applyProtection="1">
      <alignment horizontal="left"/>
      <protection hidden="1"/>
    </xf>
    <xf numFmtId="0" fontId="3" fillId="0" borderId="77" xfId="1" applyNumberFormat="1" applyFont="1" applyBorder="1" applyAlignment="1" applyProtection="1">
      <alignment horizontal="left"/>
      <protection hidden="1"/>
    </xf>
    <xf numFmtId="165" fontId="5" fillId="0" borderId="22" xfId="2" applyNumberFormat="1" applyFont="1" applyBorder="1" applyAlignment="1" applyProtection="1">
      <alignment horizontal="center" vertical="center"/>
      <protection hidden="1"/>
    </xf>
    <xf numFmtId="165" fontId="5" fillId="0" borderId="60" xfId="2" applyNumberFormat="1" applyFont="1" applyBorder="1" applyAlignment="1" applyProtection="1">
      <alignment horizontal="center" vertical="center"/>
      <protection hidden="1"/>
    </xf>
    <xf numFmtId="165" fontId="5" fillId="0" borderId="24" xfId="2" applyNumberFormat="1" applyFont="1" applyBorder="1" applyAlignment="1" applyProtection="1">
      <alignment horizontal="center" vertical="center"/>
      <protection hidden="1"/>
    </xf>
    <xf numFmtId="165" fontId="5" fillId="0" borderId="62" xfId="2" applyNumberFormat="1" applyFont="1" applyBorder="1" applyAlignment="1" applyProtection="1">
      <alignment horizontal="center" vertical="center"/>
      <protection hidden="1"/>
    </xf>
    <xf numFmtId="165" fontId="5" fillId="0" borderId="75" xfId="2" applyNumberFormat="1" applyFont="1" applyBorder="1" applyAlignment="1" applyProtection="1">
      <alignment horizontal="center" vertical="center"/>
      <protection hidden="1"/>
    </xf>
    <xf numFmtId="165" fontId="5" fillId="0" borderId="91" xfId="2" applyNumberFormat="1" applyFont="1" applyBorder="1" applyAlignment="1" applyProtection="1">
      <alignment horizontal="center" vertical="center"/>
      <protection hidden="1"/>
    </xf>
    <xf numFmtId="165" fontId="5" fillId="0" borderId="65" xfId="2" applyNumberFormat="1" applyFont="1" applyBorder="1" applyAlignment="1" applyProtection="1">
      <alignment horizontal="center" vertical="center"/>
      <protection hidden="1"/>
    </xf>
    <xf numFmtId="165" fontId="5" fillId="0" borderId="63" xfId="2" applyNumberFormat="1" applyFont="1" applyBorder="1" applyAlignment="1" applyProtection="1">
      <alignment horizontal="center" vertical="center"/>
      <protection hidden="1"/>
    </xf>
    <xf numFmtId="165" fontId="6" fillId="8" borderId="2" xfId="2" applyNumberFormat="1" applyFont="1" applyFill="1" applyBorder="1" applyAlignment="1" applyProtection="1">
      <alignment horizontal="center"/>
      <protection hidden="1"/>
    </xf>
    <xf numFmtId="165" fontId="6" fillId="8" borderId="3" xfId="2" applyNumberFormat="1" applyFont="1" applyFill="1" applyBorder="1" applyAlignment="1" applyProtection="1">
      <alignment horizontal="center"/>
      <protection hidden="1"/>
    </xf>
    <xf numFmtId="165" fontId="6" fillId="8" borderId="1" xfId="2" applyNumberFormat="1" applyFont="1" applyFill="1" applyBorder="1" applyAlignment="1" applyProtection="1">
      <alignment horizontal="center"/>
      <protection hidden="1"/>
    </xf>
    <xf numFmtId="165" fontId="6" fillId="8" borderId="51" xfId="2" applyNumberFormat="1" applyFont="1" applyFill="1" applyBorder="1" applyAlignment="1" applyProtection="1">
      <alignment horizontal="center"/>
      <protection hidden="1"/>
    </xf>
    <xf numFmtId="165" fontId="6" fillId="8" borderId="10" xfId="2" applyNumberFormat="1" applyFont="1" applyFill="1" applyBorder="1" applyAlignment="1" applyProtection="1">
      <alignment horizontal="center"/>
      <protection hidden="1"/>
    </xf>
    <xf numFmtId="165" fontId="6" fillId="8" borderId="77" xfId="2" applyNumberFormat="1" applyFont="1" applyFill="1" applyBorder="1" applyAlignment="1" applyProtection="1">
      <alignment horizontal="center"/>
      <protection hidden="1"/>
    </xf>
    <xf numFmtId="0" fontId="5" fillId="0" borderId="48" xfId="1" applyFont="1" applyBorder="1" applyAlignment="1" applyProtection="1">
      <alignment horizontal="center"/>
      <protection hidden="1"/>
    </xf>
    <xf numFmtId="0" fontId="5" fillId="0" borderId="27" xfId="1" applyFont="1" applyBorder="1" applyAlignment="1" applyProtection="1">
      <alignment horizontal="center"/>
      <protection hidden="1"/>
    </xf>
    <xf numFmtId="0" fontId="5" fillId="0" borderId="50" xfId="1" applyFont="1" applyBorder="1" applyAlignment="1" applyProtection="1">
      <alignment horizontal="center"/>
      <protection hidden="1"/>
    </xf>
    <xf numFmtId="0" fontId="13" fillId="0" borderId="0" xfId="0" applyFont="1" applyAlignment="1">
      <alignment horizontal="center"/>
    </xf>
    <xf numFmtId="0" fontId="5" fillId="0" borderId="0" xfId="5" applyFont="1" applyFill="1" applyBorder="1" applyAlignment="1" applyProtection="1">
      <alignment horizontal="center"/>
      <protection hidden="1"/>
    </xf>
    <xf numFmtId="0" fontId="5" fillId="0" borderId="0" xfId="5" applyFont="1" applyBorder="1" applyAlignment="1" applyProtection="1">
      <alignment horizontal="center"/>
      <protection hidden="1"/>
    </xf>
    <xf numFmtId="0" fontId="15" fillId="0" borderId="0" xfId="1" applyFont="1" applyAlignment="1" applyProtection="1">
      <alignment horizontal="center"/>
      <protection hidden="1"/>
    </xf>
    <xf numFmtId="17" fontId="8" fillId="0" borderId="10" xfId="1" applyNumberFormat="1" applyFont="1" applyBorder="1" applyAlignment="1" applyProtection="1">
      <alignment horizontal="right"/>
      <protection hidden="1"/>
    </xf>
    <xf numFmtId="165" fontId="5" fillId="0" borderId="22" xfId="6" applyNumberFormat="1" applyFont="1" applyBorder="1" applyAlignment="1" applyProtection="1">
      <alignment horizontal="center" vertical="center"/>
      <protection hidden="1"/>
    </xf>
    <xf numFmtId="165" fontId="5" fillId="0" borderId="60" xfId="6" applyNumberFormat="1" applyFont="1" applyBorder="1" applyAlignment="1" applyProtection="1">
      <alignment horizontal="center" vertical="center"/>
      <protection hidden="1"/>
    </xf>
    <xf numFmtId="165" fontId="5" fillId="0" borderId="24" xfId="6" applyNumberFormat="1" applyFont="1" applyBorder="1" applyAlignment="1" applyProtection="1">
      <alignment horizontal="center" vertical="center"/>
      <protection hidden="1"/>
    </xf>
    <xf numFmtId="165" fontId="5" fillId="0" borderId="62" xfId="6" applyNumberFormat="1" applyFont="1" applyBorder="1" applyAlignment="1" applyProtection="1">
      <alignment horizontal="center" vertical="center"/>
      <protection hidden="1"/>
    </xf>
    <xf numFmtId="165" fontId="5" fillId="0" borderId="75" xfId="6" applyNumberFormat="1" applyFont="1" applyBorder="1" applyAlignment="1" applyProtection="1">
      <alignment horizontal="center" vertical="center"/>
      <protection hidden="1"/>
    </xf>
    <xf numFmtId="165" fontId="5" fillId="0" borderId="91" xfId="6" applyNumberFormat="1" applyFont="1" applyBorder="1" applyAlignment="1" applyProtection="1">
      <alignment horizontal="center" vertical="center"/>
      <protection hidden="1"/>
    </xf>
    <xf numFmtId="0" fontId="12" fillId="0" borderId="0" xfId="0" applyNumberFormat="1" applyFont="1" applyAlignment="1">
      <alignment horizontal="center"/>
    </xf>
    <xf numFmtId="0" fontId="18" fillId="0" borderId="48" xfId="17" applyNumberFormat="1" applyFont="1" applyBorder="1" applyAlignment="1" applyProtection="1">
      <alignment horizontal="left" vertical="center" wrapText="1"/>
      <protection hidden="1"/>
    </xf>
    <xf numFmtId="0" fontId="18" fillId="0" borderId="27" xfId="17" applyNumberFormat="1" applyFont="1" applyBorder="1" applyAlignment="1" applyProtection="1">
      <alignment horizontal="left" vertical="center" wrapText="1"/>
      <protection hidden="1"/>
    </xf>
    <xf numFmtId="0" fontId="18" fillId="0" borderId="2" xfId="7" applyNumberFormat="1" applyFont="1" applyBorder="1" applyAlignment="1" applyProtection="1">
      <alignment horizontal="left" wrapText="1"/>
      <protection hidden="1"/>
    </xf>
    <xf numFmtId="0" fontId="18" fillId="0" borderId="3" xfId="7" applyNumberFormat="1" applyFont="1" applyBorder="1" applyAlignment="1" applyProtection="1">
      <alignment horizontal="left" wrapText="1"/>
      <protection hidden="1"/>
    </xf>
    <xf numFmtId="0" fontId="18" fillId="0" borderId="1" xfId="7" applyNumberFormat="1" applyFont="1" applyBorder="1" applyAlignment="1" applyProtection="1">
      <alignment horizontal="left" wrapText="1"/>
      <protection hidden="1"/>
    </xf>
    <xf numFmtId="0" fontId="18" fillId="0" borderId="48" xfId="7" applyNumberFormat="1" applyFont="1" applyBorder="1" applyAlignment="1" applyProtection="1">
      <alignment horizontal="left" wrapText="1"/>
      <protection hidden="1"/>
    </xf>
    <xf numFmtId="0" fontId="18" fillId="0" borderId="27" xfId="7" applyNumberFormat="1" applyFont="1" applyBorder="1" applyAlignment="1" applyProtection="1">
      <alignment horizontal="left" wrapText="1"/>
      <protection hidden="1"/>
    </xf>
    <xf numFmtId="0" fontId="18" fillId="0" borderId="50" xfId="7" applyNumberFormat="1" applyFont="1" applyBorder="1" applyAlignment="1" applyProtection="1">
      <alignment horizontal="left" wrapText="1"/>
      <protection hidden="1"/>
    </xf>
    <xf numFmtId="0" fontId="6" fillId="0" borderId="10" xfId="1" applyNumberFormat="1" applyFont="1" applyBorder="1" applyAlignment="1" applyProtection="1">
      <alignment horizontal="right"/>
      <protection hidden="1"/>
    </xf>
    <xf numFmtId="0" fontId="17" fillId="0" borderId="2" xfId="1" applyFont="1" applyBorder="1" applyAlignment="1" applyProtection="1">
      <alignment horizontal="center" vertical="center"/>
      <protection hidden="1"/>
    </xf>
    <xf numFmtId="0" fontId="17" fillId="0" borderId="3" xfId="1" applyFont="1" applyBorder="1" applyAlignment="1" applyProtection="1">
      <alignment horizontal="center" vertical="center"/>
      <protection hidden="1"/>
    </xf>
    <xf numFmtId="0" fontId="17" fillId="0" borderId="1" xfId="1" applyFont="1" applyBorder="1" applyAlignment="1" applyProtection="1">
      <alignment horizontal="center" vertical="center"/>
      <protection hidden="1"/>
    </xf>
    <xf numFmtId="0" fontId="17" fillId="0" borderId="4" xfId="1" applyFont="1" applyBorder="1" applyAlignment="1" applyProtection="1">
      <alignment horizontal="center" vertical="center"/>
      <protection hidden="1"/>
    </xf>
    <xf numFmtId="0" fontId="17" fillId="0" borderId="0" xfId="1" applyFont="1" applyBorder="1" applyAlignment="1" applyProtection="1">
      <alignment horizontal="center" vertical="center"/>
      <protection hidden="1"/>
    </xf>
    <xf numFmtId="0" fontId="17" fillId="0" borderId="5" xfId="1" applyFont="1" applyBorder="1" applyAlignment="1" applyProtection="1">
      <alignment horizontal="center" vertical="center"/>
      <protection hidden="1"/>
    </xf>
    <xf numFmtId="0" fontId="17" fillId="0" borderId="51" xfId="1" applyFont="1" applyBorder="1" applyAlignment="1" applyProtection="1">
      <alignment horizontal="center" vertical="center"/>
      <protection hidden="1"/>
    </xf>
    <xf numFmtId="0" fontId="17" fillId="0" borderId="10" xfId="1" applyFont="1" applyBorder="1" applyAlignment="1" applyProtection="1">
      <alignment horizontal="center" vertical="center"/>
      <protection hidden="1"/>
    </xf>
    <xf numFmtId="0" fontId="17" fillId="0" borderId="77" xfId="1" applyFont="1" applyBorder="1" applyAlignment="1" applyProtection="1">
      <alignment horizontal="center" vertical="center"/>
      <protection hidden="1"/>
    </xf>
    <xf numFmtId="0" fontId="17" fillId="0" borderId="2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7" fillId="0" borderId="51" xfId="1" applyFont="1" applyBorder="1" applyAlignment="1">
      <alignment horizontal="center" vertical="center"/>
    </xf>
    <xf numFmtId="0" fontId="17" fillId="0" borderId="10" xfId="1" applyFont="1" applyBorder="1" applyAlignment="1">
      <alignment horizontal="center" vertical="center"/>
    </xf>
    <xf numFmtId="0" fontId="17" fillId="0" borderId="77" xfId="1" applyFont="1" applyBorder="1" applyAlignment="1">
      <alignment horizontal="center" vertical="center"/>
    </xf>
    <xf numFmtId="16" fontId="17" fillId="0" borderId="12" xfId="1" applyNumberFormat="1" applyFont="1" applyBorder="1" applyAlignment="1" applyProtection="1">
      <alignment horizontal="center" vertical="center"/>
      <protection hidden="1"/>
    </xf>
    <xf numFmtId="16" fontId="17" fillId="0" borderId="14" xfId="1" applyNumberFormat="1" applyFont="1" applyBorder="1" applyAlignment="1" applyProtection="1">
      <alignment horizontal="center" vertical="center"/>
      <protection hidden="1"/>
    </xf>
    <xf numFmtId="16" fontId="17" fillId="0" borderId="19" xfId="1" applyNumberFormat="1" applyFont="1" applyBorder="1" applyAlignment="1" applyProtection="1">
      <alignment horizontal="center" vertical="center"/>
      <protection hidden="1"/>
    </xf>
    <xf numFmtId="16" fontId="17" fillId="0" borderId="25" xfId="1" applyNumberFormat="1" applyFont="1" applyBorder="1" applyAlignment="1" applyProtection="1">
      <alignment horizontal="center" vertical="center"/>
      <protection hidden="1"/>
    </xf>
    <xf numFmtId="16" fontId="17" fillId="0" borderId="17" xfId="1" applyNumberFormat="1" applyFont="1" applyBorder="1" applyAlignment="1" applyProtection="1">
      <alignment horizontal="center" vertical="center"/>
      <protection hidden="1"/>
    </xf>
    <xf numFmtId="16" fontId="17" fillId="0" borderId="20" xfId="1" applyNumberFormat="1" applyFont="1" applyBorder="1" applyAlignment="1" applyProtection="1">
      <alignment horizontal="center" vertical="center"/>
      <protection hidden="1"/>
    </xf>
    <xf numFmtId="0" fontId="18" fillId="0" borderId="2" xfId="9" applyNumberFormat="1" applyFont="1" applyBorder="1" applyAlignment="1" applyProtection="1">
      <alignment horizontal="left" wrapText="1"/>
      <protection hidden="1"/>
    </xf>
    <xf numFmtId="0" fontId="18" fillId="0" borderId="3" xfId="9" applyNumberFormat="1" applyFont="1" applyBorder="1" applyAlignment="1" applyProtection="1">
      <alignment horizontal="left" wrapText="1"/>
      <protection hidden="1"/>
    </xf>
    <xf numFmtId="0" fontId="18" fillId="0" borderId="1" xfId="9" applyNumberFormat="1" applyFont="1" applyBorder="1" applyAlignment="1" applyProtection="1">
      <alignment horizontal="left" wrapText="1"/>
      <protection hidden="1"/>
    </xf>
    <xf numFmtId="0" fontId="12" fillId="0" borderId="0" xfId="0" applyFont="1" applyAlignment="1">
      <alignment horizontal="center"/>
    </xf>
    <xf numFmtId="0" fontId="18" fillId="0" borderId="2" xfId="11" applyNumberFormat="1" applyFont="1" applyBorder="1" applyAlignment="1" applyProtection="1">
      <alignment horizontal="left" wrapText="1"/>
      <protection hidden="1"/>
    </xf>
    <xf numFmtId="0" fontId="18" fillId="0" borderId="3" xfId="11" applyNumberFormat="1" applyFont="1" applyBorder="1" applyAlignment="1" applyProtection="1">
      <alignment horizontal="left" wrapText="1"/>
      <protection hidden="1"/>
    </xf>
    <xf numFmtId="0" fontId="18" fillId="0" borderId="1" xfId="11" applyNumberFormat="1" applyFont="1" applyBorder="1" applyAlignment="1" applyProtection="1">
      <alignment horizontal="left" wrapText="1"/>
      <protection hidden="1"/>
    </xf>
    <xf numFmtId="0" fontId="18" fillId="0" borderId="48" xfId="11" applyNumberFormat="1" applyFont="1" applyBorder="1" applyAlignment="1" applyProtection="1">
      <alignment horizontal="left" wrapText="1"/>
      <protection hidden="1"/>
    </xf>
    <xf numFmtId="0" fontId="18" fillId="0" borderId="27" xfId="11" applyNumberFormat="1" applyFont="1" applyBorder="1" applyAlignment="1" applyProtection="1">
      <alignment horizontal="left" wrapText="1"/>
      <protection hidden="1"/>
    </xf>
    <xf numFmtId="0" fontId="18" fillId="0" borderId="50" xfId="11" applyNumberFormat="1" applyFont="1" applyBorder="1" applyAlignment="1" applyProtection="1">
      <alignment horizontal="left" wrapText="1"/>
      <protection hidden="1"/>
    </xf>
    <xf numFmtId="0" fontId="6" fillId="0" borderId="0" xfId="1" applyNumberFormat="1" applyFont="1" applyBorder="1" applyAlignment="1" applyProtection="1">
      <alignment horizontal="center"/>
      <protection hidden="1"/>
    </xf>
    <xf numFmtId="0" fontId="17" fillId="0" borderId="4" xfId="1" applyFont="1" applyBorder="1" applyAlignment="1">
      <alignment horizontal="center" vertical="center"/>
    </xf>
    <xf numFmtId="0" fontId="17" fillId="0" borderId="0" xfId="1" applyFont="1" applyBorder="1" applyAlignment="1">
      <alignment horizontal="center" vertical="center"/>
    </xf>
    <xf numFmtId="0" fontId="17" fillId="0" borderId="5" xfId="1" applyFont="1" applyBorder="1" applyAlignment="1">
      <alignment horizontal="center" vertical="center"/>
    </xf>
    <xf numFmtId="16" fontId="17" fillId="0" borderId="11" xfId="1" applyNumberFormat="1" applyFont="1" applyBorder="1" applyAlignment="1" applyProtection="1">
      <alignment horizontal="center" vertical="center"/>
      <protection hidden="1"/>
    </xf>
    <xf numFmtId="16" fontId="17" fillId="0" borderId="13" xfId="1" applyNumberFormat="1" applyFont="1" applyBorder="1" applyAlignment="1" applyProtection="1">
      <alignment horizontal="center" vertical="center"/>
      <protection hidden="1"/>
    </xf>
    <xf numFmtId="16" fontId="17" fillId="0" borderId="18" xfId="1" applyNumberFormat="1" applyFont="1" applyBorder="1" applyAlignment="1" applyProtection="1">
      <alignment horizontal="center" vertical="center"/>
      <protection hidden="1"/>
    </xf>
    <xf numFmtId="0" fontId="18" fillId="0" borderId="2" xfId="13" applyNumberFormat="1" applyFont="1" applyBorder="1" applyAlignment="1" applyProtection="1">
      <alignment horizontal="left" wrapText="1"/>
      <protection hidden="1"/>
    </xf>
    <xf numFmtId="0" fontId="18" fillId="0" borderId="3" xfId="13" applyNumberFormat="1" applyFont="1" applyBorder="1" applyAlignment="1" applyProtection="1">
      <alignment horizontal="left" wrapText="1"/>
      <protection hidden="1"/>
    </xf>
    <xf numFmtId="0" fontId="18" fillId="0" borderId="1" xfId="13" applyNumberFormat="1" applyFont="1" applyBorder="1" applyAlignment="1" applyProtection="1">
      <alignment horizontal="left" wrapText="1"/>
      <protection hidden="1"/>
    </xf>
    <xf numFmtId="165" fontId="16" fillId="0" borderId="42" xfId="14" applyNumberFormat="1" applyFont="1" applyBorder="1" applyAlignment="1">
      <alignment horizontal="center"/>
    </xf>
    <xf numFmtId="165" fontId="16" fillId="0" borderId="43" xfId="14" applyNumberFormat="1" applyFont="1" applyBorder="1" applyAlignment="1">
      <alignment horizontal="center"/>
    </xf>
    <xf numFmtId="165" fontId="16" fillId="0" borderId="85" xfId="14" applyNumberFormat="1" applyFont="1" applyBorder="1" applyAlignment="1">
      <alignment horizontal="center"/>
    </xf>
    <xf numFmtId="165" fontId="16" fillId="0" borderId="23" xfId="16" applyNumberFormat="1" applyFont="1" applyBorder="1" applyAlignment="1">
      <alignment horizontal="center"/>
    </xf>
    <xf numFmtId="165" fontId="16" fillId="0" borderId="7" xfId="16" applyNumberFormat="1" applyFont="1" applyBorder="1" applyAlignment="1">
      <alignment horizontal="center"/>
    </xf>
    <xf numFmtId="0" fontId="16" fillId="0" borderId="65" xfId="16" applyNumberFormat="1" applyFont="1" applyBorder="1" applyAlignment="1">
      <alignment horizontal="center"/>
    </xf>
    <xf numFmtId="0" fontId="16" fillId="0" borderId="8" xfId="16" applyNumberFormat="1" applyFont="1" applyBorder="1" applyAlignment="1">
      <alignment horizontal="center"/>
    </xf>
    <xf numFmtId="0" fontId="18" fillId="0" borderId="2" xfId="15" applyNumberFormat="1" applyFont="1" applyBorder="1" applyAlignment="1" applyProtection="1">
      <alignment horizontal="center" wrapText="1"/>
      <protection hidden="1"/>
    </xf>
    <xf numFmtId="0" fontId="18" fillId="0" borderId="3" xfId="15" applyNumberFormat="1" applyFont="1" applyBorder="1" applyAlignment="1" applyProtection="1">
      <alignment horizontal="center" wrapText="1"/>
      <protection hidden="1"/>
    </xf>
    <xf numFmtId="165" fontId="16" fillId="0" borderId="22" xfId="16" applyNumberFormat="1" applyFont="1" applyBorder="1" applyAlignment="1">
      <alignment horizontal="center"/>
    </xf>
    <xf numFmtId="165" fontId="16" fillId="0" borderId="6" xfId="16" applyNumberFormat="1" applyFont="1" applyBorder="1" applyAlignment="1">
      <alignment horizontal="center"/>
    </xf>
    <xf numFmtId="16" fontId="17" fillId="0" borderId="38" xfId="1" applyNumberFormat="1" applyFont="1" applyBorder="1" applyAlignment="1" applyProtection="1">
      <alignment horizontal="center" vertical="center"/>
      <protection hidden="1"/>
    </xf>
    <xf numFmtId="16" fontId="17" fillId="0" borderId="39" xfId="1" applyNumberFormat="1" applyFont="1" applyBorder="1" applyAlignment="1" applyProtection="1">
      <alignment horizontal="center" vertical="center"/>
      <protection hidden="1"/>
    </xf>
    <xf numFmtId="16" fontId="17" fillId="0" borderId="37" xfId="1" applyNumberFormat="1" applyFont="1" applyBorder="1" applyAlignment="1" applyProtection="1">
      <alignment horizontal="center" vertical="center"/>
      <protection hidden="1"/>
    </xf>
    <xf numFmtId="0" fontId="18" fillId="0" borderId="2" xfId="17" applyNumberFormat="1" applyFont="1" applyBorder="1" applyAlignment="1" applyProtection="1">
      <alignment vertical="center" wrapText="1"/>
      <protection hidden="1"/>
    </xf>
    <xf numFmtId="0" fontId="18" fillId="0" borderId="3" xfId="17" applyNumberFormat="1" applyFont="1" applyBorder="1" applyAlignment="1" applyProtection="1">
      <alignment vertical="center" wrapText="1"/>
      <protection hidden="1"/>
    </xf>
    <xf numFmtId="0" fontId="18" fillId="0" borderId="1" xfId="17" applyNumberFormat="1" applyFont="1" applyBorder="1" applyAlignment="1" applyProtection="1">
      <alignment vertical="center" wrapText="1"/>
      <protection hidden="1"/>
    </xf>
    <xf numFmtId="0" fontId="18" fillId="0" borderId="51" xfId="17" applyNumberFormat="1" applyFont="1" applyBorder="1" applyAlignment="1" applyProtection="1">
      <alignment vertical="center" wrapText="1"/>
      <protection hidden="1"/>
    </xf>
    <xf numFmtId="0" fontId="18" fillId="0" borderId="10" xfId="17" applyNumberFormat="1" applyFont="1" applyBorder="1" applyAlignment="1" applyProtection="1">
      <alignment vertical="center" wrapText="1"/>
      <protection hidden="1"/>
    </xf>
    <xf numFmtId="0" fontId="18" fillId="0" borderId="77" xfId="17" applyNumberFormat="1" applyFont="1" applyBorder="1" applyAlignment="1" applyProtection="1">
      <alignment vertical="center" wrapText="1"/>
      <protection hidden="1"/>
    </xf>
    <xf numFmtId="0" fontId="18" fillId="0" borderId="48" xfId="17" applyNumberFormat="1" applyFont="1" applyBorder="1" applyAlignment="1" applyProtection="1">
      <alignment wrapText="1"/>
      <protection hidden="1"/>
    </xf>
    <xf numFmtId="0" fontId="0" fillId="0" borderId="27" xfId="0" applyBorder="1" applyAlignment="1">
      <alignment wrapText="1"/>
    </xf>
    <xf numFmtId="0" fontId="0" fillId="0" borderId="50" xfId="0" applyBorder="1" applyAlignment="1">
      <alignment wrapText="1"/>
    </xf>
    <xf numFmtId="16" fontId="17" fillId="0" borderId="67" xfId="1" applyNumberFormat="1" applyFont="1" applyBorder="1" applyAlignment="1" applyProtection="1">
      <alignment horizontal="center" vertical="center"/>
      <protection hidden="1"/>
    </xf>
    <xf numFmtId="16" fontId="17" fillId="0" borderId="88" xfId="1" applyNumberFormat="1" applyFont="1" applyBorder="1" applyAlignment="1" applyProtection="1">
      <alignment horizontal="center" vertical="center"/>
      <protection hidden="1"/>
    </xf>
    <xf numFmtId="16" fontId="17" fillId="0" borderId="89" xfId="1" applyNumberFormat="1" applyFont="1" applyBorder="1" applyAlignment="1" applyProtection="1">
      <alignment horizontal="center" vertical="center"/>
      <protection hidden="1"/>
    </xf>
    <xf numFmtId="16" fontId="17" fillId="0" borderId="87" xfId="1" applyNumberFormat="1" applyFont="1" applyBorder="1" applyAlignment="1" applyProtection="1">
      <alignment horizontal="center" vertical="center"/>
      <protection hidden="1"/>
    </xf>
    <xf numFmtId="16" fontId="17" fillId="0" borderId="59" xfId="1" applyNumberFormat="1" applyFont="1" applyBorder="1" applyAlignment="1" applyProtection="1">
      <alignment horizontal="center" vertical="center"/>
      <protection hidden="1"/>
    </xf>
    <xf numFmtId="16" fontId="17" fillId="0" borderId="83" xfId="1" applyNumberFormat="1" applyFont="1" applyBorder="1" applyAlignment="1" applyProtection="1">
      <alignment horizontal="center" vertical="center"/>
      <protection hidden="1"/>
    </xf>
    <xf numFmtId="16" fontId="25" fillId="0" borderId="67" xfId="1" applyNumberFormat="1" applyFont="1" applyBorder="1" applyAlignment="1" applyProtection="1">
      <alignment horizontal="center" vertical="center"/>
      <protection hidden="1"/>
    </xf>
    <xf numFmtId="16" fontId="25" fillId="0" borderId="88" xfId="1" applyNumberFormat="1" applyFont="1" applyBorder="1" applyAlignment="1" applyProtection="1">
      <alignment horizontal="center" vertical="center"/>
      <protection hidden="1"/>
    </xf>
    <xf numFmtId="16" fontId="25" fillId="0" borderId="89" xfId="1" applyNumberFormat="1" applyFont="1" applyBorder="1" applyAlignment="1" applyProtection="1">
      <alignment horizontal="center" vertical="center"/>
      <protection hidden="1"/>
    </xf>
    <xf numFmtId="16" fontId="25" fillId="0" borderId="87" xfId="1" applyNumberFormat="1" applyFont="1" applyBorder="1" applyAlignment="1" applyProtection="1">
      <alignment horizontal="center" vertical="center"/>
      <protection hidden="1"/>
    </xf>
    <xf numFmtId="16" fontId="25" fillId="0" borderId="59" xfId="1" applyNumberFormat="1" applyFont="1" applyBorder="1" applyAlignment="1" applyProtection="1">
      <alignment horizontal="center" vertical="center"/>
      <protection hidden="1"/>
    </xf>
    <xf numFmtId="16" fontId="25" fillId="0" borderId="83" xfId="1" applyNumberFormat="1" applyFont="1" applyBorder="1" applyAlignment="1" applyProtection="1">
      <alignment horizontal="center" vertical="center"/>
      <protection hidden="1"/>
    </xf>
    <xf numFmtId="0" fontId="25" fillId="0" borderId="2" xfId="1" applyFont="1" applyBorder="1" applyAlignment="1" applyProtection="1">
      <alignment horizontal="center" vertical="center"/>
      <protection hidden="1"/>
    </xf>
    <xf numFmtId="0" fontId="25" fillId="0" borderId="3" xfId="1" applyFont="1" applyBorder="1" applyAlignment="1" applyProtection="1">
      <alignment horizontal="center" vertical="center"/>
      <protection hidden="1"/>
    </xf>
    <xf numFmtId="0" fontId="25" fillId="0" borderId="1" xfId="1" applyFont="1" applyBorder="1" applyAlignment="1" applyProtection="1">
      <alignment horizontal="center" vertical="center"/>
      <protection hidden="1"/>
    </xf>
    <xf numFmtId="0" fontId="25" fillId="0" borderId="4" xfId="1" applyFont="1" applyBorder="1" applyAlignment="1" applyProtection="1">
      <alignment horizontal="center" vertical="center"/>
      <protection hidden="1"/>
    </xf>
    <xf numFmtId="0" fontId="25" fillId="0" borderId="0" xfId="1" applyFont="1" applyBorder="1" applyAlignment="1" applyProtection="1">
      <alignment horizontal="center" vertical="center"/>
      <protection hidden="1"/>
    </xf>
    <xf numFmtId="0" fontId="25" fillId="0" borderId="5" xfId="1" applyFont="1" applyBorder="1" applyAlignment="1" applyProtection="1">
      <alignment horizontal="center" vertical="center"/>
      <protection hidden="1"/>
    </xf>
    <xf numFmtId="0" fontId="25" fillId="0" borderId="51" xfId="1" applyFont="1" applyBorder="1" applyAlignment="1" applyProtection="1">
      <alignment horizontal="center" vertical="center"/>
      <protection hidden="1"/>
    </xf>
    <xf numFmtId="0" fontId="25" fillId="0" borderId="10" xfId="1" applyFont="1" applyBorder="1" applyAlignment="1" applyProtection="1">
      <alignment horizontal="center" vertical="center"/>
      <protection hidden="1"/>
    </xf>
    <xf numFmtId="0" fontId="25" fillId="0" borderId="77" xfId="1" applyFont="1" applyBorder="1" applyAlignment="1" applyProtection="1">
      <alignment horizontal="center" vertical="center"/>
      <protection hidden="1"/>
    </xf>
    <xf numFmtId="0" fontId="25" fillId="0" borderId="2" xfId="1" applyFont="1" applyBorder="1" applyAlignment="1">
      <alignment horizontal="center" vertical="center"/>
    </xf>
    <xf numFmtId="0" fontId="25" fillId="0" borderId="3" xfId="1" applyFont="1" applyBorder="1" applyAlignment="1">
      <alignment horizontal="center" vertical="center"/>
    </xf>
    <xf numFmtId="0" fontId="25" fillId="0" borderId="1" xfId="1" applyFont="1" applyBorder="1" applyAlignment="1">
      <alignment horizontal="center" vertical="center"/>
    </xf>
    <xf numFmtId="0" fontId="25" fillId="0" borderId="4" xfId="1" applyFont="1" applyBorder="1" applyAlignment="1">
      <alignment horizontal="center" vertical="center"/>
    </xf>
    <xf numFmtId="0" fontId="25" fillId="0" borderId="0" xfId="1" applyFont="1" applyBorder="1" applyAlignment="1">
      <alignment horizontal="center" vertical="center"/>
    </xf>
    <xf numFmtId="0" fontId="25" fillId="0" borderId="5" xfId="1" applyFont="1" applyBorder="1" applyAlignment="1">
      <alignment horizontal="center" vertical="center"/>
    </xf>
    <xf numFmtId="0" fontId="26" fillId="0" borderId="48" xfId="17" applyNumberFormat="1" applyFont="1" applyBorder="1" applyAlignment="1" applyProtection="1">
      <alignment horizontal="left" vertical="center" wrapText="1"/>
      <protection hidden="1"/>
    </xf>
    <xf numFmtId="0" fontId="26" fillId="0" borderId="27" xfId="17" applyNumberFormat="1" applyFont="1" applyBorder="1" applyAlignment="1" applyProtection="1">
      <alignment horizontal="left" vertical="center" wrapText="1"/>
      <protection hidden="1"/>
    </xf>
    <xf numFmtId="0" fontId="26" fillId="0" borderId="2" xfId="17" applyNumberFormat="1" applyFont="1" applyBorder="1" applyAlignment="1" applyProtection="1">
      <alignment vertical="center" wrapText="1"/>
      <protection hidden="1"/>
    </xf>
    <xf numFmtId="0" fontId="26" fillId="0" borderId="3" xfId="17" applyNumberFormat="1" applyFont="1" applyBorder="1" applyAlignment="1" applyProtection="1">
      <alignment vertical="center" wrapText="1"/>
      <protection hidden="1"/>
    </xf>
    <xf numFmtId="0" fontId="26" fillId="0" borderId="1" xfId="17" applyNumberFormat="1" applyFont="1" applyBorder="1" applyAlignment="1" applyProtection="1">
      <alignment vertical="center" wrapText="1"/>
      <protection hidden="1"/>
    </xf>
    <xf numFmtId="0" fontId="26" fillId="0" borderId="51" xfId="17" applyNumberFormat="1" applyFont="1" applyBorder="1" applyAlignment="1" applyProtection="1">
      <alignment vertical="center" wrapText="1"/>
      <protection hidden="1"/>
    </xf>
    <xf numFmtId="0" fontId="26" fillId="0" borderId="10" xfId="17" applyNumberFormat="1" applyFont="1" applyBorder="1" applyAlignment="1" applyProtection="1">
      <alignment vertical="center" wrapText="1"/>
      <protection hidden="1"/>
    </xf>
    <xf numFmtId="0" fontId="26" fillId="0" borderId="77" xfId="17" applyNumberFormat="1" applyFont="1" applyBorder="1" applyAlignment="1" applyProtection="1">
      <alignment vertical="center" wrapText="1"/>
      <protection hidden="1"/>
    </xf>
    <xf numFmtId="0" fontId="26" fillId="0" borderId="48" xfId="17" applyNumberFormat="1" applyFont="1" applyBorder="1" applyAlignment="1" applyProtection="1">
      <alignment wrapText="1"/>
      <protection hidden="1"/>
    </xf>
    <xf numFmtId="0" fontId="24" fillId="0" borderId="27" xfId="0" applyFont="1" applyBorder="1" applyAlignment="1">
      <alignment wrapText="1"/>
    </xf>
    <xf numFmtId="0" fontId="24" fillId="0" borderId="50" xfId="0" applyFont="1" applyBorder="1" applyAlignment="1">
      <alignment wrapText="1"/>
    </xf>
    <xf numFmtId="0" fontId="33" fillId="10" borderId="48" xfId="17" applyNumberFormat="1" applyFont="1" applyFill="1" applyBorder="1" applyAlignment="1" applyProtection="1">
      <alignment horizontal="left" vertical="center" wrapText="1"/>
      <protection hidden="1"/>
    </xf>
    <xf numFmtId="0" fontId="33" fillId="10" borderId="27" xfId="17" applyNumberFormat="1" applyFont="1" applyFill="1" applyBorder="1" applyAlignment="1" applyProtection="1">
      <alignment horizontal="left" vertical="center" wrapText="1"/>
      <protection hidden="1"/>
    </xf>
    <xf numFmtId="0" fontId="33" fillId="10" borderId="2" xfId="17" applyNumberFormat="1" applyFont="1" applyFill="1" applyBorder="1" applyAlignment="1" applyProtection="1">
      <alignment vertical="center" wrapText="1"/>
      <protection hidden="1"/>
    </xf>
    <xf numFmtId="0" fontId="33" fillId="10" borderId="3" xfId="17" applyNumberFormat="1" applyFont="1" applyFill="1" applyBorder="1" applyAlignment="1" applyProtection="1">
      <alignment vertical="center" wrapText="1"/>
      <protection hidden="1"/>
    </xf>
    <xf numFmtId="0" fontId="33" fillId="10" borderId="1" xfId="17" applyNumberFormat="1" applyFont="1" applyFill="1" applyBorder="1" applyAlignment="1" applyProtection="1">
      <alignment vertical="center" wrapText="1"/>
      <protection hidden="1"/>
    </xf>
    <xf numFmtId="0" fontId="33" fillId="10" borderId="51" xfId="17" applyNumberFormat="1" applyFont="1" applyFill="1" applyBorder="1" applyAlignment="1" applyProtection="1">
      <alignment vertical="center" wrapText="1"/>
      <protection hidden="1"/>
    </xf>
    <xf numFmtId="0" fontId="33" fillId="10" borderId="10" xfId="17" applyNumberFormat="1" applyFont="1" applyFill="1" applyBorder="1" applyAlignment="1" applyProtection="1">
      <alignment vertical="center" wrapText="1"/>
      <protection hidden="1"/>
    </xf>
    <xf numFmtId="0" fontId="33" fillId="10" borderId="77" xfId="17" applyNumberFormat="1" applyFont="1" applyFill="1" applyBorder="1" applyAlignment="1" applyProtection="1">
      <alignment vertical="center" wrapText="1"/>
      <protection hidden="1"/>
    </xf>
    <xf numFmtId="0" fontId="33" fillId="10" borderId="48" xfId="17" applyNumberFormat="1" applyFont="1" applyFill="1" applyBorder="1" applyAlignment="1" applyProtection="1">
      <alignment wrapText="1"/>
      <protection hidden="1"/>
    </xf>
    <xf numFmtId="0" fontId="23" fillId="10" borderId="27" xfId="0" applyFont="1" applyFill="1" applyBorder="1" applyAlignment="1">
      <alignment wrapText="1"/>
    </xf>
    <xf numFmtId="0" fontId="23" fillId="10" borderId="50" xfId="0" applyFont="1" applyFill="1" applyBorder="1" applyAlignment="1">
      <alignment wrapText="1"/>
    </xf>
    <xf numFmtId="0" fontId="1" fillId="10" borderId="52" xfId="17" applyNumberFormat="1" applyFont="1" applyFill="1" applyBorder="1" applyAlignment="1" applyProtection="1">
      <alignment horizontal="left" vertical="top" wrapText="1"/>
      <protection hidden="1"/>
    </xf>
    <xf numFmtId="0" fontId="1" fillId="10" borderId="79" xfId="17" applyNumberFormat="1" applyFont="1" applyFill="1" applyBorder="1" applyAlignment="1" applyProtection="1">
      <alignment horizontal="left" vertical="top" wrapText="1"/>
      <protection hidden="1"/>
    </xf>
    <xf numFmtId="16" fontId="2" fillId="9" borderId="92" xfId="1" applyNumberFormat="1" applyFont="1" applyFill="1" applyBorder="1" applyAlignment="1" applyProtection="1">
      <alignment horizontal="center" vertical="center"/>
      <protection hidden="1"/>
    </xf>
    <xf numFmtId="16" fontId="2" fillId="9" borderId="93" xfId="1" applyNumberFormat="1" applyFont="1" applyFill="1" applyBorder="1" applyAlignment="1" applyProtection="1">
      <alignment horizontal="center" vertical="center"/>
      <protection hidden="1"/>
    </xf>
    <xf numFmtId="16" fontId="2" fillId="9" borderId="94" xfId="1" applyNumberFormat="1" applyFont="1" applyFill="1" applyBorder="1" applyAlignment="1" applyProtection="1">
      <alignment horizontal="center" vertical="center"/>
      <protection hidden="1"/>
    </xf>
    <xf numFmtId="0" fontId="17" fillId="12" borderId="0" xfId="1" applyFont="1" applyFill="1" applyAlignment="1" applyProtection="1">
      <alignment horizontal="center"/>
      <protection hidden="1"/>
    </xf>
    <xf numFmtId="0" fontId="2" fillId="9" borderId="2" xfId="1" applyFont="1" applyFill="1" applyBorder="1" applyAlignment="1" applyProtection="1">
      <alignment horizontal="center" vertical="center"/>
      <protection hidden="1"/>
    </xf>
    <xf numFmtId="0" fontId="2" fillId="9" borderId="3" xfId="1" applyFont="1" applyFill="1" applyBorder="1" applyAlignment="1" applyProtection="1">
      <alignment horizontal="center" vertical="center"/>
      <protection hidden="1"/>
    </xf>
    <xf numFmtId="0" fontId="2" fillId="9" borderId="1" xfId="1" applyFont="1" applyFill="1" applyBorder="1" applyAlignment="1" applyProtection="1">
      <alignment horizontal="center" vertical="center"/>
      <protection hidden="1"/>
    </xf>
    <xf numFmtId="0" fontId="2" fillId="9" borderId="4" xfId="1" applyFont="1" applyFill="1" applyBorder="1" applyAlignment="1" applyProtection="1">
      <alignment horizontal="center" vertical="center"/>
      <protection hidden="1"/>
    </xf>
    <xf numFmtId="0" fontId="2" fillId="9" borderId="0" xfId="1" applyFont="1" applyFill="1" applyBorder="1" applyAlignment="1" applyProtection="1">
      <alignment horizontal="center" vertical="center"/>
      <protection hidden="1"/>
    </xf>
    <xf numFmtId="0" fontId="2" fillId="9" borderId="5" xfId="1" applyFont="1" applyFill="1" applyBorder="1" applyAlignment="1" applyProtection="1">
      <alignment horizontal="center" vertical="center"/>
      <protection hidden="1"/>
    </xf>
    <xf numFmtId="0" fontId="2" fillId="9" borderId="51" xfId="1" applyFont="1" applyFill="1" applyBorder="1" applyAlignment="1" applyProtection="1">
      <alignment horizontal="center" vertical="center"/>
      <protection hidden="1"/>
    </xf>
    <xf numFmtId="0" fontId="2" fillId="9" borderId="10" xfId="1" applyFont="1" applyFill="1" applyBorder="1" applyAlignment="1" applyProtection="1">
      <alignment horizontal="center" vertical="center"/>
      <protection hidden="1"/>
    </xf>
    <xf numFmtId="0" fontId="2" fillId="9" borderId="77" xfId="1" applyFont="1" applyFill="1" applyBorder="1" applyAlignment="1" applyProtection="1">
      <alignment horizontal="center" vertical="center"/>
      <protection hidden="1"/>
    </xf>
    <xf numFmtId="0" fontId="2" fillId="9" borderId="2" xfId="1" applyFont="1" applyFill="1" applyBorder="1" applyAlignment="1">
      <alignment horizontal="center" vertical="center"/>
    </xf>
    <xf numFmtId="0" fontId="2" fillId="9" borderId="3" xfId="1" applyFont="1" applyFill="1" applyBorder="1" applyAlignment="1">
      <alignment horizontal="center" vertical="center"/>
    </xf>
    <xf numFmtId="0" fontId="2" fillId="9" borderId="51" xfId="1" applyFont="1" applyFill="1" applyBorder="1" applyAlignment="1">
      <alignment horizontal="center" vertical="center"/>
    </xf>
    <xf numFmtId="0" fontId="2" fillId="9" borderId="10" xfId="1" applyFont="1" applyFill="1" applyBorder="1" applyAlignment="1">
      <alignment horizontal="center" vertical="center"/>
    </xf>
    <xf numFmtId="0" fontId="2" fillId="9" borderId="1" xfId="1" applyFont="1" applyFill="1" applyBorder="1" applyAlignment="1">
      <alignment horizontal="center" vertical="center"/>
    </xf>
    <xf numFmtId="0" fontId="2" fillId="9" borderId="77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7" fillId="12" borderId="10" xfId="1" applyFont="1" applyFill="1" applyBorder="1" applyAlignment="1" applyProtection="1">
      <alignment horizontal="center"/>
      <protection hidden="1"/>
    </xf>
    <xf numFmtId="0" fontId="33" fillId="10" borderId="27" xfId="17" applyNumberFormat="1" applyFont="1" applyFill="1" applyBorder="1" applyAlignment="1" applyProtection="1">
      <alignment wrapText="1"/>
      <protection hidden="1"/>
    </xf>
    <xf numFmtId="0" fontId="33" fillId="10" borderId="50" xfId="17" applyNumberFormat="1" applyFont="1" applyFill="1" applyBorder="1" applyAlignment="1" applyProtection="1">
      <alignment wrapText="1"/>
      <protection hidden="1"/>
    </xf>
    <xf numFmtId="0" fontId="33" fillId="10" borderId="50" xfId="17" applyNumberFormat="1" applyFont="1" applyFill="1" applyBorder="1" applyAlignment="1" applyProtection="1">
      <alignment horizontal="left" vertical="center" wrapText="1"/>
      <protection hidden="1"/>
    </xf>
  </cellXfs>
  <cellStyles count="19">
    <cellStyle name="Comma 10" xfId="18" xr:uid="{00000000-0005-0000-0000-000000000000}"/>
    <cellStyle name="Comma 2" xfId="2" xr:uid="{00000000-0005-0000-0000-000001000000}"/>
    <cellStyle name="Comma 3" xfId="4" xr:uid="{00000000-0005-0000-0000-000002000000}"/>
    <cellStyle name="Comma 4" xfId="6" xr:uid="{00000000-0005-0000-0000-000003000000}"/>
    <cellStyle name="Comma 5" xfId="8" xr:uid="{00000000-0005-0000-0000-000004000000}"/>
    <cellStyle name="Comma 6" xfId="10" xr:uid="{00000000-0005-0000-0000-000005000000}"/>
    <cellStyle name="Comma 7" xfId="12" xr:uid="{00000000-0005-0000-0000-000006000000}"/>
    <cellStyle name="Comma 8" xfId="14" xr:uid="{00000000-0005-0000-0000-000007000000}"/>
    <cellStyle name="Comma 9" xfId="16" xr:uid="{00000000-0005-0000-0000-000008000000}"/>
    <cellStyle name="Normal" xfId="0" builtinId="0"/>
    <cellStyle name="Normal 10" xfId="17" xr:uid="{00000000-0005-0000-0000-00000A000000}"/>
    <cellStyle name="Normal 2" xfId="1" xr:uid="{00000000-0005-0000-0000-00000B000000}"/>
    <cellStyle name="Normal 3" xfId="3" xr:uid="{00000000-0005-0000-0000-00000C000000}"/>
    <cellStyle name="Normal 4" xfId="5" xr:uid="{00000000-0005-0000-0000-00000D000000}"/>
    <cellStyle name="Normal 5" xfId="7" xr:uid="{00000000-0005-0000-0000-00000E000000}"/>
    <cellStyle name="Normal 6" xfId="9" xr:uid="{00000000-0005-0000-0000-00000F000000}"/>
    <cellStyle name="Normal 7" xfId="11" xr:uid="{00000000-0005-0000-0000-000010000000}"/>
    <cellStyle name="Normal 8" xfId="13" xr:uid="{00000000-0005-0000-0000-000011000000}"/>
    <cellStyle name="Normal 9" xfId="15" xr:uid="{00000000-0005-0000-0000-00001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calcChain" Target="calcChain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1695450</xdr:colOff>
          <xdr:row>0</xdr:row>
          <xdr:rowOff>9525</xdr:rowOff>
        </xdr:from>
        <xdr:to>
          <xdr:col>3</xdr:col>
          <xdr:colOff>2914650</xdr:colOff>
          <xdr:row>5</xdr:row>
          <xdr:rowOff>95250</xdr:rowOff>
        </xdr:to>
        <xdr:sp macro="" textlink="">
          <xdr:nvSpPr>
            <xdr:cNvPr id="14337" name="Object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0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2133600</xdr:colOff>
      <xdr:row>1</xdr:row>
      <xdr:rowOff>0</xdr:rowOff>
    </xdr:from>
    <xdr:to>
      <xdr:col>4</xdr:col>
      <xdr:colOff>2476500</xdr:colOff>
      <xdr:row>3</xdr:row>
      <xdr:rowOff>171450</xdr:rowOff>
    </xdr:to>
    <xdr:pic>
      <xdr:nvPicPr>
        <xdr:cNvPr id="2" name="Picture 1" descr="Bank of Namibia Log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0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2133600</xdr:colOff>
      <xdr:row>1</xdr:row>
      <xdr:rowOff>0</xdr:rowOff>
    </xdr:from>
    <xdr:to>
      <xdr:col>10</xdr:col>
      <xdr:colOff>2476500</xdr:colOff>
      <xdr:row>1</xdr:row>
      <xdr:rowOff>171450</xdr:rowOff>
    </xdr:to>
    <xdr:pic>
      <xdr:nvPicPr>
        <xdr:cNvPr id="3" name="Picture 1" descr="Bank of Namibia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06450" y="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409574</xdr:colOff>
      <xdr:row>1</xdr:row>
      <xdr:rowOff>0</xdr:rowOff>
    </xdr:from>
    <xdr:to>
      <xdr:col>8</xdr:col>
      <xdr:colOff>914399</xdr:colOff>
      <xdr:row>5</xdr:row>
      <xdr:rowOff>142875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667374" y="190500"/>
          <a:ext cx="2390775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2133600</xdr:colOff>
      <xdr:row>1</xdr:row>
      <xdr:rowOff>0</xdr:rowOff>
    </xdr:from>
    <xdr:to>
      <xdr:col>4</xdr:col>
      <xdr:colOff>2476500</xdr:colOff>
      <xdr:row>3</xdr:row>
      <xdr:rowOff>171450</xdr:rowOff>
    </xdr:to>
    <xdr:pic>
      <xdr:nvPicPr>
        <xdr:cNvPr id="2" name="Picture 1" descr="Bank of Namibia Log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62600" y="190500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2133600</xdr:colOff>
      <xdr:row>1</xdr:row>
      <xdr:rowOff>0</xdr:rowOff>
    </xdr:from>
    <xdr:to>
      <xdr:col>10</xdr:col>
      <xdr:colOff>2476500</xdr:colOff>
      <xdr:row>1</xdr:row>
      <xdr:rowOff>171450</xdr:rowOff>
    </xdr:to>
    <xdr:pic>
      <xdr:nvPicPr>
        <xdr:cNvPr id="3" name="Picture 1" descr="Bank of Namibia Log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39500" y="1905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222250</xdr:colOff>
      <xdr:row>0</xdr:row>
      <xdr:rowOff>142875</xdr:rowOff>
    </xdr:from>
    <xdr:to>
      <xdr:col>8</xdr:col>
      <xdr:colOff>365125</xdr:colOff>
      <xdr:row>6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445125" y="142875"/>
          <a:ext cx="342900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2133600</xdr:colOff>
      <xdr:row>1</xdr:row>
      <xdr:rowOff>0</xdr:rowOff>
    </xdr:from>
    <xdr:to>
      <xdr:col>4</xdr:col>
      <xdr:colOff>2476500</xdr:colOff>
      <xdr:row>3</xdr:row>
      <xdr:rowOff>171450</xdr:rowOff>
    </xdr:to>
    <xdr:pic>
      <xdr:nvPicPr>
        <xdr:cNvPr id="2" name="Picture 1" descr="Bank of Namibia Log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90500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2133600</xdr:colOff>
      <xdr:row>1</xdr:row>
      <xdr:rowOff>0</xdr:rowOff>
    </xdr:from>
    <xdr:to>
      <xdr:col>10</xdr:col>
      <xdr:colOff>2476500</xdr:colOff>
      <xdr:row>1</xdr:row>
      <xdr:rowOff>171450</xdr:rowOff>
    </xdr:to>
    <xdr:pic>
      <xdr:nvPicPr>
        <xdr:cNvPr id="3" name="Picture 1" descr="Bank of Namibia Log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344275" y="1905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222250</xdr:colOff>
      <xdr:row>0</xdr:row>
      <xdr:rowOff>142875</xdr:rowOff>
    </xdr:from>
    <xdr:to>
      <xdr:col>6</xdr:col>
      <xdr:colOff>1127125</xdr:colOff>
      <xdr:row>5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784725" y="142875"/>
          <a:ext cx="19748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2133600</xdr:colOff>
      <xdr:row>0</xdr:row>
      <xdr:rowOff>0</xdr:rowOff>
    </xdr:from>
    <xdr:to>
      <xdr:col>4</xdr:col>
      <xdr:colOff>2476500</xdr:colOff>
      <xdr:row>2</xdr:row>
      <xdr:rowOff>171450</xdr:rowOff>
    </xdr:to>
    <xdr:pic>
      <xdr:nvPicPr>
        <xdr:cNvPr id="2" name="Picture 1" descr="Bank of Namibia Log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190500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2133600</xdr:colOff>
      <xdr:row>0</xdr:row>
      <xdr:rowOff>0</xdr:rowOff>
    </xdr:from>
    <xdr:to>
      <xdr:col>10</xdr:col>
      <xdr:colOff>2476500</xdr:colOff>
      <xdr:row>0</xdr:row>
      <xdr:rowOff>171450</xdr:rowOff>
    </xdr:to>
    <xdr:pic>
      <xdr:nvPicPr>
        <xdr:cNvPr id="3" name="Picture 1" descr="Bank of Namibia Logo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668125" y="1905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666751</xdr:colOff>
      <xdr:row>0</xdr:row>
      <xdr:rowOff>0</xdr:rowOff>
    </xdr:from>
    <xdr:to>
      <xdr:col>4</xdr:col>
      <xdr:colOff>749300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95551" y="133349"/>
          <a:ext cx="2105024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2133600</xdr:colOff>
      <xdr:row>0</xdr:row>
      <xdr:rowOff>0</xdr:rowOff>
    </xdr:from>
    <xdr:to>
      <xdr:col>4</xdr:col>
      <xdr:colOff>2476500</xdr:colOff>
      <xdr:row>2</xdr:row>
      <xdr:rowOff>171450</xdr:rowOff>
    </xdr:to>
    <xdr:pic>
      <xdr:nvPicPr>
        <xdr:cNvPr id="2" name="Picture 1" descr="Bank of Namibia Log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10150" y="0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2133600</xdr:colOff>
      <xdr:row>0</xdr:row>
      <xdr:rowOff>0</xdr:rowOff>
    </xdr:from>
    <xdr:to>
      <xdr:col>10</xdr:col>
      <xdr:colOff>2476500</xdr:colOff>
      <xdr:row>0</xdr:row>
      <xdr:rowOff>171450</xdr:rowOff>
    </xdr:to>
    <xdr:pic>
      <xdr:nvPicPr>
        <xdr:cNvPr id="3" name="Picture 1" descr="Bank of Namibia Logo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668125" y="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264583</xdr:colOff>
      <xdr:row>0</xdr:row>
      <xdr:rowOff>0</xdr:rowOff>
    </xdr:from>
    <xdr:to>
      <xdr:col>4</xdr:col>
      <xdr:colOff>402167</xdr:colOff>
      <xdr:row>4</xdr:row>
      <xdr:rowOff>63500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06083" y="0"/>
          <a:ext cx="1883834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2133600</xdr:colOff>
      <xdr:row>0</xdr:row>
      <xdr:rowOff>0</xdr:rowOff>
    </xdr:from>
    <xdr:to>
      <xdr:col>4</xdr:col>
      <xdr:colOff>2476500</xdr:colOff>
      <xdr:row>2</xdr:row>
      <xdr:rowOff>171450</xdr:rowOff>
    </xdr:to>
    <xdr:pic>
      <xdr:nvPicPr>
        <xdr:cNvPr id="2" name="Picture 1" descr="Bank of Namibia Log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0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2133600</xdr:colOff>
      <xdr:row>0</xdr:row>
      <xdr:rowOff>0</xdr:rowOff>
    </xdr:from>
    <xdr:to>
      <xdr:col>10</xdr:col>
      <xdr:colOff>2476500</xdr:colOff>
      <xdr:row>0</xdr:row>
      <xdr:rowOff>171450</xdr:rowOff>
    </xdr:to>
    <xdr:pic>
      <xdr:nvPicPr>
        <xdr:cNvPr id="3" name="Picture 1" descr="Bank of Namibia Log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15825" y="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264583</xdr:colOff>
      <xdr:row>0</xdr:row>
      <xdr:rowOff>0</xdr:rowOff>
    </xdr:from>
    <xdr:to>
      <xdr:col>4</xdr:col>
      <xdr:colOff>186690</xdr:colOff>
      <xdr:row>4</xdr:row>
      <xdr:rowOff>63500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17308" y="0"/>
          <a:ext cx="1880659" cy="854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5</xdr:col>
      <xdr:colOff>0</xdr:colOff>
      <xdr:row>2</xdr:row>
      <xdr:rowOff>171450</xdr:rowOff>
    </xdr:to>
    <xdr:pic>
      <xdr:nvPicPr>
        <xdr:cNvPr id="2" name="Picture 1" descr="Bank of Namibia Logo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43575" y="0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171450</xdr:rowOff>
    </xdr:to>
    <xdr:pic>
      <xdr:nvPicPr>
        <xdr:cNvPr id="3" name="Picture 1" descr="Bank of Namibia Logo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01550" y="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790575</xdr:colOff>
      <xdr:row>0</xdr:row>
      <xdr:rowOff>142875</xdr:rowOff>
    </xdr:from>
    <xdr:to>
      <xdr:col>5</xdr:col>
      <xdr:colOff>914400</xdr:colOff>
      <xdr:row>5</xdr:row>
      <xdr:rowOff>44450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228975" y="142875"/>
          <a:ext cx="933450" cy="882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5</xdr:col>
      <xdr:colOff>0</xdr:colOff>
      <xdr:row>2</xdr:row>
      <xdr:rowOff>171450</xdr:rowOff>
    </xdr:to>
    <xdr:pic>
      <xdr:nvPicPr>
        <xdr:cNvPr id="2" name="Picture 1" descr="Bank of Namibia Log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48025" y="0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171450</xdr:rowOff>
    </xdr:to>
    <xdr:pic>
      <xdr:nvPicPr>
        <xdr:cNvPr id="3" name="Picture 1" descr="Bank of Namibia Logo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39175" y="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819150</xdr:colOff>
      <xdr:row>1</xdr:row>
      <xdr:rowOff>66675</xdr:rowOff>
    </xdr:from>
    <xdr:to>
      <xdr:col>7</xdr:col>
      <xdr:colOff>938211</xdr:colOff>
      <xdr:row>4</xdr:row>
      <xdr:rowOff>123825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543550" y="266700"/>
          <a:ext cx="1904999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5</xdr:col>
      <xdr:colOff>0</xdr:colOff>
      <xdr:row>2</xdr:row>
      <xdr:rowOff>171450</xdr:rowOff>
    </xdr:to>
    <xdr:pic>
      <xdr:nvPicPr>
        <xdr:cNvPr id="2" name="Picture 1" descr="Bank of Namibia Log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24400" y="0"/>
          <a:ext cx="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171450</xdr:rowOff>
    </xdr:to>
    <xdr:pic>
      <xdr:nvPicPr>
        <xdr:cNvPr id="3" name="Picture 1" descr="Bank of Namibia Logo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582275" y="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819150</xdr:colOff>
      <xdr:row>1</xdr:row>
      <xdr:rowOff>66675</xdr:rowOff>
    </xdr:from>
    <xdr:to>
      <xdr:col>7</xdr:col>
      <xdr:colOff>938211</xdr:colOff>
      <xdr:row>4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543550" y="266700"/>
          <a:ext cx="1909761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5</xdr:col>
      <xdr:colOff>0</xdr:colOff>
      <xdr:row>2</xdr:row>
      <xdr:rowOff>171450</xdr:rowOff>
    </xdr:to>
    <xdr:pic>
      <xdr:nvPicPr>
        <xdr:cNvPr id="2" name="Picture 1" descr="Bank of Namibia Log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24400" y="0"/>
          <a:ext cx="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171450</xdr:rowOff>
    </xdr:to>
    <xdr:pic>
      <xdr:nvPicPr>
        <xdr:cNvPr id="3" name="Picture 1" descr="Bank of Namibia Log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582275" y="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819150</xdr:colOff>
      <xdr:row>1</xdr:row>
      <xdr:rowOff>66675</xdr:rowOff>
    </xdr:from>
    <xdr:to>
      <xdr:col>7</xdr:col>
      <xdr:colOff>938211</xdr:colOff>
      <xdr:row>4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543550" y="266700"/>
          <a:ext cx="1909761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1695450</xdr:colOff>
          <xdr:row>0</xdr:row>
          <xdr:rowOff>9525</xdr:rowOff>
        </xdr:from>
        <xdr:to>
          <xdr:col>3</xdr:col>
          <xdr:colOff>2914650</xdr:colOff>
          <xdr:row>5</xdr:row>
          <xdr:rowOff>95250</xdr:rowOff>
        </xdr:to>
        <xdr:sp macro="" textlink="">
          <xdr:nvSpPr>
            <xdr:cNvPr id="15361" name="Object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1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1695450</xdr:colOff>
          <xdr:row>0</xdr:row>
          <xdr:rowOff>9525</xdr:rowOff>
        </xdr:from>
        <xdr:to>
          <xdr:col>3</xdr:col>
          <xdr:colOff>2914650</xdr:colOff>
          <xdr:row>5</xdr:row>
          <xdr:rowOff>95250</xdr:rowOff>
        </xdr:to>
        <xdr:sp macro="" textlink="">
          <xdr:nvSpPr>
            <xdr:cNvPr id="16385" name="Object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2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2133600</xdr:colOff>
      <xdr:row>0</xdr:row>
      <xdr:rowOff>0</xdr:rowOff>
    </xdr:from>
    <xdr:to>
      <xdr:col>5</xdr:col>
      <xdr:colOff>2476500</xdr:colOff>
      <xdr:row>2</xdr:row>
      <xdr:rowOff>171450</xdr:rowOff>
    </xdr:to>
    <xdr:pic>
      <xdr:nvPicPr>
        <xdr:cNvPr id="2" name="Picture 1" descr="Bank of Namibia 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38775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2133600</xdr:colOff>
      <xdr:row>0</xdr:row>
      <xdr:rowOff>0</xdr:rowOff>
    </xdr:from>
    <xdr:to>
      <xdr:col>11</xdr:col>
      <xdr:colOff>2476500</xdr:colOff>
      <xdr:row>0</xdr:row>
      <xdr:rowOff>171450</xdr:rowOff>
    </xdr:to>
    <xdr:pic>
      <xdr:nvPicPr>
        <xdr:cNvPr id="3" name="Picture 1" descr="Bank of Namibia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39375" y="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1876425</xdr:colOff>
          <xdr:row>0</xdr:row>
          <xdr:rowOff>228600</xdr:rowOff>
        </xdr:from>
        <xdr:to>
          <xdr:col>5</xdr:col>
          <xdr:colOff>76200</xdr:colOff>
          <xdr:row>2</xdr:row>
          <xdr:rowOff>390525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3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2133600</xdr:colOff>
      <xdr:row>0</xdr:row>
      <xdr:rowOff>0</xdr:rowOff>
    </xdr:from>
    <xdr:to>
      <xdr:col>5</xdr:col>
      <xdr:colOff>2476500</xdr:colOff>
      <xdr:row>2</xdr:row>
      <xdr:rowOff>171450</xdr:rowOff>
    </xdr:to>
    <xdr:pic>
      <xdr:nvPicPr>
        <xdr:cNvPr id="2" name="Picture 1" descr="Bank of Namibia 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34125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2133600</xdr:colOff>
      <xdr:row>0</xdr:row>
      <xdr:rowOff>0</xdr:rowOff>
    </xdr:from>
    <xdr:to>
      <xdr:col>11</xdr:col>
      <xdr:colOff>2476500</xdr:colOff>
      <xdr:row>0</xdr:row>
      <xdr:rowOff>171450</xdr:rowOff>
    </xdr:to>
    <xdr:pic>
      <xdr:nvPicPr>
        <xdr:cNvPr id="3" name="Picture 1" descr="Bank of Namibia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34975" y="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1390650</xdr:colOff>
          <xdr:row>0</xdr:row>
          <xdr:rowOff>266700</xdr:rowOff>
        </xdr:from>
        <xdr:to>
          <xdr:col>5</xdr:col>
          <xdr:colOff>466725</xdr:colOff>
          <xdr:row>2</xdr:row>
          <xdr:rowOff>428625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2133600</xdr:colOff>
      <xdr:row>0</xdr:row>
      <xdr:rowOff>0</xdr:rowOff>
    </xdr:from>
    <xdr:to>
      <xdr:col>5</xdr:col>
      <xdr:colOff>2476500</xdr:colOff>
      <xdr:row>2</xdr:row>
      <xdr:rowOff>171450</xdr:rowOff>
    </xdr:to>
    <xdr:pic>
      <xdr:nvPicPr>
        <xdr:cNvPr id="2" name="Picture 1" descr="Bank of Namibia Log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5810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2133600</xdr:colOff>
      <xdr:row>0</xdr:row>
      <xdr:rowOff>0</xdr:rowOff>
    </xdr:from>
    <xdr:to>
      <xdr:col>11</xdr:col>
      <xdr:colOff>2476500</xdr:colOff>
      <xdr:row>0</xdr:row>
      <xdr:rowOff>171450</xdr:rowOff>
    </xdr:to>
    <xdr:pic>
      <xdr:nvPicPr>
        <xdr:cNvPr id="3" name="Picture 1" descr="Bank of Namibia Log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458950" y="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790575</xdr:colOff>
          <xdr:row>0</xdr:row>
          <xdr:rowOff>361950</xdr:rowOff>
        </xdr:from>
        <xdr:to>
          <xdr:col>8</xdr:col>
          <xdr:colOff>771525</xdr:colOff>
          <xdr:row>3</xdr:row>
          <xdr:rowOff>85725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5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2133600</xdr:colOff>
      <xdr:row>0</xdr:row>
      <xdr:rowOff>0</xdr:rowOff>
    </xdr:from>
    <xdr:to>
      <xdr:col>5</xdr:col>
      <xdr:colOff>2476500</xdr:colOff>
      <xdr:row>2</xdr:row>
      <xdr:rowOff>171450</xdr:rowOff>
    </xdr:to>
    <xdr:pic>
      <xdr:nvPicPr>
        <xdr:cNvPr id="2" name="Picture 1" descr="Bank of Namibia Log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0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2133600</xdr:colOff>
      <xdr:row>0</xdr:row>
      <xdr:rowOff>0</xdr:rowOff>
    </xdr:from>
    <xdr:to>
      <xdr:col>11</xdr:col>
      <xdr:colOff>2476500</xdr:colOff>
      <xdr:row>0</xdr:row>
      <xdr:rowOff>171450</xdr:rowOff>
    </xdr:to>
    <xdr:pic>
      <xdr:nvPicPr>
        <xdr:cNvPr id="3" name="Picture 1" descr="Bank of Namibia 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06450" y="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933450</xdr:colOff>
          <xdr:row>0</xdr:row>
          <xdr:rowOff>266700</xdr:rowOff>
        </xdr:from>
        <xdr:to>
          <xdr:col>8</xdr:col>
          <xdr:colOff>771525</xdr:colOff>
          <xdr:row>2</xdr:row>
          <xdr:rowOff>428625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2133600</xdr:colOff>
      <xdr:row>0</xdr:row>
      <xdr:rowOff>0</xdr:rowOff>
    </xdr:from>
    <xdr:to>
      <xdr:col>5</xdr:col>
      <xdr:colOff>2476500</xdr:colOff>
      <xdr:row>3</xdr:row>
      <xdr:rowOff>171450</xdr:rowOff>
    </xdr:to>
    <xdr:pic>
      <xdr:nvPicPr>
        <xdr:cNvPr id="2" name="Picture 1" descr="Bank of Namibia Log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86550" y="333375"/>
          <a:ext cx="0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2133600</xdr:colOff>
      <xdr:row>0</xdr:row>
      <xdr:rowOff>0</xdr:rowOff>
    </xdr:from>
    <xdr:to>
      <xdr:col>11</xdr:col>
      <xdr:colOff>2476500</xdr:colOff>
      <xdr:row>1</xdr:row>
      <xdr:rowOff>171450</xdr:rowOff>
    </xdr:to>
    <xdr:pic>
      <xdr:nvPicPr>
        <xdr:cNvPr id="3" name="Picture 1" descr="Bank of Namibia 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25400" y="333375"/>
          <a:ext cx="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933450</xdr:colOff>
          <xdr:row>1</xdr:row>
          <xdr:rowOff>171450</xdr:rowOff>
        </xdr:from>
        <xdr:to>
          <xdr:col>9</xdr:col>
          <xdr:colOff>514350</xdr:colOff>
          <xdr:row>3</xdr:row>
          <xdr:rowOff>333375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7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2133600</xdr:colOff>
      <xdr:row>0</xdr:row>
      <xdr:rowOff>0</xdr:rowOff>
    </xdr:from>
    <xdr:to>
      <xdr:col>5</xdr:col>
      <xdr:colOff>2476500</xdr:colOff>
      <xdr:row>2</xdr:row>
      <xdr:rowOff>171450</xdr:rowOff>
    </xdr:to>
    <xdr:pic>
      <xdr:nvPicPr>
        <xdr:cNvPr id="2" name="Picture 1" descr="Bank of Namibia Log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48400" y="0"/>
          <a:ext cx="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2133600</xdr:colOff>
      <xdr:row>0</xdr:row>
      <xdr:rowOff>0</xdr:rowOff>
    </xdr:from>
    <xdr:to>
      <xdr:col>11</xdr:col>
      <xdr:colOff>2476500</xdr:colOff>
      <xdr:row>0</xdr:row>
      <xdr:rowOff>171450</xdr:rowOff>
    </xdr:to>
    <xdr:pic>
      <xdr:nvPicPr>
        <xdr:cNvPr id="3" name="Picture 1" descr="Bank of Namibia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44475" y="0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542925</xdr:colOff>
          <xdr:row>0</xdr:row>
          <xdr:rowOff>276225</xdr:rowOff>
        </xdr:from>
        <xdr:to>
          <xdr:col>8</xdr:col>
          <xdr:colOff>381000</xdr:colOff>
          <xdr:row>3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8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g&amp;anal\OUTPUT%20TABLES\2010\BIR%20101%20Balance%20Sheet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Supervison/Reg&amp;anal/OUTPUT%20TABLES/2017/BIR%20101%20Balance%20Sheet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upervison/Reg&amp;anal/OUTPUT%20TABLES/2018/BIR%20101%20Balance%20Sheet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Supervison/Reg&amp;anal/OUTPUT%20TABLES/2019/BIR%20101%20Balance%20Shee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g&amp;anal\OUTPUT%20TABLES\2011\BIR%20101%20Balance%20Shee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g&amp;anal\OUTPUT%20TABLES\2012\BIR%20101%20Balance%20Shee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g&amp;anal\OUTPUT%20TABLES\2013\BIR%20101%20Balance%20Sheet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g&amp;anal\OUTPUT%20TABLES\2014\BIR%20101%20Balance%20Sheet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Supervison/Reg&amp;anal/OUTPUT%20TABLES/2016/BIR%20101%20Balance%20Sheet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g&amp;anal\OUTPUT%20TABLES\2016\BIR%20101%20Balance%20Sheet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Supervison/Reg&amp;anal/DATA%20REQUESTED/Data%20Henok/BIR%20101%20Balance%20Sheet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g&amp;anal\OUTPUT%20TABLES\2015\BIR%20101%20Balance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USTRY"/>
      <sheetName val="BWHK "/>
      <sheetName val="NEDB"/>
      <sheetName val="FNB"/>
      <sheetName val="STDB"/>
      <sheetName val="FIDES"/>
      <sheetName val="#REF"/>
      <sheetName val="BWHK"/>
    </sheetNames>
    <sheetDataSet>
      <sheetData sheetId="0">
        <row r="10">
          <cell r="F10">
            <v>221115</v>
          </cell>
          <cell r="G10">
            <v>295148</v>
          </cell>
          <cell r="H10">
            <v>103579</v>
          </cell>
          <cell r="I10">
            <v>175851</v>
          </cell>
          <cell r="J10">
            <v>232416</v>
          </cell>
          <cell r="K10">
            <v>177761</v>
          </cell>
          <cell r="L10">
            <v>270587</v>
          </cell>
          <cell r="M10">
            <v>221956</v>
          </cell>
          <cell r="N10">
            <v>195612</v>
          </cell>
          <cell r="O10">
            <v>369847</v>
          </cell>
          <cell r="P10">
            <v>168006</v>
          </cell>
          <cell r="Q10">
            <v>180752</v>
          </cell>
        </row>
        <row r="11">
          <cell r="F11">
            <v>160644</v>
          </cell>
          <cell r="G11">
            <v>119323</v>
          </cell>
          <cell r="H11">
            <v>172098</v>
          </cell>
          <cell r="I11">
            <v>114700</v>
          </cell>
          <cell r="J11">
            <v>190699</v>
          </cell>
          <cell r="K11">
            <v>311738</v>
          </cell>
          <cell r="L11">
            <v>337552</v>
          </cell>
          <cell r="M11">
            <v>161491</v>
          </cell>
          <cell r="N11">
            <v>155601</v>
          </cell>
          <cell r="O11">
            <v>158682</v>
          </cell>
          <cell r="P11">
            <v>181185</v>
          </cell>
          <cell r="Q11">
            <v>254744</v>
          </cell>
        </row>
        <row r="13">
          <cell r="F13">
            <v>5294</v>
          </cell>
          <cell r="G13">
            <v>2943</v>
          </cell>
          <cell r="H13">
            <v>0</v>
          </cell>
          <cell r="I13">
            <v>0</v>
          </cell>
          <cell r="J13">
            <v>7592</v>
          </cell>
          <cell r="K13">
            <v>0</v>
          </cell>
          <cell r="L13">
            <v>899</v>
          </cell>
          <cell r="M13">
            <v>30</v>
          </cell>
          <cell r="N13">
            <v>23</v>
          </cell>
          <cell r="O13">
            <v>0</v>
          </cell>
          <cell r="P13">
            <v>0</v>
          </cell>
          <cell r="Q13">
            <v>0</v>
          </cell>
        </row>
        <row r="14">
          <cell r="F14">
            <v>337</v>
          </cell>
          <cell r="G14">
            <v>822</v>
          </cell>
          <cell r="H14">
            <v>85</v>
          </cell>
          <cell r="I14">
            <v>184</v>
          </cell>
          <cell r="J14">
            <v>322</v>
          </cell>
          <cell r="K14">
            <v>60</v>
          </cell>
          <cell r="L14">
            <v>140</v>
          </cell>
          <cell r="M14">
            <v>173</v>
          </cell>
          <cell r="N14">
            <v>30</v>
          </cell>
          <cell r="O14">
            <v>178</v>
          </cell>
          <cell r="P14">
            <v>193</v>
          </cell>
          <cell r="Q14">
            <v>54670</v>
          </cell>
        </row>
        <row r="15">
          <cell r="F15">
            <v>3669</v>
          </cell>
          <cell r="G15">
            <v>3710</v>
          </cell>
          <cell r="H15">
            <v>3756</v>
          </cell>
          <cell r="I15">
            <v>102316</v>
          </cell>
          <cell r="J15">
            <v>299198</v>
          </cell>
          <cell r="K15">
            <v>3373</v>
          </cell>
          <cell r="L15">
            <v>3415</v>
          </cell>
          <cell r="M15">
            <v>3457</v>
          </cell>
          <cell r="N15">
            <v>3498</v>
          </cell>
          <cell r="O15">
            <v>3541</v>
          </cell>
          <cell r="P15">
            <v>3584</v>
          </cell>
          <cell r="Q15">
            <v>3123</v>
          </cell>
        </row>
        <row r="18">
          <cell r="F18">
            <v>11654588</v>
          </cell>
          <cell r="G18">
            <v>11644528</v>
          </cell>
          <cell r="H18">
            <v>12780998</v>
          </cell>
          <cell r="I18">
            <v>14072696</v>
          </cell>
          <cell r="J18">
            <v>14019294</v>
          </cell>
          <cell r="K18">
            <v>11884267</v>
          </cell>
          <cell r="L18">
            <v>11432588</v>
          </cell>
          <cell r="M18">
            <v>12307637</v>
          </cell>
          <cell r="N18">
            <v>12622912</v>
          </cell>
          <cell r="O18">
            <v>12824021</v>
          </cell>
          <cell r="P18">
            <v>12732339</v>
          </cell>
          <cell r="Q18">
            <v>12831914</v>
          </cell>
        </row>
        <row r="19">
          <cell r="F19">
            <v>10226067</v>
          </cell>
          <cell r="G19">
            <v>10536649</v>
          </cell>
          <cell r="H19">
            <v>10623245</v>
          </cell>
          <cell r="I19">
            <v>8805092</v>
          </cell>
          <cell r="J19">
            <v>9646328</v>
          </cell>
          <cell r="K19">
            <v>9257033</v>
          </cell>
          <cell r="L19">
            <v>9398695</v>
          </cell>
          <cell r="M19">
            <v>9595926</v>
          </cell>
          <cell r="N19">
            <v>10208890</v>
          </cell>
          <cell r="O19">
            <v>9735661</v>
          </cell>
          <cell r="P19">
            <v>11160753</v>
          </cell>
          <cell r="Q19">
            <v>10468270</v>
          </cell>
        </row>
        <row r="20">
          <cell r="F20">
            <v>1566709</v>
          </cell>
          <cell r="G20">
            <v>1604940</v>
          </cell>
          <cell r="H20">
            <v>1626303</v>
          </cell>
          <cell r="I20">
            <v>1651486</v>
          </cell>
          <cell r="J20">
            <v>1613252</v>
          </cell>
          <cell r="K20">
            <v>1641932</v>
          </cell>
          <cell r="L20">
            <v>1703326</v>
          </cell>
          <cell r="M20">
            <v>1720155</v>
          </cell>
          <cell r="N20">
            <v>1731610</v>
          </cell>
          <cell r="O20">
            <v>1781365</v>
          </cell>
          <cell r="P20">
            <v>1853495</v>
          </cell>
          <cell r="Q20">
            <v>1855210</v>
          </cell>
        </row>
        <row r="21">
          <cell r="F21">
            <v>6148471</v>
          </cell>
          <cell r="G21">
            <v>5373502</v>
          </cell>
          <cell r="H21">
            <v>5880372</v>
          </cell>
          <cell r="I21">
            <v>6321467</v>
          </cell>
          <cell r="J21">
            <v>6437940</v>
          </cell>
          <cell r="K21">
            <v>6521266</v>
          </cell>
          <cell r="L21">
            <v>6304724</v>
          </cell>
          <cell r="M21">
            <v>6034202</v>
          </cell>
          <cell r="N21">
            <v>5658218</v>
          </cell>
          <cell r="O21">
            <v>6302284</v>
          </cell>
          <cell r="P21">
            <v>5915330</v>
          </cell>
          <cell r="Q21">
            <v>5961519</v>
          </cell>
        </row>
        <row r="22">
          <cell r="F22">
            <v>9775619</v>
          </cell>
          <cell r="G22">
            <v>9812619</v>
          </cell>
          <cell r="H22">
            <v>9929242</v>
          </cell>
          <cell r="I22">
            <v>9495848</v>
          </cell>
          <cell r="J22">
            <v>9091795</v>
          </cell>
          <cell r="K22">
            <v>9593999</v>
          </cell>
          <cell r="L22">
            <v>10503667</v>
          </cell>
          <cell r="M22">
            <v>10521820</v>
          </cell>
          <cell r="N22">
            <v>10622562</v>
          </cell>
          <cell r="O22">
            <v>10584522</v>
          </cell>
          <cell r="P22">
            <v>10594464</v>
          </cell>
          <cell r="Q22">
            <v>10054312</v>
          </cell>
        </row>
        <row r="23">
          <cell r="F23">
            <v>1291825</v>
          </cell>
          <cell r="G23">
            <v>1209248</v>
          </cell>
          <cell r="H23">
            <v>1033352</v>
          </cell>
          <cell r="I23">
            <v>1228324</v>
          </cell>
          <cell r="J23">
            <v>667131</v>
          </cell>
          <cell r="K23">
            <v>688490</v>
          </cell>
          <cell r="L23">
            <v>1883743</v>
          </cell>
          <cell r="M23">
            <v>1992818</v>
          </cell>
          <cell r="N23">
            <v>1461399</v>
          </cell>
          <cell r="O23">
            <v>1223011</v>
          </cell>
          <cell r="P23">
            <v>1227512</v>
          </cell>
          <cell r="Q23">
            <v>1713826</v>
          </cell>
        </row>
        <row r="25">
          <cell r="F25">
            <v>35817</v>
          </cell>
          <cell r="G25">
            <v>35817</v>
          </cell>
          <cell r="H25">
            <v>62849</v>
          </cell>
          <cell r="I25">
            <v>62060</v>
          </cell>
          <cell r="J25">
            <v>48820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F27">
            <v>624723</v>
          </cell>
          <cell r="G27">
            <v>619297</v>
          </cell>
          <cell r="H27">
            <v>615241</v>
          </cell>
          <cell r="I27">
            <v>619411</v>
          </cell>
          <cell r="J27">
            <v>616018</v>
          </cell>
          <cell r="K27">
            <v>614561</v>
          </cell>
          <cell r="L27">
            <v>627654</v>
          </cell>
          <cell r="M27">
            <v>633148</v>
          </cell>
          <cell r="N27">
            <v>626570</v>
          </cell>
          <cell r="O27">
            <v>682907</v>
          </cell>
          <cell r="P27">
            <v>679638</v>
          </cell>
          <cell r="Q27">
            <v>686788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F29">
            <v>510959</v>
          </cell>
          <cell r="G29">
            <v>513406</v>
          </cell>
          <cell r="H29">
            <v>517749</v>
          </cell>
          <cell r="I29">
            <v>511262</v>
          </cell>
          <cell r="J29">
            <v>514158</v>
          </cell>
          <cell r="K29">
            <v>518389</v>
          </cell>
          <cell r="L29">
            <v>511363</v>
          </cell>
          <cell r="M29">
            <v>514217</v>
          </cell>
          <cell r="N29">
            <v>518296</v>
          </cell>
          <cell r="O29">
            <v>511854</v>
          </cell>
          <cell r="P29">
            <v>514530</v>
          </cell>
          <cell r="Q29">
            <v>518703</v>
          </cell>
        </row>
        <row r="32">
          <cell r="F32">
            <v>52114</v>
          </cell>
          <cell r="G32">
            <v>97682</v>
          </cell>
          <cell r="H32">
            <v>133764</v>
          </cell>
          <cell r="I32">
            <v>163615</v>
          </cell>
          <cell r="J32">
            <v>189965</v>
          </cell>
          <cell r="K32">
            <v>30861</v>
          </cell>
          <cell r="L32">
            <v>66702</v>
          </cell>
          <cell r="M32">
            <v>101122</v>
          </cell>
          <cell r="N32">
            <v>142132</v>
          </cell>
          <cell r="O32">
            <v>169891</v>
          </cell>
          <cell r="P32">
            <v>235965</v>
          </cell>
          <cell r="Q32">
            <v>37656</v>
          </cell>
        </row>
        <row r="33">
          <cell r="F33">
            <v>340902</v>
          </cell>
          <cell r="G33">
            <v>341023</v>
          </cell>
          <cell r="H33">
            <v>342333</v>
          </cell>
          <cell r="I33">
            <v>339347</v>
          </cell>
          <cell r="J33">
            <v>339868</v>
          </cell>
          <cell r="K33">
            <v>320242</v>
          </cell>
          <cell r="L33">
            <v>322277</v>
          </cell>
          <cell r="M33">
            <v>325019</v>
          </cell>
          <cell r="N33">
            <v>330800</v>
          </cell>
          <cell r="O33">
            <v>334839</v>
          </cell>
          <cell r="P33">
            <v>330829</v>
          </cell>
          <cell r="Q33">
            <v>363216</v>
          </cell>
        </row>
        <row r="34">
          <cell r="F34">
            <v>200000</v>
          </cell>
          <cell r="G34">
            <v>200000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F35">
            <v>434078</v>
          </cell>
          <cell r="G35">
            <v>451919</v>
          </cell>
          <cell r="H35">
            <v>519115</v>
          </cell>
          <cell r="I35">
            <v>485353</v>
          </cell>
          <cell r="J35">
            <v>489835</v>
          </cell>
          <cell r="K35">
            <v>523382</v>
          </cell>
          <cell r="L35">
            <v>438119</v>
          </cell>
          <cell r="M35">
            <v>441866</v>
          </cell>
          <cell r="N35">
            <v>467086</v>
          </cell>
          <cell r="O35">
            <v>442457</v>
          </cell>
          <cell r="P35">
            <v>414720</v>
          </cell>
          <cell r="Q35">
            <v>446790</v>
          </cell>
        </row>
        <row r="36">
          <cell r="F36">
            <v>778640</v>
          </cell>
          <cell r="G36">
            <v>893593</v>
          </cell>
          <cell r="H36">
            <v>907325</v>
          </cell>
          <cell r="I36">
            <v>864300</v>
          </cell>
          <cell r="J36">
            <v>835600</v>
          </cell>
          <cell r="K36">
            <v>451675</v>
          </cell>
          <cell r="L36">
            <v>392383</v>
          </cell>
          <cell r="M36">
            <v>353689</v>
          </cell>
          <cell r="N36">
            <v>305374</v>
          </cell>
          <cell r="O36">
            <v>541110</v>
          </cell>
          <cell r="P36">
            <v>610362</v>
          </cell>
          <cell r="Q36">
            <v>230664</v>
          </cell>
        </row>
        <row r="37">
          <cell r="F37">
            <v>404</v>
          </cell>
          <cell r="G37">
            <v>27620</v>
          </cell>
          <cell r="H37">
            <v>54812</v>
          </cell>
          <cell r="I37">
            <v>57351</v>
          </cell>
          <cell r="J37">
            <v>55480</v>
          </cell>
          <cell r="K37">
            <v>104115</v>
          </cell>
          <cell r="L37">
            <v>107745</v>
          </cell>
          <cell r="M37">
            <v>108173</v>
          </cell>
          <cell r="N37">
            <v>130372</v>
          </cell>
          <cell r="O37">
            <v>109974</v>
          </cell>
          <cell r="P37">
            <v>93605</v>
          </cell>
          <cell r="Q37">
            <v>160702</v>
          </cell>
        </row>
        <row r="38"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59497</v>
          </cell>
          <cell r="M38">
            <v>24684</v>
          </cell>
          <cell r="N38">
            <v>0</v>
          </cell>
          <cell r="O38">
            <v>0</v>
          </cell>
          <cell r="P38">
            <v>0</v>
          </cell>
          <cell r="Q38">
            <v>19173</v>
          </cell>
        </row>
        <row r="39">
          <cell r="F39">
            <v>137405</v>
          </cell>
          <cell r="G39">
            <v>190855</v>
          </cell>
          <cell r="H39">
            <v>219341</v>
          </cell>
          <cell r="I39">
            <v>158458</v>
          </cell>
          <cell r="J39">
            <v>242653</v>
          </cell>
          <cell r="K39">
            <v>125718</v>
          </cell>
          <cell r="L39">
            <v>169988</v>
          </cell>
          <cell r="M39">
            <v>145585</v>
          </cell>
          <cell r="N39">
            <v>218950</v>
          </cell>
          <cell r="O39">
            <v>143772</v>
          </cell>
          <cell r="P39">
            <v>247048</v>
          </cell>
          <cell r="Q39">
            <v>203704</v>
          </cell>
        </row>
        <row r="43">
          <cell r="F43">
            <v>23822</v>
          </cell>
          <cell r="G43">
            <v>23822</v>
          </cell>
          <cell r="H43">
            <v>23822</v>
          </cell>
          <cell r="I43">
            <v>23822</v>
          </cell>
          <cell r="J43">
            <v>23822</v>
          </cell>
          <cell r="K43">
            <v>23822</v>
          </cell>
          <cell r="L43">
            <v>23822</v>
          </cell>
          <cell r="M43">
            <v>23822</v>
          </cell>
          <cell r="N43">
            <v>23822</v>
          </cell>
          <cell r="O43">
            <v>23822</v>
          </cell>
          <cell r="P43">
            <v>23822</v>
          </cell>
          <cell r="Q43">
            <v>23822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F45">
            <v>1791099</v>
          </cell>
          <cell r="G45">
            <v>1791099</v>
          </cell>
          <cell r="H45">
            <v>1791099</v>
          </cell>
          <cell r="I45">
            <v>1791099</v>
          </cell>
          <cell r="J45">
            <v>1791099</v>
          </cell>
          <cell r="K45">
            <v>1791099</v>
          </cell>
          <cell r="L45">
            <v>1791099</v>
          </cell>
          <cell r="M45">
            <v>1791099</v>
          </cell>
          <cell r="N45">
            <v>1791099</v>
          </cell>
          <cell r="O45">
            <v>1791099</v>
          </cell>
          <cell r="P45">
            <v>1791099</v>
          </cell>
          <cell r="Q45">
            <v>1791099</v>
          </cell>
        </row>
        <row r="46">
          <cell r="F46">
            <v>80552</v>
          </cell>
          <cell r="G46">
            <v>86420</v>
          </cell>
          <cell r="H46">
            <v>95782</v>
          </cell>
          <cell r="I46">
            <v>85610</v>
          </cell>
          <cell r="J46">
            <v>89865</v>
          </cell>
          <cell r="K46">
            <v>84276</v>
          </cell>
          <cell r="L46">
            <v>91816</v>
          </cell>
          <cell r="M46">
            <v>94220</v>
          </cell>
          <cell r="N46">
            <v>94338</v>
          </cell>
          <cell r="O46">
            <v>94767</v>
          </cell>
          <cell r="P46">
            <v>91964</v>
          </cell>
          <cell r="Q46">
            <v>91722</v>
          </cell>
        </row>
        <row r="48">
          <cell r="F48">
            <v>1482436</v>
          </cell>
          <cell r="G48">
            <v>1490130</v>
          </cell>
          <cell r="H48">
            <v>1484204</v>
          </cell>
          <cell r="I48">
            <v>1489574</v>
          </cell>
          <cell r="J48">
            <v>1484388</v>
          </cell>
          <cell r="K48">
            <v>1645471</v>
          </cell>
          <cell r="L48">
            <v>1643245</v>
          </cell>
          <cell r="M48">
            <v>1643360</v>
          </cell>
          <cell r="N48">
            <v>1645770</v>
          </cell>
          <cell r="O48">
            <v>1645930</v>
          </cell>
          <cell r="P48">
            <v>1645891</v>
          </cell>
          <cell r="Q48">
            <v>1644527</v>
          </cell>
        </row>
        <row r="49">
          <cell r="F49">
            <v>1300461</v>
          </cell>
          <cell r="G49">
            <v>1368889</v>
          </cell>
          <cell r="H49">
            <v>1424962</v>
          </cell>
          <cell r="I49">
            <v>1431558</v>
          </cell>
          <cell r="J49">
            <v>1517260</v>
          </cell>
          <cell r="K49">
            <v>1385126</v>
          </cell>
          <cell r="L49">
            <v>1497324</v>
          </cell>
          <cell r="M49">
            <v>1589426</v>
          </cell>
          <cell r="N49">
            <v>1681913</v>
          </cell>
          <cell r="O49">
            <v>1698054</v>
          </cell>
          <cell r="P49">
            <v>1797617</v>
          </cell>
          <cell r="Q49">
            <v>1904293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</row>
        <row r="53">
          <cell r="F53">
            <v>2686</v>
          </cell>
          <cell r="G53">
            <v>2587</v>
          </cell>
          <cell r="H53">
            <v>2444</v>
          </cell>
          <cell r="I53">
            <v>37699</v>
          </cell>
          <cell r="J53">
            <v>39467</v>
          </cell>
          <cell r="K53">
            <v>38876</v>
          </cell>
          <cell r="L53">
            <v>37242</v>
          </cell>
          <cell r="M53">
            <v>37174</v>
          </cell>
          <cell r="N53">
            <v>35228</v>
          </cell>
          <cell r="O53">
            <v>34868</v>
          </cell>
          <cell r="P53">
            <v>35826</v>
          </cell>
          <cell r="Q53">
            <v>33526</v>
          </cell>
        </row>
        <row r="54">
          <cell r="F54">
            <v>4277</v>
          </cell>
          <cell r="G54">
            <v>51922</v>
          </cell>
          <cell r="H54">
            <v>100095</v>
          </cell>
          <cell r="I54">
            <v>99017</v>
          </cell>
          <cell r="J54">
            <v>96010</v>
          </cell>
          <cell r="K54">
            <v>100107</v>
          </cell>
          <cell r="L54">
            <v>96345</v>
          </cell>
          <cell r="M54">
            <v>99308</v>
          </cell>
          <cell r="N54">
            <v>96300</v>
          </cell>
          <cell r="O54">
            <v>97691</v>
          </cell>
          <cell r="P54">
            <v>96894</v>
          </cell>
          <cell r="Q54">
            <v>91754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6</v>
          </cell>
          <cell r="K55">
            <v>0</v>
          </cell>
          <cell r="L55">
            <v>0</v>
          </cell>
          <cell r="M55">
            <v>30</v>
          </cell>
          <cell r="N55">
            <v>23</v>
          </cell>
          <cell r="O55">
            <v>0</v>
          </cell>
          <cell r="P55">
            <v>0</v>
          </cell>
          <cell r="Q55">
            <v>0</v>
          </cell>
        </row>
        <row r="56">
          <cell r="F56">
            <v>0</v>
          </cell>
          <cell r="G56">
            <v>0</v>
          </cell>
          <cell r="H56">
            <v>85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6642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</row>
        <row r="62">
          <cell r="F62">
            <v>415537</v>
          </cell>
          <cell r="G62">
            <v>367002</v>
          </cell>
          <cell r="H62">
            <v>507529</v>
          </cell>
          <cell r="I62">
            <v>434163</v>
          </cell>
          <cell r="J62">
            <v>505200</v>
          </cell>
          <cell r="K62">
            <v>491463</v>
          </cell>
          <cell r="L62">
            <v>421867</v>
          </cell>
          <cell r="M62">
            <v>541808</v>
          </cell>
          <cell r="N62">
            <v>506958</v>
          </cell>
          <cell r="O62">
            <v>465123</v>
          </cell>
          <cell r="P62">
            <v>518446</v>
          </cell>
          <cell r="Q62">
            <v>570334</v>
          </cell>
        </row>
        <row r="63">
          <cell r="F63">
            <v>220658</v>
          </cell>
          <cell r="G63">
            <v>163706</v>
          </cell>
          <cell r="H63">
            <v>159918</v>
          </cell>
          <cell r="I63">
            <v>110311</v>
          </cell>
          <cell r="J63">
            <v>190593</v>
          </cell>
          <cell r="K63">
            <v>162640</v>
          </cell>
          <cell r="L63">
            <v>136468</v>
          </cell>
          <cell r="M63">
            <v>220261</v>
          </cell>
          <cell r="N63">
            <v>134176</v>
          </cell>
          <cell r="O63">
            <v>151975</v>
          </cell>
          <cell r="P63">
            <v>180036</v>
          </cell>
          <cell r="Q63">
            <v>123497</v>
          </cell>
        </row>
        <row r="65">
          <cell r="F65">
            <v>432012</v>
          </cell>
          <cell r="G65">
            <v>429794</v>
          </cell>
          <cell r="H65">
            <v>430140</v>
          </cell>
          <cell r="I65">
            <v>441959</v>
          </cell>
          <cell r="J65">
            <v>451744</v>
          </cell>
          <cell r="K65">
            <v>453488</v>
          </cell>
          <cell r="L65">
            <v>443099</v>
          </cell>
          <cell r="M65">
            <v>431272</v>
          </cell>
          <cell r="N65">
            <v>447733</v>
          </cell>
          <cell r="O65">
            <v>448878</v>
          </cell>
          <cell r="P65">
            <v>455239</v>
          </cell>
          <cell r="Q65">
            <v>459393</v>
          </cell>
        </row>
        <row r="66">
          <cell r="F66">
            <v>360231</v>
          </cell>
          <cell r="G66">
            <v>638312</v>
          </cell>
          <cell r="H66">
            <v>1110835</v>
          </cell>
          <cell r="I66">
            <v>1045030</v>
          </cell>
          <cell r="J66">
            <v>1477681</v>
          </cell>
          <cell r="K66">
            <v>493967</v>
          </cell>
          <cell r="L66">
            <v>733767</v>
          </cell>
          <cell r="M66">
            <v>610001</v>
          </cell>
          <cell r="N66">
            <v>1440140</v>
          </cell>
          <cell r="O66">
            <v>1482625</v>
          </cell>
          <cell r="P66">
            <v>1540851</v>
          </cell>
          <cell r="Q66">
            <v>861683</v>
          </cell>
        </row>
        <row r="67">
          <cell r="F67">
            <v>29</v>
          </cell>
          <cell r="G67">
            <v>36</v>
          </cell>
          <cell r="H67">
            <v>31</v>
          </cell>
          <cell r="I67">
            <v>49</v>
          </cell>
          <cell r="J67">
            <v>19</v>
          </cell>
          <cell r="K67">
            <v>11</v>
          </cell>
          <cell r="L67">
            <v>12</v>
          </cell>
          <cell r="M67">
            <v>23</v>
          </cell>
          <cell r="N67">
            <v>11</v>
          </cell>
          <cell r="O67">
            <v>11</v>
          </cell>
          <cell r="P67">
            <v>27</v>
          </cell>
          <cell r="Q67">
            <v>20</v>
          </cell>
        </row>
        <row r="69">
          <cell r="F69">
            <v>1722773</v>
          </cell>
          <cell r="G69">
            <v>1840446</v>
          </cell>
          <cell r="H69">
            <v>1824317</v>
          </cell>
          <cell r="I69">
            <v>368154</v>
          </cell>
          <cell r="J69">
            <v>1416793</v>
          </cell>
          <cell r="K69">
            <v>868241</v>
          </cell>
          <cell r="L69">
            <v>795216</v>
          </cell>
          <cell r="M69">
            <v>1301341</v>
          </cell>
          <cell r="N69">
            <v>1001132</v>
          </cell>
          <cell r="O69">
            <v>917240</v>
          </cell>
          <cell r="P69">
            <v>1782691</v>
          </cell>
          <cell r="Q69">
            <v>598723</v>
          </cell>
        </row>
        <row r="70">
          <cell r="F70">
            <v>2212712</v>
          </cell>
          <cell r="G70">
            <v>2206170</v>
          </cell>
          <cell r="H70">
            <v>2049057</v>
          </cell>
          <cell r="I70">
            <v>3113267</v>
          </cell>
          <cell r="J70">
            <v>2083059</v>
          </cell>
          <cell r="K70">
            <v>897192</v>
          </cell>
          <cell r="L70">
            <v>2465803</v>
          </cell>
          <cell r="M70">
            <v>2701968</v>
          </cell>
          <cell r="N70">
            <v>2006035</v>
          </cell>
          <cell r="O70">
            <v>2225037</v>
          </cell>
          <cell r="P70">
            <v>1645919</v>
          </cell>
          <cell r="Q70">
            <v>1822315</v>
          </cell>
        </row>
        <row r="72">
          <cell r="F72">
            <v>138646</v>
          </cell>
          <cell r="G72">
            <v>149841</v>
          </cell>
          <cell r="H72">
            <v>197085</v>
          </cell>
          <cell r="I72">
            <v>276126</v>
          </cell>
          <cell r="J72">
            <v>255784</v>
          </cell>
          <cell r="K72">
            <v>253780</v>
          </cell>
          <cell r="L72">
            <v>255143</v>
          </cell>
          <cell r="M72">
            <v>209747</v>
          </cell>
          <cell r="N72">
            <v>270388</v>
          </cell>
          <cell r="O72">
            <v>281195</v>
          </cell>
          <cell r="P72">
            <v>169422</v>
          </cell>
          <cell r="Q72">
            <v>237015</v>
          </cell>
        </row>
        <row r="73">
          <cell r="F73">
            <v>1176219</v>
          </cell>
          <cell r="G73">
            <v>1478570</v>
          </cell>
          <cell r="H73">
            <v>1611411</v>
          </cell>
          <cell r="I73">
            <v>1459385</v>
          </cell>
          <cell r="J73">
            <v>1528549</v>
          </cell>
          <cell r="K73">
            <v>1348910</v>
          </cell>
          <cell r="L73">
            <v>1066954</v>
          </cell>
          <cell r="M73">
            <v>1012676</v>
          </cell>
          <cell r="N73">
            <v>1138296</v>
          </cell>
          <cell r="O73">
            <v>1262056</v>
          </cell>
          <cell r="P73">
            <v>1245886</v>
          </cell>
          <cell r="Q73">
            <v>1299983</v>
          </cell>
        </row>
        <row r="74">
          <cell r="F74">
            <v>1417193</v>
          </cell>
          <cell r="G74">
            <v>1424339</v>
          </cell>
          <cell r="H74">
            <v>1432569</v>
          </cell>
          <cell r="I74">
            <v>1440173</v>
          </cell>
          <cell r="J74">
            <v>1448770</v>
          </cell>
          <cell r="K74">
            <v>1457386</v>
          </cell>
          <cell r="L74">
            <v>1465689</v>
          </cell>
          <cell r="M74">
            <v>1474589</v>
          </cell>
          <cell r="N74">
            <v>1482687</v>
          </cell>
          <cell r="O74">
            <v>1490462</v>
          </cell>
          <cell r="P74">
            <v>1498710</v>
          </cell>
          <cell r="Q74">
            <v>1506585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</row>
        <row r="77">
          <cell r="F77">
            <v>1</v>
          </cell>
          <cell r="G77">
            <v>341</v>
          </cell>
          <cell r="H77">
            <v>0</v>
          </cell>
          <cell r="I77">
            <v>1569</v>
          </cell>
          <cell r="J77">
            <v>1762</v>
          </cell>
          <cell r="K77">
            <v>104</v>
          </cell>
          <cell r="L77">
            <v>800</v>
          </cell>
          <cell r="M77">
            <v>458</v>
          </cell>
          <cell r="N77">
            <v>2</v>
          </cell>
          <cell r="O77">
            <v>8</v>
          </cell>
          <cell r="P77">
            <v>38</v>
          </cell>
          <cell r="Q77">
            <v>9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F79">
            <v>8868</v>
          </cell>
          <cell r="G79">
            <v>13180</v>
          </cell>
          <cell r="H79">
            <v>28047</v>
          </cell>
          <cell r="I79">
            <v>41489</v>
          </cell>
          <cell r="J79">
            <v>46905</v>
          </cell>
          <cell r="K79">
            <v>43744</v>
          </cell>
          <cell r="L79">
            <v>43221</v>
          </cell>
          <cell r="M79">
            <v>43512</v>
          </cell>
          <cell r="N79">
            <v>40397</v>
          </cell>
          <cell r="O79">
            <v>38944</v>
          </cell>
          <cell r="P79">
            <v>44228</v>
          </cell>
          <cell r="Q79">
            <v>39953</v>
          </cell>
        </row>
        <row r="80">
          <cell r="F80">
            <v>5619097</v>
          </cell>
          <cell r="G80">
            <v>5680453</v>
          </cell>
          <cell r="H80">
            <v>5702635</v>
          </cell>
          <cell r="I80">
            <v>5758257</v>
          </cell>
          <cell r="J80">
            <v>5762376</v>
          </cell>
          <cell r="K80">
            <v>5807655</v>
          </cell>
          <cell r="L80">
            <v>5811149</v>
          </cell>
          <cell r="M80">
            <v>5876369</v>
          </cell>
          <cell r="N80">
            <v>5960290</v>
          </cell>
          <cell r="O80">
            <v>6003395</v>
          </cell>
          <cell r="P80">
            <v>6131555</v>
          </cell>
          <cell r="Q80">
            <v>6202258</v>
          </cell>
        </row>
        <row r="81">
          <cell r="F81">
            <v>14667812</v>
          </cell>
          <cell r="G81">
            <v>14466874</v>
          </cell>
          <cell r="H81">
            <v>14566313</v>
          </cell>
          <cell r="I81">
            <v>14674040</v>
          </cell>
          <cell r="J81">
            <v>15160212</v>
          </cell>
          <cell r="K81">
            <v>15249261</v>
          </cell>
          <cell r="L81">
            <v>15361687</v>
          </cell>
          <cell r="M81">
            <v>15559805</v>
          </cell>
          <cell r="N81">
            <v>15689739</v>
          </cell>
          <cell r="O81">
            <v>15870233</v>
          </cell>
          <cell r="P81">
            <v>16054259</v>
          </cell>
          <cell r="Q81">
            <v>16283575</v>
          </cell>
        </row>
        <row r="82">
          <cell r="F82">
            <v>3263154</v>
          </cell>
          <cell r="G82">
            <v>3299209</v>
          </cell>
          <cell r="H82">
            <v>3340073</v>
          </cell>
          <cell r="I82">
            <v>3451822</v>
          </cell>
          <cell r="J82">
            <v>3468537</v>
          </cell>
          <cell r="K82">
            <v>3537205</v>
          </cell>
          <cell r="L82">
            <v>3620375</v>
          </cell>
          <cell r="M82">
            <v>3678840</v>
          </cell>
          <cell r="N82">
            <v>3710654</v>
          </cell>
          <cell r="O82">
            <v>3813983</v>
          </cell>
          <cell r="P82">
            <v>3880824</v>
          </cell>
          <cell r="Q82">
            <v>3954263</v>
          </cell>
        </row>
        <row r="83">
          <cell r="F83">
            <v>2078992</v>
          </cell>
          <cell r="G83">
            <v>2110978</v>
          </cell>
          <cell r="H83">
            <v>2088081</v>
          </cell>
          <cell r="I83">
            <v>2119326</v>
          </cell>
          <cell r="J83">
            <v>2131792</v>
          </cell>
          <cell r="K83">
            <v>2134055</v>
          </cell>
          <cell r="L83">
            <v>2149101</v>
          </cell>
          <cell r="M83">
            <v>2148955</v>
          </cell>
          <cell r="N83">
            <v>2150298</v>
          </cell>
          <cell r="O83">
            <v>2143805</v>
          </cell>
          <cell r="P83">
            <v>2157425</v>
          </cell>
          <cell r="Q83">
            <v>2169560</v>
          </cell>
        </row>
        <row r="84">
          <cell r="F84">
            <v>2542627</v>
          </cell>
          <cell r="G84">
            <v>2589640</v>
          </cell>
          <cell r="H84">
            <v>2621443</v>
          </cell>
          <cell r="I84">
            <v>2606443</v>
          </cell>
          <cell r="J84">
            <v>2629996</v>
          </cell>
          <cell r="K84">
            <v>2664510</v>
          </cell>
          <cell r="L84">
            <v>2733886</v>
          </cell>
          <cell r="M84">
            <v>2716547</v>
          </cell>
          <cell r="N84">
            <v>2799173</v>
          </cell>
          <cell r="O84">
            <v>2810603</v>
          </cell>
          <cell r="P84">
            <v>2892199</v>
          </cell>
          <cell r="Q84">
            <v>2801169</v>
          </cell>
        </row>
        <row r="85">
          <cell r="F85">
            <v>5560982</v>
          </cell>
          <cell r="G85">
            <v>5134124</v>
          </cell>
          <cell r="H85">
            <v>4906440</v>
          </cell>
          <cell r="I85">
            <v>5107025</v>
          </cell>
          <cell r="J85">
            <v>4987196</v>
          </cell>
          <cell r="K85">
            <v>5139585</v>
          </cell>
          <cell r="L85">
            <v>5363507</v>
          </cell>
          <cell r="M85">
            <v>4903160</v>
          </cell>
          <cell r="N85">
            <v>5031826</v>
          </cell>
          <cell r="O85">
            <v>5182976</v>
          </cell>
          <cell r="P85">
            <v>5263995</v>
          </cell>
          <cell r="Q85">
            <v>5531256</v>
          </cell>
        </row>
        <row r="86">
          <cell r="F86">
            <v>245854</v>
          </cell>
          <cell r="G86">
            <v>246096</v>
          </cell>
          <cell r="H86">
            <v>236162</v>
          </cell>
          <cell r="I86">
            <v>243834</v>
          </cell>
          <cell r="J86">
            <v>243862</v>
          </cell>
          <cell r="K86">
            <v>252693</v>
          </cell>
          <cell r="L86">
            <v>276220</v>
          </cell>
          <cell r="M86">
            <v>328808</v>
          </cell>
          <cell r="N86">
            <v>368546</v>
          </cell>
          <cell r="O86">
            <v>265968</v>
          </cell>
          <cell r="P86">
            <v>250833</v>
          </cell>
          <cell r="Q86">
            <v>248058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</row>
        <row r="88"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</row>
        <row r="89">
          <cell r="F89">
            <v>271703</v>
          </cell>
          <cell r="G89">
            <v>263101</v>
          </cell>
          <cell r="H89">
            <v>259328</v>
          </cell>
          <cell r="I89">
            <v>237635</v>
          </cell>
          <cell r="J89">
            <v>239321</v>
          </cell>
          <cell r="K89">
            <v>228575</v>
          </cell>
          <cell r="L89">
            <v>230051</v>
          </cell>
          <cell r="M89">
            <v>221656</v>
          </cell>
          <cell r="N89">
            <v>221337</v>
          </cell>
          <cell r="O89">
            <v>222247</v>
          </cell>
          <cell r="P89">
            <v>228196</v>
          </cell>
          <cell r="Q89">
            <v>229030</v>
          </cell>
        </row>
        <row r="90">
          <cell r="F90">
            <v>1214359</v>
          </cell>
          <cell r="G90">
            <v>1493101</v>
          </cell>
          <cell r="H90">
            <v>1513097</v>
          </cell>
          <cell r="I90">
            <v>1479687</v>
          </cell>
          <cell r="J90">
            <v>1071047</v>
          </cell>
          <cell r="K90">
            <v>1284054</v>
          </cell>
          <cell r="L90">
            <v>1246604</v>
          </cell>
          <cell r="M90">
            <v>1307148</v>
          </cell>
          <cell r="N90">
            <v>1172869</v>
          </cell>
          <cell r="O90">
            <v>1221150</v>
          </cell>
          <cell r="P90">
            <v>1113250</v>
          </cell>
          <cell r="Q90">
            <v>1266039</v>
          </cell>
        </row>
        <row r="91">
          <cell r="F91">
            <v>286285</v>
          </cell>
          <cell r="G91">
            <v>287928</v>
          </cell>
          <cell r="H91">
            <v>282418</v>
          </cell>
          <cell r="I91">
            <v>276387</v>
          </cell>
          <cell r="J91">
            <v>274508</v>
          </cell>
          <cell r="K91">
            <v>259806</v>
          </cell>
          <cell r="L91">
            <v>274560</v>
          </cell>
          <cell r="M91">
            <v>266363</v>
          </cell>
          <cell r="N91">
            <v>260208</v>
          </cell>
          <cell r="O91">
            <v>242812</v>
          </cell>
          <cell r="P91">
            <v>242140</v>
          </cell>
          <cell r="Q91">
            <v>230386</v>
          </cell>
        </row>
        <row r="92">
          <cell r="F92">
            <v>365298</v>
          </cell>
          <cell r="G92">
            <v>367403</v>
          </cell>
          <cell r="H92">
            <v>368526</v>
          </cell>
          <cell r="I92">
            <v>374026</v>
          </cell>
          <cell r="J92">
            <v>374595</v>
          </cell>
          <cell r="K92">
            <v>377407</v>
          </cell>
          <cell r="L92">
            <v>362100</v>
          </cell>
          <cell r="M92">
            <v>362099</v>
          </cell>
          <cell r="N92">
            <v>363134</v>
          </cell>
          <cell r="O92">
            <v>364857</v>
          </cell>
          <cell r="P92">
            <v>367325</v>
          </cell>
          <cell r="Q92">
            <v>367565</v>
          </cell>
        </row>
        <row r="93">
          <cell r="F93">
            <v>256951</v>
          </cell>
          <cell r="G93">
            <v>257814</v>
          </cell>
          <cell r="H93">
            <v>172211</v>
          </cell>
          <cell r="I93">
            <v>144890</v>
          </cell>
          <cell r="J93">
            <v>142427</v>
          </cell>
          <cell r="K93">
            <v>140337</v>
          </cell>
          <cell r="L93">
            <v>142156</v>
          </cell>
          <cell r="M93">
            <v>140239</v>
          </cell>
          <cell r="N93">
            <v>139598</v>
          </cell>
          <cell r="O93">
            <v>140384</v>
          </cell>
          <cell r="P93">
            <v>135161</v>
          </cell>
          <cell r="Q93">
            <v>135281</v>
          </cell>
        </row>
        <row r="96">
          <cell r="F96">
            <v>769956</v>
          </cell>
          <cell r="G96">
            <v>327138</v>
          </cell>
          <cell r="H96">
            <v>650835</v>
          </cell>
          <cell r="I96">
            <v>674971</v>
          </cell>
          <cell r="J96">
            <v>719558</v>
          </cell>
          <cell r="K96">
            <v>646429</v>
          </cell>
          <cell r="L96">
            <v>647347</v>
          </cell>
          <cell r="M96">
            <v>629653</v>
          </cell>
          <cell r="N96">
            <v>498986</v>
          </cell>
          <cell r="O96">
            <v>451200</v>
          </cell>
          <cell r="P96">
            <v>495180</v>
          </cell>
          <cell r="Q96">
            <v>484862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57350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</row>
        <row r="98">
          <cell r="F98">
            <v>79013</v>
          </cell>
          <cell r="G98">
            <v>76002</v>
          </cell>
          <cell r="H98">
            <v>140234</v>
          </cell>
          <cell r="I98">
            <v>152331</v>
          </cell>
          <cell r="J98">
            <v>122160</v>
          </cell>
          <cell r="K98">
            <v>107424</v>
          </cell>
          <cell r="L98">
            <v>141337</v>
          </cell>
          <cell r="M98">
            <v>143665</v>
          </cell>
          <cell r="N98">
            <v>180111</v>
          </cell>
          <cell r="O98">
            <v>164000</v>
          </cell>
          <cell r="P98">
            <v>145531</v>
          </cell>
          <cell r="Q98">
            <v>233529</v>
          </cell>
        </row>
        <row r="99">
          <cell r="F99">
            <v>739873</v>
          </cell>
          <cell r="G99">
            <v>542930</v>
          </cell>
          <cell r="H99">
            <v>689127</v>
          </cell>
          <cell r="I99">
            <v>542145</v>
          </cell>
          <cell r="J99">
            <v>386501</v>
          </cell>
          <cell r="K99">
            <v>388463</v>
          </cell>
          <cell r="L99">
            <v>390505</v>
          </cell>
          <cell r="M99">
            <v>392553</v>
          </cell>
          <cell r="N99">
            <v>394525</v>
          </cell>
          <cell r="O99">
            <v>339394</v>
          </cell>
          <cell r="P99">
            <v>441125</v>
          </cell>
          <cell r="Q99">
            <v>443433</v>
          </cell>
        </row>
        <row r="101">
          <cell r="F101">
            <v>2258003</v>
          </cell>
          <cell r="G101">
            <v>2355782</v>
          </cell>
          <cell r="H101">
            <v>2453106</v>
          </cell>
          <cell r="I101">
            <v>2655237</v>
          </cell>
          <cell r="J101">
            <v>2470012</v>
          </cell>
          <cell r="K101">
            <v>2478609</v>
          </cell>
          <cell r="L101">
            <v>2576055</v>
          </cell>
          <cell r="M101">
            <v>2519986</v>
          </cell>
          <cell r="N101">
            <v>2448914</v>
          </cell>
          <cell r="O101">
            <v>2609971</v>
          </cell>
          <cell r="P101">
            <v>2600361</v>
          </cell>
          <cell r="Q101">
            <v>2811098</v>
          </cell>
        </row>
        <row r="102">
          <cell r="F102">
            <v>29880</v>
          </cell>
          <cell r="G102">
            <v>30733</v>
          </cell>
          <cell r="H102">
            <v>30909</v>
          </cell>
          <cell r="I102">
            <v>30800</v>
          </cell>
          <cell r="J102">
            <v>28524</v>
          </cell>
          <cell r="K102">
            <v>29999</v>
          </cell>
          <cell r="L102">
            <v>29956</v>
          </cell>
          <cell r="M102">
            <v>29309</v>
          </cell>
          <cell r="N102">
            <v>29527</v>
          </cell>
          <cell r="O102">
            <v>30055</v>
          </cell>
          <cell r="P102">
            <v>29920</v>
          </cell>
          <cell r="Q102">
            <v>28424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  <row r="105">
          <cell r="F105">
            <v>30284</v>
          </cell>
          <cell r="G105">
            <v>30450</v>
          </cell>
          <cell r="H105">
            <v>82193</v>
          </cell>
          <cell r="I105">
            <v>121661</v>
          </cell>
          <cell r="J105">
            <v>30299</v>
          </cell>
          <cell r="K105">
            <v>70710</v>
          </cell>
          <cell r="L105">
            <v>71160</v>
          </cell>
          <cell r="M105">
            <v>128802</v>
          </cell>
          <cell r="N105">
            <v>127071</v>
          </cell>
          <cell r="O105">
            <v>127888</v>
          </cell>
          <cell r="P105">
            <v>241500</v>
          </cell>
          <cell r="Q105">
            <v>167234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50437</v>
          </cell>
          <cell r="L106">
            <v>45700</v>
          </cell>
          <cell r="M106">
            <v>45952</v>
          </cell>
          <cell r="N106">
            <v>46188</v>
          </cell>
          <cell r="O106">
            <v>0</v>
          </cell>
          <cell r="P106">
            <v>0</v>
          </cell>
          <cell r="Q106">
            <v>0</v>
          </cell>
        </row>
        <row r="107"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</row>
        <row r="108">
          <cell r="F108">
            <v>16008</v>
          </cell>
          <cell r="G108">
            <v>16008</v>
          </cell>
          <cell r="H108">
            <v>16008</v>
          </cell>
          <cell r="I108">
            <v>16008</v>
          </cell>
          <cell r="J108">
            <v>16200</v>
          </cell>
          <cell r="K108">
            <v>16059</v>
          </cell>
          <cell r="L108">
            <v>16059</v>
          </cell>
          <cell r="M108">
            <v>16059</v>
          </cell>
          <cell r="N108">
            <v>16309</v>
          </cell>
          <cell r="O108">
            <v>16928</v>
          </cell>
          <cell r="P108">
            <v>16975</v>
          </cell>
          <cell r="Q108">
            <v>17920</v>
          </cell>
        </row>
        <row r="111">
          <cell r="F111">
            <v>266350</v>
          </cell>
          <cell r="G111">
            <v>269234</v>
          </cell>
          <cell r="H111">
            <v>267022</v>
          </cell>
          <cell r="I111">
            <v>269542</v>
          </cell>
          <cell r="J111">
            <v>270772</v>
          </cell>
          <cell r="K111">
            <v>267684</v>
          </cell>
          <cell r="L111">
            <v>270437</v>
          </cell>
          <cell r="M111">
            <v>274547</v>
          </cell>
          <cell r="N111">
            <v>283848</v>
          </cell>
          <cell r="O111">
            <v>287109</v>
          </cell>
          <cell r="P111">
            <v>294626</v>
          </cell>
          <cell r="Q111">
            <v>303636</v>
          </cell>
        </row>
        <row r="112">
          <cell r="F112">
            <v>755</v>
          </cell>
          <cell r="G112">
            <v>755</v>
          </cell>
          <cell r="H112">
            <v>755</v>
          </cell>
          <cell r="I112">
            <v>755</v>
          </cell>
          <cell r="J112">
            <v>755</v>
          </cell>
          <cell r="K112">
            <v>755</v>
          </cell>
          <cell r="L112">
            <v>755</v>
          </cell>
          <cell r="M112">
            <v>755</v>
          </cell>
          <cell r="N112">
            <v>755</v>
          </cell>
          <cell r="O112">
            <v>755</v>
          </cell>
          <cell r="P112">
            <v>755</v>
          </cell>
          <cell r="Q112">
            <v>2</v>
          </cell>
        </row>
        <row r="113">
          <cell r="F113">
            <v>118898</v>
          </cell>
          <cell r="G113">
            <v>123429</v>
          </cell>
          <cell r="H113">
            <v>123100</v>
          </cell>
          <cell r="I113">
            <v>121697</v>
          </cell>
          <cell r="J113">
            <v>116000</v>
          </cell>
          <cell r="K113">
            <v>114891</v>
          </cell>
          <cell r="L113">
            <v>109774</v>
          </cell>
          <cell r="M113">
            <v>115890</v>
          </cell>
          <cell r="N113">
            <v>136190</v>
          </cell>
          <cell r="O113">
            <v>134350</v>
          </cell>
          <cell r="P113">
            <v>133256</v>
          </cell>
          <cell r="Q113">
            <v>166613</v>
          </cell>
        </row>
        <row r="114">
          <cell r="F114">
            <v>156310</v>
          </cell>
          <cell r="G114">
            <v>155424</v>
          </cell>
          <cell r="H114">
            <v>156802</v>
          </cell>
          <cell r="I114">
            <v>156030</v>
          </cell>
          <cell r="J114">
            <v>154051</v>
          </cell>
          <cell r="K114">
            <v>158743</v>
          </cell>
          <cell r="L114">
            <v>164641</v>
          </cell>
          <cell r="M114">
            <v>161903</v>
          </cell>
          <cell r="N114">
            <v>163374</v>
          </cell>
          <cell r="O114">
            <v>160940</v>
          </cell>
          <cell r="P114">
            <v>162395</v>
          </cell>
          <cell r="Q114">
            <v>184899</v>
          </cell>
        </row>
        <row r="116">
          <cell r="F116">
            <v>10039</v>
          </cell>
          <cell r="G116">
            <v>8905</v>
          </cell>
          <cell r="H116">
            <v>8767</v>
          </cell>
          <cell r="I116">
            <v>8353</v>
          </cell>
          <cell r="J116">
            <v>8367</v>
          </cell>
          <cell r="K116">
            <v>8886</v>
          </cell>
          <cell r="L116">
            <v>11303</v>
          </cell>
          <cell r="M116">
            <v>10943</v>
          </cell>
          <cell r="N116">
            <v>11132</v>
          </cell>
          <cell r="O116">
            <v>8011</v>
          </cell>
          <cell r="P116">
            <v>7504</v>
          </cell>
          <cell r="Q116">
            <v>6521</v>
          </cell>
        </row>
        <row r="117">
          <cell r="F117">
            <v>1006347</v>
          </cell>
          <cell r="G117">
            <v>1033862</v>
          </cell>
          <cell r="H117">
            <v>1172394</v>
          </cell>
          <cell r="I117">
            <v>964010</v>
          </cell>
          <cell r="J117">
            <v>1016771</v>
          </cell>
          <cell r="K117">
            <v>648989</v>
          </cell>
          <cell r="L117">
            <v>596422</v>
          </cell>
          <cell r="M117">
            <v>602071</v>
          </cell>
          <cell r="N117">
            <v>630567</v>
          </cell>
          <cell r="O117">
            <v>625006</v>
          </cell>
          <cell r="P117">
            <v>707943</v>
          </cell>
          <cell r="Q117">
            <v>489251</v>
          </cell>
        </row>
        <row r="118">
          <cell r="F118">
            <v>111108</v>
          </cell>
          <cell r="G118">
            <v>105998</v>
          </cell>
          <cell r="H118">
            <v>82196</v>
          </cell>
          <cell r="I118">
            <v>80769</v>
          </cell>
          <cell r="J118">
            <v>87167</v>
          </cell>
          <cell r="K118">
            <v>86943</v>
          </cell>
          <cell r="L118">
            <v>121034</v>
          </cell>
          <cell r="M118">
            <v>115352</v>
          </cell>
          <cell r="N118">
            <v>119947</v>
          </cell>
          <cell r="O118">
            <v>117969</v>
          </cell>
          <cell r="P118">
            <v>107564</v>
          </cell>
          <cell r="Q118">
            <v>73616</v>
          </cell>
        </row>
        <row r="119">
          <cell r="F119">
            <v>80542</v>
          </cell>
          <cell r="G119">
            <v>89666</v>
          </cell>
          <cell r="H119">
            <v>82931</v>
          </cell>
          <cell r="I119">
            <v>75164</v>
          </cell>
          <cell r="J119">
            <v>77961</v>
          </cell>
          <cell r="K119">
            <v>86488</v>
          </cell>
          <cell r="L119">
            <v>86030</v>
          </cell>
          <cell r="M119">
            <v>85921</v>
          </cell>
          <cell r="N119">
            <v>85226</v>
          </cell>
          <cell r="O119">
            <v>78665</v>
          </cell>
          <cell r="P119">
            <v>80211</v>
          </cell>
          <cell r="Q119">
            <v>83363</v>
          </cell>
        </row>
        <row r="120">
          <cell r="F120">
            <v>513459</v>
          </cell>
          <cell r="G120">
            <v>486520</v>
          </cell>
          <cell r="H120">
            <v>627693</v>
          </cell>
          <cell r="I120">
            <v>566870</v>
          </cell>
          <cell r="J120">
            <v>630032</v>
          </cell>
          <cell r="K120">
            <v>546178</v>
          </cell>
          <cell r="L120">
            <v>462052</v>
          </cell>
          <cell r="M120">
            <v>498142</v>
          </cell>
          <cell r="N120">
            <v>654460</v>
          </cell>
          <cell r="O120">
            <v>471486</v>
          </cell>
          <cell r="P120">
            <v>539701</v>
          </cell>
          <cell r="Q120">
            <v>535311</v>
          </cell>
        </row>
        <row r="123">
          <cell r="F123">
            <v>1357442</v>
          </cell>
          <cell r="G123">
            <v>1319094</v>
          </cell>
          <cell r="H123">
            <v>1404309</v>
          </cell>
          <cell r="I123">
            <v>1708612</v>
          </cell>
          <cell r="J123">
            <v>1130946</v>
          </cell>
          <cell r="K123">
            <v>1037908</v>
          </cell>
          <cell r="L123">
            <v>1077240</v>
          </cell>
          <cell r="M123">
            <v>705594</v>
          </cell>
          <cell r="N123">
            <v>951009</v>
          </cell>
          <cell r="O123">
            <v>796271</v>
          </cell>
          <cell r="P123">
            <v>931965</v>
          </cell>
          <cell r="Q123">
            <v>969060</v>
          </cell>
        </row>
        <row r="124">
          <cell r="F124">
            <v>2032532</v>
          </cell>
          <cell r="G124">
            <v>2068916</v>
          </cell>
          <cell r="H124">
            <v>2146389</v>
          </cell>
          <cell r="I124">
            <v>2353434</v>
          </cell>
          <cell r="J124">
            <v>2213073</v>
          </cell>
          <cell r="K124">
            <v>2244805</v>
          </cell>
          <cell r="L124">
            <v>2341246</v>
          </cell>
          <cell r="M124">
            <v>2262448</v>
          </cell>
          <cell r="N124">
            <v>2196704</v>
          </cell>
          <cell r="O124">
            <v>2369096</v>
          </cell>
          <cell r="P124">
            <v>2356576</v>
          </cell>
          <cell r="Q124">
            <v>2453152</v>
          </cell>
        </row>
        <row r="125">
          <cell r="F125">
            <v>443984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USTRY"/>
      <sheetName val="BWHK"/>
      <sheetName val="NEDB"/>
      <sheetName val="FNB"/>
      <sheetName val="STDB"/>
    </sheetNames>
    <sheetDataSet>
      <sheetData sheetId="0">
        <row r="10">
          <cell r="F10">
            <v>1878537.3620663013</v>
          </cell>
          <cell r="G10">
            <v>1774109.200508493</v>
          </cell>
          <cell r="H10">
            <v>1888556.6099407559</v>
          </cell>
          <cell r="I10">
            <v>1872647.413009041</v>
          </cell>
          <cell r="J10">
            <v>1798445.4505554792</v>
          </cell>
          <cell r="K10">
            <v>1955367.7762621918</v>
          </cell>
          <cell r="L10">
            <v>2394766.94312</v>
          </cell>
          <cell r="M10">
            <v>1630237.5009999999</v>
          </cell>
          <cell r="N10">
            <v>1922945.5351002738</v>
          </cell>
          <cell r="O10">
            <v>2003335.5519826026</v>
          </cell>
          <cell r="P10">
            <v>2443509.5705047939</v>
          </cell>
          <cell r="Q10">
            <v>2858183.5267831506</v>
          </cell>
        </row>
        <row r="11">
          <cell r="F11">
            <v>830679.09214000008</v>
          </cell>
          <cell r="G11">
            <v>764778.69683000003</v>
          </cell>
          <cell r="H11">
            <v>800909.18633000006</v>
          </cell>
          <cell r="I11">
            <v>632925.30826999992</v>
          </cell>
          <cell r="J11">
            <v>555753.68416999979</v>
          </cell>
          <cell r="K11">
            <v>1389523.2701400002</v>
          </cell>
          <cell r="L11">
            <v>1467269.5059099998</v>
          </cell>
          <cell r="M11">
            <v>517543.89199999999</v>
          </cell>
          <cell r="N11">
            <v>780986.73616000009</v>
          </cell>
          <cell r="O11">
            <v>671836.60846000002</v>
          </cell>
          <cell r="P11">
            <v>938739.66498000012</v>
          </cell>
          <cell r="Q11">
            <v>723381.78561000002</v>
          </cell>
        </row>
        <row r="13">
          <cell r="F13">
            <v>723865.54500000004</v>
          </cell>
          <cell r="G13">
            <v>702717</v>
          </cell>
          <cell r="H13">
            <v>698759.12899999996</v>
          </cell>
          <cell r="I13">
            <v>690509</v>
          </cell>
          <cell r="J13">
            <v>675933.12300000002</v>
          </cell>
          <cell r="K13">
            <v>650859.24699999997</v>
          </cell>
          <cell r="L13">
            <v>648254</v>
          </cell>
          <cell r="M13">
            <v>637382</v>
          </cell>
          <cell r="N13">
            <v>693478.30099999998</v>
          </cell>
          <cell r="O13">
            <v>654453.80799999996</v>
          </cell>
          <cell r="P13">
            <v>630281</v>
          </cell>
          <cell r="Q13">
            <v>575220</v>
          </cell>
        </row>
        <row r="14">
          <cell r="F14">
            <v>219027.81541000004</v>
          </cell>
          <cell r="G14">
            <v>354889.64220000012</v>
          </cell>
          <cell r="H14">
            <v>291055.13816000009</v>
          </cell>
          <cell r="I14">
            <v>198592.12446999992</v>
          </cell>
          <cell r="J14">
            <v>88812.510239999974</v>
          </cell>
          <cell r="K14">
            <v>142293.96742000012</v>
          </cell>
          <cell r="L14">
            <v>36329.010220000055</v>
          </cell>
          <cell r="M14">
            <v>39033.567619999871</v>
          </cell>
          <cell r="N14">
            <v>396323.49919999996</v>
          </cell>
          <cell r="O14">
            <v>192517.18290999997</v>
          </cell>
          <cell r="P14">
            <v>0</v>
          </cell>
          <cell r="Q14">
            <v>36914.275330000091</v>
          </cell>
        </row>
        <row r="15">
          <cell r="F15">
            <v>900626.96559000004</v>
          </cell>
          <cell r="G15">
            <v>735776.83120000002</v>
          </cell>
          <cell r="H15">
            <v>1229936.33112</v>
          </cell>
          <cell r="I15">
            <v>701327.41194000002</v>
          </cell>
          <cell r="J15">
            <v>152698.27899000002</v>
          </cell>
          <cell r="K15">
            <v>649514</v>
          </cell>
          <cell r="L15">
            <v>143883</v>
          </cell>
          <cell r="M15">
            <v>145163</v>
          </cell>
          <cell r="N15">
            <v>0</v>
          </cell>
          <cell r="O15">
            <v>0</v>
          </cell>
          <cell r="P15">
            <v>0</v>
          </cell>
          <cell r="Q15">
            <v>721701.99167000002</v>
          </cell>
        </row>
        <row r="18">
          <cell r="F18">
            <v>26021117.086819999</v>
          </cell>
          <cell r="G18">
            <v>25410552.895110004</v>
          </cell>
          <cell r="H18">
            <v>25443746.524799995</v>
          </cell>
          <cell r="I18">
            <v>25471712.807010002</v>
          </cell>
          <cell r="J18">
            <v>25960321.236450002</v>
          </cell>
          <cell r="K18">
            <v>25089377.153439999</v>
          </cell>
          <cell r="L18">
            <v>26565497.27121</v>
          </cell>
          <cell r="M18">
            <v>27380815.981379997</v>
          </cell>
          <cell r="N18">
            <v>27315420.557229999</v>
          </cell>
          <cell r="O18">
            <v>27576026.626340002</v>
          </cell>
          <cell r="P18">
            <v>27522427.472199999</v>
          </cell>
          <cell r="Q18">
            <v>28018701.800719999</v>
          </cell>
        </row>
        <row r="19">
          <cell r="F19">
            <v>13024539.902969999</v>
          </cell>
          <cell r="G19">
            <v>13876067.452649999</v>
          </cell>
          <cell r="H19">
            <v>14353097.70177</v>
          </cell>
          <cell r="I19">
            <v>15734041.18943</v>
          </cell>
          <cell r="J19">
            <v>16315413.65474</v>
          </cell>
          <cell r="K19">
            <v>14327945.248059999</v>
          </cell>
          <cell r="L19">
            <v>14778560.053309999</v>
          </cell>
          <cell r="M19">
            <v>15798813.72101</v>
          </cell>
          <cell r="N19">
            <v>15560043.66962</v>
          </cell>
          <cell r="O19">
            <v>15931281.005240001</v>
          </cell>
          <cell r="P19">
            <v>15274265.201950001</v>
          </cell>
          <cell r="Q19">
            <v>15008912.72524</v>
          </cell>
        </row>
        <row r="20">
          <cell r="F20">
            <v>3122195.7502000001</v>
          </cell>
          <cell r="G20">
            <v>3566026.2547200001</v>
          </cell>
          <cell r="H20">
            <v>3495585.25862</v>
          </cell>
          <cell r="I20">
            <v>3456188.46955</v>
          </cell>
          <cell r="J20">
            <v>3453089.3640600001</v>
          </cell>
          <cell r="K20">
            <v>3487250.4387300001</v>
          </cell>
          <cell r="L20">
            <v>3471873.3691099999</v>
          </cell>
          <cell r="M20">
            <v>3103980.26003</v>
          </cell>
          <cell r="N20">
            <v>3166743.3681699997</v>
          </cell>
          <cell r="O20">
            <v>3233641.3128999998</v>
          </cell>
          <cell r="P20">
            <v>3317400.2871599998</v>
          </cell>
          <cell r="Q20">
            <v>3281638.0681599998</v>
          </cell>
        </row>
        <row r="21">
          <cell r="F21">
            <v>16057435.083513699</v>
          </cell>
          <cell r="G21">
            <v>15999699.968391506</v>
          </cell>
          <cell r="H21">
            <v>16923327.398261096</v>
          </cell>
          <cell r="I21">
            <v>17077716.510430962</v>
          </cell>
          <cell r="J21">
            <v>17896649.066134516</v>
          </cell>
          <cell r="K21">
            <v>17883464.776717808</v>
          </cell>
          <cell r="L21">
            <v>18557144.885300003</v>
          </cell>
          <cell r="M21">
            <v>18539192.822461095</v>
          </cell>
          <cell r="N21">
            <v>18560748.664459724</v>
          </cell>
          <cell r="O21">
            <v>18806451.158487394</v>
          </cell>
          <cell r="P21">
            <v>18592450.706885207</v>
          </cell>
          <cell r="Q21">
            <v>18463315.981646847</v>
          </cell>
        </row>
        <row r="22">
          <cell r="F22">
            <v>20763983.469439998</v>
          </cell>
          <cell r="G22">
            <v>21216343.616969999</v>
          </cell>
          <cell r="H22">
            <v>20903524.916699998</v>
          </cell>
          <cell r="I22">
            <v>20981982.555399999</v>
          </cell>
          <cell r="J22">
            <v>21573774.506510004</v>
          </cell>
          <cell r="K22">
            <v>23265323.888910003</v>
          </cell>
          <cell r="L22">
            <v>23607987.388179999</v>
          </cell>
          <cell r="M22">
            <v>24323152.919289999</v>
          </cell>
          <cell r="N22">
            <v>23917012.842430003</v>
          </cell>
          <cell r="O22">
            <v>24122759.96243</v>
          </cell>
          <cell r="P22">
            <v>23918240.324649997</v>
          </cell>
          <cell r="Q22">
            <v>23397627.990359999</v>
          </cell>
        </row>
        <row r="23">
          <cell r="F23">
            <v>3338082.0918899998</v>
          </cell>
          <cell r="G23">
            <v>3588988.57412</v>
          </cell>
          <cell r="H23">
            <v>4324811.5786300004</v>
          </cell>
          <cell r="I23">
            <v>4691249.7252700003</v>
          </cell>
          <cell r="J23">
            <v>4145411.0504900003</v>
          </cell>
          <cell r="K23">
            <v>4177247.4721499998</v>
          </cell>
          <cell r="L23">
            <v>4547748.8740800004</v>
          </cell>
          <cell r="M23">
            <v>4131216.0084299999</v>
          </cell>
          <cell r="N23">
            <v>5095656.3469699994</v>
          </cell>
          <cell r="O23">
            <v>4851474.3133199997</v>
          </cell>
          <cell r="P23">
            <v>6277635.0396999996</v>
          </cell>
          <cell r="Q23">
            <v>5149058.2402299996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F27">
            <v>4206082.8404299999</v>
          </cell>
          <cell r="G27">
            <v>4180678.2743500001</v>
          </cell>
          <cell r="H27">
            <v>3941220.2312700003</v>
          </cell>
          <cell r="I27">
            <v>3839207</v>
          </cell>
          <cell r="J27">
            <v>4637852.2181099998</v>
          </cell>
          <cell r="K27">
            <v>4653771.0439999998</v>
          </cell>
          <cell r="L27">
            <v>4829159.4539999999</v>
          </cell>
          <cell r="M27">
            <v>5004286</v>
          </cell>
          <cell r="N27">
            <v>5013116.8643199997</v>
          </cell>
          <cell r="O27">
            <v>5022248.4564200006</v>
          </cell>
          <cell r="P27">
            <v>5009049.5106199998</v>
          </cell>
          <cell r="Q27">
            <v>5028349.6078900006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F29">
            <v>1770539.18459</v>
          </cell>
          <cell r="G29">
            <v>1779085.3577999999</v>
          </cell>
          <cell r="H29">
            <v>2442933.8618399999</v>
          </cell>
          <cell r="I29">
            <v>2461952.8755299998</v>
          </cell>
          <cell r="J29">
            <v>2461295.4897600003</v>
          </cell>
          <cell r="K29">
            <v>2435170.0325799999</v>
          </cell>
          <cell r="L29">
            <v>2455656.9897799999</v>
          </cell>
          <cell r="M29">
            <v>2470821.4323800001</v>
          </cell>
          <cell r="N29">
            <v>2443755.5008</v>
          </cell>
          <cell r="O29">
            <v>2462966.81709</v>
          </cell>
          <cell r="P29">
            <v>2461094</v>
          </cell>
          <cell r="Q29">
            <v>2794535.7246699999</v>
          </cell>
        </row>
        <row r="32">
          <cell r="F32">
            <v>112054.13623999999</v>
          </cell>
          <cell r="G32">
            <v>172033.71439000001</v>
          </cell>
          <cell r="H32">
            <v>232381.56241000001</v>
          </cell>
          <cell r="I32">
            <v>320859.20822999999</v>
          </cell>
          <cell r="J32">
            <v>398211.82750999997</v>
          </cell>
          <cell r="K32">
            <v>58846.003839999998</v>
          </cell>
          <cell r="L32">
            <v>105998.06101</v>
          </cell>
          <cell r="M32">
            <v>225374.43518999999</v>
          </cell>
          <cell r="N32">
            <v>271422.43338</v>
          </cell>
          <cell r="O32">
            <v>356743.98750999995</v>
          </cell>
          <cell r="P32">
            <v>417945.53464999999</v>
          </cell>
          <cell r="Q32">
            <v>312880.99969999999</v>
          </cell>
        </row>
        <row r="33">
          <cell r="F33">
            <v>395627.19001000002</v>
          </cell>
          <cell r="G33">
            <v>406318.70606096409</v>
          </cell>
          <cell r="H33">
            <v>409641.27436682803</v>
          </cell>
          <cell r="I33">
            <v>301922.39400999999</v>
          </cell>
          <cell r="J33">
            <v>414789.25500999996</v>
          </cell>
          <cell r="K33">
            <v>475562.55871000001</v>
          </cell>
          <cell r="L33">
            <v>477192.58500999998</v>
          </cell>
          <cell r="M33">
            <v>479997.42900999996</v>
          </cell>
          <cell r="N33">
            <v>484822.85800999997</v>
          </cell>
          <cell r="O33">
            <v>486080.55300999997</v>
          </cell>
          <cell r="P33">
            <v>481412.88601000002</v>
          </cell>
          <cell r="Q33">
            <v>504297.53762000002</v>
          </cell>
        </row>
        <row r="34">
          <cell r="F34">
            <v>343510</v>
          </cell>
          <cell r="G34">
            <v>343510</v>
          </cell>
          <cell r="H34">
            <v>0</v>
          </cell>
          <cell r="I34">
            <v>113429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284714</v>
          </cell>
          <cell r="O34">
            <v>0</v>
          </cell>
          <cell r="P34">
            <v>0</v>
          </cell>
          <cell r="Q34">
            <v>0</v>
          </cell>
        </row>
        <row r="35">
          <cell r="F35">
            <v>1407052.47367</v>
          </cell>
          <cell r="G35">
            <v>1479905.5212099999</v>
          </cell>
          <cell r="H35">
            <v>1357518.2345700001</v>
          </cell>
          <cell r="I35">
            <v>1618602.19948</v>
          </cell>
          <cell r="J35">
            <v>1643865.8676700001</v>
          </cell>
          <cell r="K35">
            <v>1634314.7000799999</v>
          </cell>
          <cell r="L35">
            <v>1636324.6681499998</v>
          </cell>
          <cell r="M35">
            <v>1595717.0455</v>
          </cell>
          <cell r="N35">
            <v>1592026.4409400001</v>
          </cell>
          <cell r="O35">
            <v>1591599.7783400002</v>
          </cell>
          <cell r="P35">
            <v>1747999.44838</v>
          </cell>
          <cell r="Q35">
            <v>1600292.60515</v>
          </cell>
        </row>
        <row r="36">
          <cell r="F36">
            <v>346446.42375999992</v>
          </cell>
          <cell r="G36">
            <v>412538.68702000001</v>
          </cell>
          <cell r="H36">
            <v>364505.99057000002</v>
          </cell>
          <cell r="I36">
            <v>393155.66542999994</v>
          </cell>
          <cell r="J36">
            <v>-972550.51061999972</v>
          </cell>
          <cell r="K36">
            <v>692799.53209999995</v>
          </cell>
          <cell r="L36">
            <v>435849.69636</v>
          </cell>
          <cell r="M36">
            <v>578441.50347</v>
          </cell>
          <cell r="N36">
            <v>469434.57222000003</v>
          </cell>
          <cell r="O36">
            <v>856373.57835000008</v>
          </cell>
          <cell r="P36">
            <v>741595.92442000005</v>
          </cell>
          <cell r="Q36">
            <v>229027.77201000002</v>
          </cell>
        </row>
        <row r="37">
          <cell r="F37">
            <v>182102.728</v>
          </cell>
          <cell r="G37">
            <v>194487.685</v>
          </cell>
          <cell r="H37">
            <v>164028.587</v>
          </cell>
          <cell r="I37">
            <v>154158.05499999999</v>
          </cell>
          <cell r="J37">
            <v>141808.383</v>
          </cell>
          <cell r="K37">
            <v>133644.274</v>
          </cell>
          <cell r="L37">
            <v>158405.14199999999</v>
          </cell>
          <cell r="M37">
            <v>152361.93</v>
          </cell>
          <cell r="N37">
            <v>159612.924</v>
          </cell>
          <cell r="O37">
            <v>307233.31</v>
          </cell>
          <cell r="P37">
            <v>140844.85399999999</v>
          </cell>
          <cell r="Q37">
            <v>192955.32199999999</v>
          </cell>
        </row>
        <row r="38">
          <cell r="F38">
            <v>192435.04300000001</v>
          </cell>
          <cell r="G38">
            <v>176936.40100000001</v>
          </cell>
          <cell r="H38">
            <v>199256.67600000001</v>
          </cell>
          <cell r="I38">
            <v>199901</v>
          </cell>
          <cell r="J38">
            <v>213173.96799999999</v>
          </cell>
          <cell r="K38">
            <v>167041.079</v>
          </cell>
          <cell r="L38">
            <v>39528.226999999999</v>
          </cell>
          <cell r="M38">
            <v>197788.978</v>
          </cell>
          <cell r="N38">
            <v>2382.0250000000001</v>
          </cell>
          <cell r="O38">
            <v>45091.11</v>
          </cell>
          <cell r="P38">
            <v>232253.28099999999</v>
          </cell>
          <cell r="Q38">
            <v>16330</v>
          </cell>
        </row>
        <row r="39">
          <cell r="F39">
            <v>322409.30900000001</v>
          </cell>
          <cell r="G39">
            <v>316201.625</v>
          </cell>
          <cell r="H39">
            <v>320565.26</v>
          </cell>
          <cell r="I39">
            <v>140318</v>
          </cell>
          <cell r="J39">
            <v>182359.986</v>
          </cell>
          <cell r="K39">
            <v>160130.962</v>
          </cell>
          <cell r="L39">
            <v>145436.78700000001</v>
          </cell>
          <cell r="M39">
            <v>625515.299</v>
          </cell>
          <cell r="N39">
            <v>132933.15400000001</v>
          </cell>
          <cell r="O39">
            <v>312026.473</v>
          </cell>
          <cell r="P39">
            <v>341671.27600000001</v>
          </cell>
          <cell r="Q39">
            <v>125492</v>
          </cell>
        </row>
        <row r="43">
          <cell r="F43">
            <v>23860.649000000001</v>
          </cell>
          <cell r="G43">
            <v>23860.649000000001</v>
          </cell>
          <cell r="H43">
            <v>23860.649000000001</v>
          </cell>
          <cell r="I43">
            <v>23860.649000000001</v>
          </cell>
          <cell r="J43">
            <v>23860.649000000001</v>
          </cell>
          <cell r="K43">
            <v>23860.649000000001</v>
          </cell>
          <cell r="L43">
            <v>23860.649000000001</v>
          </cell>
          <cell r="M43">
            <v>23860.649000000001</v>
          </cell>
          <cell r="N43">
            <v>23860.649000000001</v>
          </cell>
          <cell r="O43">
            <v>23860.649000000001</v>
          </cell>
          <cell r="P43">
            <v>23860.649000000001</v>
          </cell>
          <cell r="Q43">
            <v>23860.649000000001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F45">
            <v>2262554.0150000001</v>
          </cell>
          <cell r="G45">
            <v>2262554.0300000003</v>
          </cell>
          <cell r="H45">
            <v>2262554.0150000001</v>
          </cell>
          <cell r="I45">
            <v>2262554.0300000003</v>
          </cell>
          <cell r="J45">
            <v>2262554.0150000001</v>
          </cell>
          <cell r="K45">
            <v>2262554.0150000001</v>
          </cell>
          <cell r="L45">
            <v>2262554.0150000001</v>
          </cell>
          <cell r="M45">
            <v>2262554.0150000001</v>
          </cell>
          <cell r="N45">
            <v>2262554.0150000001</v>
          </cell>
          <cell r="O45">
            <v>2262554.0150000001</v>
          </cell>
          <cell r="P45">
            <v>2262554.0150000001</v>
          </cell>
          <cell r="Q45">
            <v>2262554.0300000003</v>
          </cell>
        </row>
        <row r="46">
          <cell r="F46">
            <v>332128.44031000003</v>
          </cell>
          <cell r="G46">
            <v>338499.77431000001</v>
          </cell>
          <cell r="H46">
            <v>350472.02931000001</v>
          </cell>
          <cell r="I46">
            <v>342879.11631000001</v>
          </cell>
          <cell r="J46">
            <v>348093.97531000001</v>
          </cell>
          <cell r="K46">
            <v>348343.34230999998</v>
          </cell>
          <cell r="L46">
            <v>354741.67830999999</v>
          </cell>
          <cell r="M46">
            <v>383370.24631000002</v>
          </cell>
          <cell r="N46">
            <v>381248.51130999997</v>
          </cell>
          <cell r="O46">
            <v>373764.36231</v>
          </cell>
          <cell r="P46">
            <v>366425.80030999996</v>
          </cell>
          <cell r="Q46">
            <v>405930.75399999996</v>
          </cell>
        </row>
        <row r="48">
          <cell r="F48">
            <v>4682192.2589999996</v>
          </cell>
          <cell r="G48">
            <v>4688277.1439999994</v>
          </cell>
          <cell r="H48">
            <v>4696323.6239999998</v>
          </cell>
          <cell r="I48">
            <v>4535186.1439999994</v>
          </cell>
          <cell r="J48">
            <v>4539556.6239999998</v>
          </cell>
          <cell r="K48">
            <v>5149992.6239999998</v>
          </cell>
          <cell r="L48">
            <v>5159666.6239999998</v>
          </cell>
          <cell r="M48">
            <v>5142019.6239999998</v>
          </cell>
          <cell r="N48">
            <v>5147598.6239999998</v>
          </cell>
          <cell r="O48">
            <v>5326919.4009999996</v>
          </cell>
          <cell r="P48">
            <v>5317087.4009999996</v>
          </cell>
          <cell r="Q48">
            <v>5233829</v>
          </cell>
        </row>
        <row r="49">
          <cell r="F49">
            <v>4737452.1554299993</v>
          </cell>
          <cell r="G49">
            <v>4905473.6177099999</v>
          </cell>
          <cell r="H49">
            <v>4968219.8079500003</v>
          </cell>
          <cell r="I49">
            <v>5118390.6550200004</v>
          </cell>
          <cell r="J49">
            <v>5309212.0143199991</v>
          </cell>
          <cell r="K49">
            <v>4938416.5258400002</v>
          </cell>
          <cell r="L49">
            <v>5130223.8119999999</v>
          </cell>
          <cell r="M49">
            <v>5124685.9064800004</v>
          </cell>
          <cell r="N49">
            <v>4904894.25648</v>
          </cell>
          <cell r="O49">
            <v>4832774.43095</v>
          </cell>
          <cell r="P49">
            <v>5018219.3154000007</v>
          </cell>
          <cell r="Q49">
            <v>5316164.41335</v>
          </cell>
        </row>
        <row r="53">
          <cell r="F53">
            <v>564105.92125999997</v>
          </cell>
          <cell r="G53">
            <v>547089</v>
          </cell>
          <cell r="H53">
            <v>540543.55877999996</v>
          </cell>
          <cell r="I53">
            <v>538631</v>
          </cell>
          <cell r="J53">
            <v>588546.63483999996</v>
          </cell>
          <cell r="K53">
            <v>540060.52898896195</v>
          </cell>
          <cell r="L53">
            <v>542845.28129393922</v>
          </cell>
          <cell r="M53">
            <v>536523.41998235206</v>
          </cell>
          <cell r="N53">
            <v>506586.46147448977</v>
          </cell>
          <cell r="O53">
            <v>531238.65427391906</v>
          </cell>
          <cell r="P53">
            <v>540876.7371956401</v>
          </cell>
          <cell r="Q53">
            <v>438781</v>
          </cell>
        </row>
        <row r="55">
          <cell r="F55">
            <v>623806</v>
          </cell>
          <cell r="G55">
            <v>601824</v>
          </cell>
          <cell r="H55">
            <v>592264</v>
          </cell>
          <cell r="I55">
            <v>587800</v>
          </cell>
          <cell r="J55">
            <v>575042</v>
          </cell>
          <cell r="K55">
            <v>549077</v>
          </cell>
          <cell r="L55">
            <v>548225</v>
          </cell>
          <cell r="M55">
            <v>536455</v>
          </cell>
          <cell r="N55">
            <v>532362</v>
          </cell>
          <cell r="O55">
            <v>554396</v>
          </cell>
          <cell r="P55">
            <v>529356</v>
          </cell>
          <cell r="Q55">
            <v>473399</v>
          </cell>
        </row>
        <row r="56"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</row>
        <row r="57"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</row>
        <row r="58"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</row>
        <row r="62">
          <cell r="F62">
            <v>1212645.1594400001</v>
          </cell>
          <cell r="G62">
            <v>1129458.1330200001</v>
          </cell>
          <cell r="H62">
            <v>1154383.9733</v>
          </cell>
          <cell r="I62">
            <v>1137685.7117599999</v>
          </cell>
          <cell r="J62">
            <v>1257237.6513200002</v>
          </cell>
          <cell r="K62">
            <v>1154380.4475099999</v>
          </cell>
          <cell r="L62">
            <v>1117408.6510099999</v>
          </cell>
          <cell r="M62">
            <v>1195241.35937</v>
          </cell>
          <cell r="N62">
            <v>1082432.3774999999</v>
          </cell>
          <cell r="O62">
            <v>1255157.7849600001</v>
          </cell>
          <cell r="P62">
            <v>1290446.5113600001</v>
          </cell>
          <cell r="Q62">
            <v>1594941</v>
          </cell>
        </row>
        <row r="63">
          <cell r="F63">
            <v>71595.242499999993</v>
          </cell>
          <cell r="G63">
            <v>74786.205149999994</v>
          </cell>
          <cell r="H63">
            <v>76250.902180000005</v>
          </cell>
          <cell r="I63">
            <v>123023.89571</v>
          </cell>
          <cell r="J63">
            <v>105452.31284</v>
          </cell>
          <cell r="K63">
            <v>65198.636120000003</v>
          </cell>
          <cell r="L63">
            <v>74995.152950000003</v>
          </cell>
          <cell r="M63">
            <v>95330.281799999997</v>
          </cell>
          <cell r="N63">
            <v>83279.699499999988</v>
          </cell>
          <cell r="O63">
            <v>88729.085559999992</v>
          </cell>
          <cell r="P63">
            <v>77512.865819999992</v>
          </cell>
          <cell r="Q63">
            <v>56058</v>
          </cell>
        </row>
        <row r="65">
          <cell r="F65">
            <v>985217.48515000008</v>
          </cell>
          <cell r="G65">
            <v>975638.74009999994</v>
          </cell>
          <cell r="H65">
            <v>979118.06796999997</v>
          </cell>
          <cell r="I65">
            <v>983923.03286000004</v>
          </cell>
          <cell r="J65">
            <v>1004030.91294</v>
          </cell>
          <cell r="K65">
            <v>1022503.85268</v>
          </cell>
          <cell r="L65">
            <v>1049298.3009199998</v>
          </cell>
          <cell r="M65">
            <v>1041817.1850000001</v>
          </cell>
          <cell r="N65">
            <v>1081011.46046</v>
          </cell>
          <cell r="O65">
            <v>1088485.1679400001</v>
          </cell>
          <cell r="P65">
            <v>1084108.8729600001</v>
          </cell>
          <cell r="Q65">
            <v>1076613</v>
          </cell>
        </row>
        <row r="66">
          <cell r="F66">
            <v>1021824.0203199999</v>
          </cell>
          <cell r="G66">
            <v>1185446.0306899999</v>
          </cell>
          <cell r="H66">
            <v>1977534.5331799998</v>
          </cell>
          <cell r="I66">
            <v>1099500.73239</v>
          </cell>
          <cell r="J66">
            <v>1210880.2898500001</v>
          </cell>
          <cell r="K66">
            <v>883853.73953999998</v>
          </cell>
          <cell r="L66">
            <v>2007559.47792</v>
          </cell>
          <cell r="M66">
            <v>1168684.0653300001</v>
          </cell>
          <cell r="N66">
            <v>1274852.0883599999</v>
          </cell>
          <cell r="O66">
            <v>1494423.8687400001</v>
          </cell>
          <cell r="P66">
            <v>1656017.5200799999</v>
          </cell>
          <cell r="Q66">
            <v>2039451</v>
          </cell>
        </row>
        <row r="67">
          <cell r="F67">
            <v>611782</v>
          </cell>
          <cell r="G67">
            <v>125285</v>
          </cell>
          <cell r="H67">
            <v>494879</v>
          </cell>
          <cell r="I67">
            <v>616661</v>
          </cell>
          <cell r="J67">
            <v>1515286</v>
          </cell>
          <cell r="K67">
            <v>1728311.99926</v>
          </cell>
          <cell r="L67">
            <v>1937875.9998099771</v>
          </cell>
          <cell r="M67">
            <v>1684030.9999901149</v>
          </cell>
          <cell r="N67">
            <v>2421397.9993402297</v>
          </cell>
          <cell r="O67">
            <v>608771.00025762804</v>
          </cell>
          <cell r="P67">
            <v>901770.99987755902</v>
          </cell>
          <cell r="Q67">
            <v>3660849</v>
          </cell>
        </row>
        <row r="69">
          <cell r="F69">
            <v>1252988.6496921324</v>
          </cell>
          <cell r="G69">
            <v>2116797.6344994395</v>
          </cell>
          <cell r="H69">
            <v>2692145.0215145801</v>
          </cell>
          <cell r="I69">
            <v>3088833.9506987319</v>
          </cell>
          <cell r="J69">
            <v>3495346.1300451308</v>
          </cell>
          <cell r="K69">
            <v>4522702.5763810277</v>
          </cell>
          <cell r="L69">
            <v>3351438.7011157223</v>
          </cell>
          <cell r="M69">
            <v>3530510.8356310977</v>
          </cell>
          <cell r="N69">
            <v>3814651.6114611197</v>
          </cell>
          <cell r="O69">
            <v>3130523.0724374712</v>
          </cell>
          <cell r="P69">
            <v>3202079.0881220861</v>
          </cell>
          <cell r="Q69">
            <v>1225530</v>
          </cell>
        </row>
        <row r="70">
          <cell r="F70">
            <v>2546446.3400499998</v>
          </cell>
          <cell r="G70">
            <v>2343438.5236800001</v>
          </cell>
          <cell r="H70">
            <v>3024610.9673500005</v>
          </cell>
          <cell r="I70">
            <v>3871168.3461600002</v>
          </cell>
          <cell r="J70">
            <v>3648321.2121000001</v>
          </cell>
          <cell r="K70">
            <v>1988348.16668</v>
          </cell>
          <cell r="L70">
            <v>3654450.4033900001</v>
          </cell>
          <cell r="M70">
            <v>4402576.9231000002</v>
          </cell>
          <cell r="N70">
            <v>2454551.9929900002</v>
          </cell>
          <cell r="O70">
            <v>4334416.8067199998</v>
          </cell>
          <cell r="P70">
            <v>5026701.0146900006</v>
          </cell>
          <cell r="Q70">
            <v>1932180</v>
          </cell>
        </row>
        <row r="72">
          <cell r="F72">
            <v>561366.56328000012</v>
          </cell>
          <cell r="G72">
            <v>563027.42466000002</v>
          </cell>
          <cell r="H72">
            <v>567062.01095999987</v>
          </cell>
          <cell r="I72">
            <v>453938.8137</v>
          </cell>
          <cell r="J72">
            <v>365069.30822000001</v>
          </cell>
          <cell r="K72">
            <v>367701.13013000001</v>
          </cell>
          <cell r="L72">
            <v>370420.67945999996</v>
          </cell>
          <cell r="M72">
            <v>270582.85889999999</v>
          </cell>
          <cell r="N72">
            <v>272435.50274000003</v>
          </cell>
          <cell r="O72">
            <v>272938.12054999999</v>
          </cell>
          <cell r="P72">
            <v>274852.40822000004</v>
          </cell>
          <cell r="Q72">
            <v>427286</v>
          </cell>
        </row>
        <row r="73">
          <cell r="F73">
            <v>8134451.9668499995</v>
          </cell>
          <cell r="G73">
            <v>8186971.2462500008</v>
          </cell>
          <cell r="H73">
            <v>8041766.3503</v>
          </cell>
          <cell r="I73">
            <v>7983290.2649699999</v>
          </cell>
          <cell r="J73">
            <v>8515800.9141300004</v>
          </cell>
          <cell r="K73">
            <v>7953779.3325800002</v>
          </cell>
          <cell r="L73">
            <v>9667917.394199999</v>
          </cell>
          <cell r="M73">
            <v>10670909.432779999</v>
          </cell>
          <cell r="N73">
            <v>11574254.21116</v>
          </cell>
          <cell r="O73">
            <v>11965592.519640001</v>
          </cell>
          <cell r="P73">
            <v>10852917.990180001</v>
          </cell>
          <cell r="Q73">
            <v>10178962</v>
          </cell>
        </row>
        <row r="74">
          <cell r="F74">
            <v>1055441.2620978672</v>
          </cell>
          <cell r="G74">
            <v>1039876.2220105607</v>
          </cell>
          <cell r="H74">
            <v>1055399.8526954199</v>
          </cell>
          <cell r="I74">
            <v>1069980.2267012685</v>
          </cell>
          <cell r="J74">
            <v>981979.98073486891</v>
          </cell>
          <cell r="K74">
            <v>1047947.1193989731</v>
          </cell>
          <cell r="L74">
            <v>1115678.9577843011</v>
          </cell>
          <cell r="M74">
            <v>1114997.4811187871</v>
          </cell>
          <cell r="N74">
            <v>1290970.1670586499</v>
          </cell>
          <cell r="O74">
            <v>1188012.8688148998</v>
          </cell>
          <cell r="P74">
            <v>1169497.749010355</v>
          </cell>
          <cell r="Q74">
            <v>1132857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</row>
        <row r="77">
          <cell r="F77">
            <v>0</v>
          </cell>
          <cell r="G77">
            <v>0</v>
          </cell>
          <cell r="H77">
            <v>0</v>
          </cell>
          <cell r="I77">
            <v>426</v>
          </cell>
          <cell r="J77">
            <v>4358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1807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F79">
            <v>667024.52668000001</v>
          </cell>
          <cell r="G79">
            <v>663530.87155000004</v>
          </cell>
          <cell r="H79">
            <v>603950.78117000009</v>
          </cell>
          <cell r="I79">
            <v>665376.22715000005</v>
          </cell>
          <cell r="J79">
            <v>642210.89173999999</v>
          </cell>
          <cell r="K79">
            <v>568897.99092999997</v>
          </cell>
          <cell r="L79">
            <v>563351.98972000007</v>
          </cell>
          <cell r="M79">
            <v>611163.74296000006</v>
          </cell>
          <cell r="N79">
            <v>628795.94900999998</v>
          </cell>
          <cell r="O79">
            <v>566148.696</v>
          </cell>
          <cell r="P79">
            <v>537686.26139</v>
          </cell>
          <cell r="Q79">
            <v>478636</v>
          </cell>
        </row>
        <row r="80">
          <cell r="F80">
            <v>12962480.62369</v>
          </cell>
          <cell r="G80">
            <v>12840829.248500001</v>
          </cell>
          <cell r="H80">
            <v>12735672.854770001</v>
          </cell>
          <cell r="I80">
            <v>12665289.5459</v>
          </cell>
          <cell r="J80">
            <v>12651362.021540001</v>
          </cell>
          <cell r="K80">
            <v>12527747.825369999</v>
          </cell>
          <cell r="L80">
            <v>12580688.34938</v>
          </cell>
          <cell r="M80">
            <v>12570942.868969999</v>
          </cell>
          <cell r="N80">
            <v>12456208.645229999</v>
          </cell>
          <cell r="O80">
            <v>12482994.09158097</v>
          </cell>
          <cell r="P80">
            <v>12425378.625539999</v>
          </cell>
          <cell r="Q80">
            <v>12407042</v>
          </cell>
        </row>
        <row r="81">
          <cell r="F81">
            <v>32689279.324979998</v>
          </cell>
          <cell r="G81">
            <v>32862161.695770003</v>
          </cell>
          <cell r="H81">
            <v>33077795.315649997</v>
          </cell>
          <cell r="I81">
            <v>33282120.994369999</v>
          </cell>
          <cell r="J81">
            <v>33502229.932970002</v>
          </cell>
          <cell r="K81">
            <v>33765090.700110003</v>
          </cell>
          <cell r="L81">
            <v>33930923.569790006</v>
          </cell>
          <cell r="M81">
            <v>34220489.605549999</v>
          </cell>
          <cell r="N81">
            <v>34453667.094659999</v>
          </cell>
          <cell r="O81">
            <v>34732374.137439996</v>
          </cell>
          <cell r="P81">
            <v>35038570.580240004</v>
          </cell>
          <cell r="Q81">
            <v>35404610</v>
          </cell>
        </row>
        <row r="82">
          <cell r="F82">
            <v>11147846.607279994</v>
          </cell>
          <cell r="G82">
            <v>11225265.471480001</v>
          </cell>
          <cell r="H82">
            <v>11329097.487879999</v>
          </cell>
          <cell r="I82">
            <v>11265742.629969995</v>
          </cell>
          <cell r="J82">
            <v>11371708.310199995</v>
          </cell>
          <cell r="K82">
            <v>11489291.808409991</v>
          </cell>
          <cell r="L82">
            <v>11751997.665649995</v>
          </cell>
          <cell r="M82">
            <v>11806358.313829999</v>
          </cell>
          <cell r="N82">
            <v>11860487.741950002</v>
          </cell>
          <cell r="O82">
            <v>12062303.929319991</v>
          </cell>
          <cell r="P82">
            <v>12110093.96995</v>
          </cell>
          <cell r="Q82">
            <v>12017568.853200002</v>
          </cell>
        </row>
        <row r="83">
          <cell r="F83">
            <v>4596051.2997300001</v>
          </cell>
          <cell r="G83">
            <v>4635217.8987499997</v>
          </cell>
          <cell r="H83">
            <v>4641115.1720399996</v>
          </cell>
          <cell r="I83">
            <v>4678864.9485299997</v>
          </cell>
          <cell r="J83">
            <v>4695854.8845899999</v>
          </cell>
          <cell r="K83">
            <v>4784591.0894200001</v>
          </cell>
          <cell r="L83">
            <v>4807932.0994899999</v>
          </cell>
          <cell r="M83">
            <v>4859966.6196400002</v>
          </cell>
          <cell r="N83">
            <v>4890477.7938999999</v>
          </cell>
          <cell r="O83">
            <v>4949329.4093600009</v>
          </cell>
          <cell r="P83">
            <v>5034630.2062600004</v>
          </cell>
          <cell r="Q83">
            <v>5095443</v>
          </cell>
        </row>
        <row r="84">
          <cell r="F84">
            <v>10776675.010539999</v>
          </cell>
          <cell r="G84">
            <v>10975611.649350001</v>
          </cell>
          <cell r="H84">
            <v>10933326.809</v>
          </cell>
          <cell r="I84">
            <v>10849959.039130002</v>
          </cell>
          <cell r="J84">
            <v>11142982.064890001</v>
          </cell>
          <cell r="K84">
            <v>11078001.58567</v>
          </cell>
          <cell r="L84">
            <v>11137139.326239999</v>
          </cell>
          <cell r="M84">
            <v>11718188.04834</v>
          </cell>
          <cell r="N84">
            <v>11718041.373819999</v>
          </cell>
          <cell r="O84">
            <v>11852394.956189999</v>
          </cell>
          <cell r="P84">
            <v>11868540.928250002</v>
          </cell>
          <cell r="Q84">
            <v>12534536</v>
          </cell>
        </row>
        <row r="85">
          <cell r="F85">
            <v>11065871.039659999</v>
          </cell>
          <cell r="G85">
            <v>11621621.289889999</v>
          </cell>
          <cell r="H85">
            <v>11374639.146429999</v>
          </cell>
          <cell r="I85">
            <v>11598644.097199999</v>
          </cell>
          <cell r="J85">
            <v>11851396.312569998</v>
          </cell>
          <cell r="K85">
            <v>12214804.01046</v>
          </cell>
          <cell r="L85">
            <v>11593467.173490001</v>
          </cell>
          <cell r="M85">
            <v>11630789.31865</v>
          </cell>
          <cell r="N85">
            <v>11473674.200430002</v>
          </cell>
          <cell r="O85">
            <v>10936083.768059034</v>
          </cell>
          <cell r="P85">
            <v>11347610.025730001</v>
          </cell>
          <cell r="Q85">
            <v>11266465</v>
          </cell>
        </row>
        <row r="86">
          <cell r="F86">
            <v>542657.17503000004</v>
          </cell>
          <cell r="G86">
            <v>557007.58156000008</v>
          </cell>
          <cell r="H86">
            <v>546923.08528999996</v>
          </cell>
          <cell r="I86">
            <v>563146.91036999994</v>
          </cell>
          <cell r="J86">
            <v>569213.80747</v>
          </cell>
          <cell r="K86">
            <v>588016.59779000003</v>
          </cell>
          <cell r="L86">
            <v>589327.24661999999</v>
          </cell>
          <cell r="M86">
            <v>593654.75891999993</v>
          </cell>
          <cell r="N86">
            <v>606837.74267000007</v>
          </cell>
          <cell r="O86">
            <v>615523.68550000002</v>
          </cell>
          <cell r="P86">
            <v>641918.27737000003</v>
          </cell>
          <cell r="Q86">
            <v>646977.79399999999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</row>
        <row r="88">
          <cell r="F88">
            <v>44911</v>
          </cell>
          <cell r="G88">
            <v>28153</v>
          </cell>
          <cell r="H88">
            <v>49759</v>
          </cell>
          <cell r="I88">
            <v>49193</v>
          </cell>
          <cell r="J88">
            <v>60640</v>
          </cell>
          <cell r="K88">
            <v>39629</v>
          </cell>
          <cell r="L88">
            <v>5894</v>
          </cell>
          <cell r="M88">
            <v>19682</v>
          </cell>
          <cell r="N88">
            <v>5743</v>
          </cell>
          <cell r="O88">
            <v>39652</v>
          </cell>
          <cell r="P88">
            <v>15092</v>
          </cell>
          <cell r="Q88">
            <v>15511</v>
          </cell>
        </row>
        <row r="89">
          <cell r="F89">
            <v>573631.54500000004</v>
          </cell>
          <cell r="G89">
            <v>568299.28</v>
          </cell>
          <cell r="H89">
            <v>571214.50300000003</v>
          </cell>
          <cell r="I89">
            <v>570277</v>
          </cell>
          <cell r="J89">
            <v>566396.951</v>
          </cell>
          <cell r="K89">
            <v>526331.97</v>
          </cell>
          <cell r="L89">
            <v>525188.35499999998</v>
          </cell>
          <cell r="M89">
            <v>518955.46499999997</v>
          </cell>
          <cell r="N89">
            <v>521734.75099999999</v>
          </cell>
          <cell r="O89">
            <v>589479.98699999996</v>
          </cell>
          <cell r="P89">
            <v>552409.66599999997</v>
          </cell>
          <cell r="Q89">
            <v>554312</v>
          </cell>
        </row>
        <row r="90">
          <cell r="F90">
            <v>340286.26899999997</v>
          </cell>
          <cell r="G90">
            <v>275549.29000000004</v>
          </cell>
          <cell r="H90">
            <v>152988.15899999999</v>
          </cell>
          <cell r="I90">
            <v>341571</v>
          </cell>
          <cell r="J90">
            <v>411936.63900000002</v>
          </cell>
          <cell r="K90">
            <v>385851.359</v>
          </cell>
          <cell r="L90">
            <v>358777.125</v>
          </cell>
          <cell r="M90">
            <v>93653.565999999992</v>
          </cell>
          <cell r="N90">
            <v>226419.715</v>
          </cell>
          <cell r="O90">
            <v>446525.55200000003</v>
          </cell>
          <cell r="P90">
            <v>279812.39300000004</v>
          </cell>
          <cell r="Q90">
            <v>462290</v>
          </cell>
        </row>
        <row r="91">
          <cell r="F91">
            <v>268626.55565746967</v>
          </cell>
          <cell r="G91">
            <v>289616.87841999996</v>
          </cell>
          <cell r="H91">
            <v>297198.59022999997</v>
          </cell>
          <cell r="I91">
            <v>302028.81855999999</v>
          </cell>
          <cell r="J91">
            <v>317877.55887000001</v>
          </cell>
          <cell r="K91">
            <v>340963.36739999999</v>
          </cell>
          <cell r="L91">
            <v>348027.54324999999</v>
          </cell>
          <cell r="M91">
            <v>359686.28808999999</v>
          </cell>
          <cell r="N91">
            <v>369315.35199</v>
          </cell>
          <cell r="O91">
            <v>388467.67047000001</v>
          </cell>
          <cell r="P91">
            <v>384614.76196999999</v>
          </cell>
          <cell r="Q91">
            <v>390698</v>
          </cell>
        </row>
        <row r="92">
          <cell r="F92">
            <v>658343.35800000001</v>
          </cell>
          <cell r="G92">
            <v>664315.29399999999</v>
          </cell>
          <cell r="H92">
            <v>667641.98099999991</v>
          </cell>
          <cell r="I92">
            <v>669285.88100000005</v>
          </cell>
          <cell r="J92">
            <v>680884.21399999992</v>
          </cell>
          <cell r="K92">
            <v>679051.30099999998</v>
          </cell>
          <cell r="L92">
            <v>678649.49199999997</v>
          </cell>
          <cell r="M92">
            <v>688646.63699999999</v>
          </cell>
          <cell r="N92">
            <v>682557.59100000001</v>
          </cell>
          <cell r="O92">
            <v>698404.924</v>
          </cell>
          <cell r="P92">
            <v>696415.84699999995</v>
          </cell>
          <cell r="Q92">
            <v>695149</v>
          </cell>
        </row>
        <row r="93">
          <cell r="F93">
            <v>166284.93637000001</v>
          </cell>
          <cell r="G93">
            <v>171105.02757999999</v>
          </cell>
          <cell r="H93">
            <v>174784.02476999999</v>
          </cell>
          <cell r="I93">
            <v>184011.43144000001</v>
          </cell>
          <cell r="J93">
            <v>191863.23613</v>
          </cell>
          <cell r="K93">
            <v>196579.08960000001</v>
          </cell>
          <cell r="L93">
            <v>209420.31275000001</v>
          </cell>
          <cell r="M93">
            <v>219739.89590999999</v>
          </cell>
          <cell r="N93">
            <v>231485.48600999999</v>
          </cell>
          <cell r="O93">
            <v>243175.08153000002</v>
          </cell>
          <cell r="P93">
            <v>258770.44202999998</v>
          </cell>
          <cell r="Q93">
            <v>269889</v>
          </cell>
        </row>
        <row r="96">
          <cell r="F96">
            <v>574091.21299999999</v>
          </cell>
          <cell r="G96">
            <v>577931</v>
          </cell>
          <cell r="H96">
            <v>608258</v>
          </cell>
          <cell r="I96">
            <v>648195</v>
          </cell>
          <cell r="J96">
            <v>782082.10700000008</v>
          </cell>
          <cell r="K96">
            <v>672867.951</v>
          </cell>
          <cell r="L96">
            <v>696603.93900000001</v>
          </cell>
          <cell r="M96">
            <v>628039.402</v>
          </cell>
          <cell r="N96">
            <v>616251.01500000001</v>
          </cell>
          <cell r="O96">
            <v>781281.34699999995</v>
          </cell>
          <cell r="P96">
            <v>989432.70400000003</v>
          </cell>
          <cell r="Q96">
            <v>1011157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</row>
        <row r="98">
          <cell r="F98">
            <v>174322.28154</v>
          </cell>
          <cell r="G98">
            <v>183122.07253999999</v>
          </cell>
          <cell r="H98">
            <v>145660.82225999999</v>
          </cell>
          <cell r="I98">
            <v>133602</v>
          </cell>
          <cell r="J98">
            <v>126354.71846</v>
          </cell>
          <cell r="K98">
            <v>123132.192</v>
          </cell>
          <cell r="L98">
            <v>130577.21799999999</v>
          </cell>
          <cell r="M98">
            <v>130603.03599999999</v>
          </cell>
          <cell r="N98">
            <v>143988.26577</v>
          </cell>
          <cell r="O98">
            <v>309090.64734999998</v>
          </cell>
          <cell r="P98">
            <v>148571.66886999999</v>
          </cell>
          <cell r="Q98">
            <v>207275</v>
          </cell>
        </row>
        <row r="99">
          <cell r="F99">
            <v>138540</v>
          </cell>
          <cell r="G99">
            <v>139306</v>
          </cell>
          <cell r="H99">
            <v>190238</v>
          </cell>
          <cell r="I99">
            <v>190971</v>
          </cell>
          <cell r="J99">
            <v>599187</v>
          </cell>
          <cell r="K99">
            <v>1094496</v>
          </cell>
          <cell r="L99">
            <v>1005820</v>
          </cell>
          <cell r="M99">
            <v>1019021</v>
          </cell>
          <cell r="N99">
            <v>933686</v>
          </cell>
          <cell r="O99">
            <v>1160345</v>
          </cell>
          <cell r="P99">
            <v>1092261</v>
          </cell>
          <cell r="Q99">
            <v>1095650</v>
          </cell>
        </row>
        <row r="101">
          <cell r="F101">
            <v>153666.9</v>
          </cell>
          <cell r="G101">
            <v>155383.693</v>
          </cell>
          <cell r="H101">
            <v>156587.32800000001</v>
          </cell>
          <cell r="I101">
            <v>155029</v>
          </cell>
          <cell r="J101">
            <v>156676.32500000001</v>
          </cell>
          <cell r="K101">
            <v>177233.49400000001</v>
          </cell>
          <cell r="L101">
            <v>185559.68799999999</v>
          </cell>
          <cell r="M101">
            <v>187116.908</v>
          </cell>
          <cell r="N101">
            <v>188971.31099999999</v>
          </cell>
          <cell r="O101">
            <v>156344.99400000001</v>
          </cell>
          <cell r="P101">
            <v>159667.87700000001</v>
          </cell>
          <cell r="Q101">
            <v>162997</v>
          </cell>
        </row>
        <row r="102">
          <cell r="F102">
            <v>136789</v>
          </cell>
          <cell r="G102">
            <v>140761</v>
          </cell>
          <cell r="H102">
            <v>168093</v>
          </cell>
          <cell r="I102">
            <v>166956</v>
          </cell>
          <cell r="J102">
            <v>171326</v>
          </cell>
          <cell r="K102">
            <v>166877</v>
          </cell>
          <cell r="L102">
            <v>176551</v>
          </cell>
          <cell r="M102">
            <v>181944</v>
          </cell>
          <cell r="N102">
            <v>191584</v>
          </cell>
          <cell r="O102">
            <v>207686</v>
          </cell>
          <cell r="P102">
            <v>200424</v>
          </cell>
          <cell r="Q102">
            <v>147112</v>
          </cell>
        </row>
        <row r="103">
          <cell r="F103">
            <v>1220276.618</v>
          </cell>
          <cell r="G103">
            <v>1303861.608</v>
          </cell>
          <cell r="H103">
            <v>1308021.2860000001</v>
          </cell>
          <cell r="I103">
            <v>1312846</v>
          </cell>
          <cell r="J103">
            <v>1320494.8829999999</v>
          </cell>
          <cell r="K103">
            <v>1295944.9750000001</v>
          </cell>
          <cell r="L103">
            <v>1301591.3030000001</v>
          </cell>
          <cell r="M103">
            <v>1402724.0249999999</v>
          </cell>
          <cell r="N103">
            <v>1509543.7150000001</v>
          </cell>
          <cell r="O103">
            <v>1565338.8359999999</v>
          </cell>
          <cell r="P103">
            <v>1561119.558</v>
          </cell>
          <cell r="Q103">
            <v>1540186</v>
          </cell>
        </row>
        <row r="105"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</row>
        <row r="107"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</row>
        <row r="108">
          <cell r="F108">
            <v>20568.330269999999</v>
          </cell>
          <cell r="G108">
            <v>20773.973270000002</v>
          </cell>
          <cell r="H108">
            <v>20980.330269999999</v>
          </cell>
          <cell r="I108">
            <v>75632</v>
          </cell>
          <cell r="J108">
            <v>76440.550270000007</v>
          </cell>
          <cell r="K108">
            <v>90621</v>
          </cell>
          <cell r="L108">
            <v>22473</v>
          </cell>
          <cell r="M108">
            <v>22819.807000000001</v>
          </cell>
          <cell r="N108">
            <v>22898.151270000002</v>
          </cell>
          <cell r="O108">
            <v>22924.076270000001</v>
          </cell>
          <cell r="P108">
            <v>23325.968000000001</v>
          </cell>
          <cell r="Q108">
            <v>23430</v>
          </cell>
        </row>
        <row r="111">
          <cell r="F111">
            <v>929656.77489999996</v>
          </cell>
          <cell r="G111">
            <v>930087.7108</v>
          </cell>
          <cell r="H111">
            <v>924347.39069999987</v>
          </cell>
          <cell r="I111">
            <v>919656.95311999996</v>
          </cell>
          <cell r="J111">
            <v>923698.06823999994</v>
          </cell>
          <cell r="K111">
            <v>913039.14136000001</v>
          </cell>
          <cell r="L111">
            <v>909208.96548000001</v>
          </cell>
          <cell r="M111">
            <v>899565.41060000006</v>
          </cell>
          <cell r="N111">
            <v>905486.04872000008</v>
          </cell>
          <cell r="O111">
            <v>905839.55403999996</v>
          </cell>
          <cell r="P111">
            <v>913274.27312000003</v>
          </cell>
          <cell r="Q111">
            <v>926851</v>
          </cell>
        </row>
        <row r="112"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</row>
        <row r="113">
          <cell r="F113">
            <v>577961.62170000002</v>
          </cell>
          <cell r="G113">
            <v>595479.70554</v>
          </cell>
          <cell r="H113">
            <v>606261.37939000002</v>
          </cell>
          <cell r="I113">
            <v>609560.66222000006</v>
          </cell>
          <cell r="J113">
            <v>603403.20666000003</v>
          </cell>
          <cell r="K113">
            <v>609006.30988999992</v>
          </cell>
          <cell r="L113">
            <v>604655.17090999999</v>
          </cell>
          <cell r="M113">
            <v>628106.17219999991</v>
          </cell>
          <cell r="N113">
            <v>624139.13208999997</v>
          </cell>
          <cell r="O113">
            <v>621620.35042000003</v>
          </cell>
          <cell r="P113">
            <v>626671.43562999996</v>
          </cell>
          <cell r="Q113">
            <v>697019</v>
          </cell>
        </row>
        <row r="114">
          <cell r="F114">
            <v>356563.56977</v>
          </cell>
          <cell r="G114">
            <v>355011.37005000003</v>
          </cell>
          <cell r="H114">
            <v>356371.88417999999</v>
          </cell>
          <cell r="I114">
            <v>359754.51256</v>
          </cell>
          <cell r="J114">
            <v>358728.84571999998</v>
          </cell>
          <cell r="K114">
            <v>370658.04323000001</v>
          </cell>
          <cell r="L114">
            <v>370094.24693000002</v>
          </cell>
          <cell r="M114">
            <v>371761.17105999996</v>
          </cell>
          <cell r="N114">
            <v>372319.34666000004</v>
          </cell>
          <cell r="O114">
            <v>377432.01113</v>
          </cell>
          <cell r="P114">
            <v>379995.08914000005</v>
          </cell>
          <cell r="Q114">
            <v>393632</v>
          </cell>
        </row>
        <row r="116">
          <cell r="F116">
            <v>3272.6120000000001</v>
          </cell>
          <cell r="G116">
            <v>3316.6120000000001</v>
          </cell>
          <cell r="H116">
            <v>3727.127</v>
          </cell>
          <cell r="I116">
            <v>3727</v>
          </cell>
          <cell r="J116">
            <v>3727.127</v>
          </cell>
          <cell r="K116">
            <v>3596.127</v>
          </cell>
          <cell r="L116">
            <v>4933.9619999999995</v>
          </cell>
          <cell r="M116">
            <v>22148.061000000002</v>
          </cell>
          <cell r="N116">
            <v>22212.061000000002</v>
          </cell>
          <cell r="O116">
            <v>24108.531999999999</v>
          </cell>
          <cell r="P116">
            <v>24205.071</v>
          </cell>
          <cell r="Q116">
            <v>24239</v>
          </cell>
        </row>
        <row r="117">
          <cell r="F117">
            <v>760355.45267999987</v>
          </cell>
          <cell r="G117">
            <v>836966.25157999992</v>
          </cell>
          <cell r="H117">
            <v>1019276.86501</v>
          </cell>
          <cell r="I117">
            <v>1274576.3974899999</v>
          </cell>
          <cell r="J117">
            <v>-992062.73578999995</v>
          </cell>
          <cell r="K117">
            <v>1068905.73089</v>
          </cell>
          <cell r="L117">
            <v>1125357.5207700001</v>
          </cell>
          <cell r="M117">
            <v>591389.73515999992</v>
          </cell>
          <cell r="N117">
            <v>598346.74545000005</v>
          </cell>
          <cell r="O117">
            <v>1154861.22132</v>
          </cell>
          <cell r="P117">
            <v>1220740.01914</v>
          </cell>
          <cell r="Q117">
            <v>1207618.3840000001</v>
          </cell>
        </row>
        <row r="118">
          <cell r="F118">
            <v>550059.42297000007</v>
          </cell>
          <cell r="G118">
            <v>558839.54553</v>
          </cell>
          <cell r="H118">
            <v>679653.13753000007</v>
          </cell>
          <cell r="I118">
            <v>680405.36072</v>
          </cell>
          <cell r="J118">
            <v>719829.52897999994</v>
          </cell>
          <cell r="K118">
            <v>884072.75257999997</v>
          </cell>
          <cell r="L118">
            <v>884560.82160999998</v>
          </cell>
          <cell r="M118">
            <v>847844.50566999998</v>
          </cell>
          <cell r="N118">
            <v>873220.22401000001</v>
          </cell>
          <cell r="O118">
            <v>632365.49722000002</v>
          </cell>
          <cell r="P118">
            <v>927046.45473999996</v>
          </cell>
          <cell r="Q118">
            <v>911406</v>
          </cell>
        </row>
        <row r="119">
          <cell r="F119">
            <v>112190.3880569161</v>
          </cell>
          <cell r="G119">
            <v>97284.201000000001</v>
          </cell>
          <cell r="H119">
            <v>83073.910999999993</v>
          </cell>
          <cell r="I119">
            <v>90053.986005984931</v>
          </cell>
          <cell r="J119">
            <v>92167.745089999997</v>
          </cell>
          <cell r="K119">
            <v>90880.304000000004</v>
          </cell>
          <cell r="L119">
            <v>93518.848330278779</v>
          </cell>
          <cell r="M119">
            <v>99502.142959999997</v>
          </cell>
          <cell r="N119">
            <v>100582.38743</v>
          </cell>
          <cell r="O119">
            <v>99162.938479999997</v>
          </cell>
          <cell r="P119">
            <v>107862.327</v>
          </cell>
          <cell r="Q119">
            <v>107809.91094</v>
          </cell>
        </row>
        <row r="120">
          <cell r="F120">
            <v>721004.68599999999</v>
          </cell>
          <cell r="G120">
            <v>903250.85499999998</v>
          </cell>
          <cell r="H120">
            <v>876232.66599999997</v>
          </cell>
          <cell r="I120">
            <v>911014</v>
          </cell>
          <cell r="J120">
            <v>899263.08200000005</v>
          </cell>
          <cell r="K120">
            <v>1104897.031</v>
          </cell>
          <cell r="L120">
            <v>966773.76500000001</v>
          </cell>
          <cell r="M120">
            <v>930286.10600000003</v>
          </cell>
          <cell r="N120">
            <v>971941.47400000005</v>
          </cell>
          <cell r="O120">
            <v>915800.72100000002</v>
          </cell>
          <cell r="P120">
            <v>1054518.7889999999</v>
          </cell>
          <cell r="Q120">
            <v>970585</v>
          </cell>
        </row>
        <row r="123">
          <cell r="F123">
            <v>670405</v>
          </cell>
          <cell r="G123">
            <v>603541.27</v>
          </cell>
          <cell r="H123">
            <v>625256.72900000005</v>
          </cell>
          <cell r="I123">
            <v>664010</v>
          </cell>
          <cell r="J123">
            <v>1219056.726</v>
          </cell>
          <cell r="K123">
            <v>1556504.321</v>
          </cell>
          <cell r="L123">
            <v>1522633.68</v>
          </cell>
          <cell r="M123">
            <v>1644111.601</v>
          </cell>
          <cell r="N123">
            <v>1381536.4820000001</v>
          </cell>
          <cell r="O123">
            <v>1841359.13</v>
          </cell>
          <cell r="P123">
            <v>1773555.16</v>
          </cell>
          <cell r="Q123">
            <v>1832470.308</v>
          </cell>
        </row>
        <row r="124">
          <cell r="F124">
            <v>4700148</v>
          </cell>
          <cell r="G124">
            <v>4796419.4800000004</v>
          </cell>
          <cell r="H124">
            <v>4740825.6430000002</v>
          </cell>
          <cell r="I124">
            <v>4875990</v>
          </cell>
          <cell r="J124">
            <v>5106832.9840000002</v>
          </cell>
          <cell r="K124">
            <v>4881953.5290000001</v>
          </cell>
          <cell r="L124">
            <v>6107805.7800000003</v>
          </cell>
          <cell r="M124">
            <v>6956884.852</v>
          </cell>
          <cell r="N124">
            <v>7647999.5120000001</v>
          </cell>
          <cell r="O124">
            <v>7338379.2990000006</v>
          </cell>
          <cell r="P124">
            <v>7034851.1440000003</v>
          </cell>
          <cell r="Q124">
            <v>6296381.3760000002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USTRY"/>
      <sheetName val="BWHK"/>
      <sheetName val="NEDB"/>
      <sheetName val="FNB"/>
      <sheetName val="STDB"/>
      <sheetName val="ATL"/>
      <sheetName val="TBN"/>
      <sheetName val="BIC"/>
      <sheetName val="LBN"/>
    </sheetNames>
    <sheetDataSet>
      <sheetData sheetId="0">
        <row r="10">
          <cell r="F10">
            <v>2124052.8880217811</v>
          </cell>
          <cell r="G10">
            <v>2880120.8673821916</v>
          </cell>
          <cell r="H10">
            <v>2622561</v>
          </cell>
          <cell r="I10">
            <v>2459426.3747254792</v>
          </cell>
          <cell r="J10">
            <v>2535854.8332057535</v>
          </cell>
          <cell r="K10">
            <v>2319514.8889786303</v>
          </cell>
          <cell r="L10">
            <v>2531599.6737799998</v>
          </cell>
          <cell r="M10">
            <v>2608873.3565687668</v>
          </cell>
          <cell r="N10">
            <v>3027808.214079041</v>
          </cell>
          <cell r="O10">
            <v>3049934.3150290418</v>
          </cell>
          <cell r="P10">
            <v>2104212.354460685</v>
          </cell>
          <cell r="Q10">
            <v>2772484.6123200003</v>
          </cell>
        </row>
        <row r="11">
          <cell r="F11">
            <v>859524.72327999992</v>
          </cell>
          <cell r="G11">
            <v>726216.58811000001</v>
          </cell>
          <cell r="H11">
            <v>548308.19946999999</v>
          </cell>
          <cell r="I11">
            <v>497989.35126000002</v>
          </cell>
          <cell r="J11">
            <v>584886.38038999995</v>
          </cell>
          <cell r="K11">
            <v>759512.32524999999</v>
          </cell>
          <cell r="L11">
            <v>1042283.52152</v>
          </cell>
          <cell r="M11">
            <v>1438447.6</v>
          </cell>
          <cell r="N11">
            <v>1459586.4963139391</v>
          </cell>
          <cell r="O11">
            <v>1281004.3235256777</v>
          </cell>
          <cell r="P11">
            <v>1331380.2621539377</v>
          </cell>
          <cell r="Q11">
            <v>923356.25776000007</v>
          </cell>
        </row>
        <row r="13">
          <cell r="F13">
            <v>556095.26300000004</v>
          </cell>
          <cell r="G13">
            <v>548717</v>
          </cell>
          <cell r="H13">
            <v>550934</v>
          </cell>
          <cell r="I13">
            <v>567540.44106999994</v>
          </cell>
          <cell r="J13">
            <v>619727.29053999996</v>
          </cell>
          <cell r="K13">
            <v>662913.36305000004</v>
          </cell>
          <cell r="L13">
            <v>628469</v>
          </cell>
          <cell r="M13">
            <v>694619</v>
          </cell>
          <cell r="N13">
            <v>672139.62688</v>
          </cell>
          <cell r="O13">
            <v>697216.16315000004</v>
          </cell>
          <cell r="P13">
            <v>186426.4191</v>
          </cell>
          <cell r="Q13">
            <v>192371</v>
          </cell>
        </row>
        <row r="14">
          <cell r="F14">
            <v>123768.45121000009</v>
          </cell>
          <cell r="G14">
            <v>58660.104509999976</v>
          </cell>
          <cell r="H14">
            <v>47546</v>
          </cell>
          <cell r="I14">
            <v>68584.065120000159</v>
          </cell>
          <cell r="J14">
            <v>18946.617480000015</v>
          </cell>
          <cell r="K14">
            <v>62194.642019999912</v>
          </cell>
          <cell r="L14">
            <v>32857</v>
          </cell>
          <cell r="M14">
            <v>186807</v>
          </cell>
          <cell r="N14">
            <v>35354.801589999814</v>
          </cell>
          <cell r="O14">
            <v>150000</v>
          </cell>
          <cell r="P14">
            <v>176148.51876999997</v>
          </cell>
          <cell r="Q14">
            <v>132682.88277000003</v>
          </cell>
        </row>
        <row r="15">
          <cell r="F15">
            <v>865327</v>
          </cell>
          <cell r="G15">
            <v>709414</v>
          </cell>
          <cell r="H15">
            <v>239482</v>
          </cell>
          <cell r="I15">
            <v>144771.74062</v>
          </cell>
          <cell r="J15">
            <v>0</v>
          </cell>
          <cell r="K15">
            <v>176317.33100000001</v>
          </cell>
          <cell r="L15">
            <v>244176</v>
          </cell>
          <cell r="M15">
            <v>386450</v>
          </cell>
          <cell r="N15">
            <v>146979</v>
          </cell>
          <cell r="O15">
            <v>433717</v>
          </cell>
          <cell r="P15">
            <v>381761.33327999996</v>
          </cell>
          <cell r="Q15">
            <v>1839037.5920799999</v>
          </cell>
        </row>
        <row r="18">
          <cell r="F18">
            <v>27570872.683455132</v>
          </cell>
          <cell r="G18">
            <v>26019052.342685133</v>
          </cell>
          <cell r="H18">
            <v>27134510.679315131</v>
          </cell>
          <cell r="I18">
            <v>26150312.443995133</v>
          </cell>
          <cell r="J18">
            <v>26877898.726575132</v>
          </cell>
          <cell r="K18">
            <v>27222380.934095133</v>
          </cell>
          <cell r="L18">
            <v>27582254.17839</v>
          </cell>
          <cell r="M18">
            <v>27686357.92128</v>
          </cell>
          <cell r="N18">
            <v>27187963.306175131</v>
          </cell>
          <cell r="O18">
            <v>29028729.951759998</v>
          </cell>
          <cell r="P18">
            <v>27638056.746245127</v>
          </cell>
          <cell r="Q18">
            <v>27951845.52645513</v>
          </cell>
        </row>
        <row r="19">
          <cell r="F19">
            <v>15201501.35894</v>
          </cell>
          <cell r="G19">
            <v>14993581.55352</v>
          </cell>
          <cell r="H19">
            <v>16553087.886840001</v>
          </cell>
          <cell r="I19">
            <v>16651819.09207</v>
          </cell>
          <cell r="J19">
            <v>15818246.931750001</v>
          </cell>
          <cell r="K19">
            <v>16664035.96685</v>
          </cell>
          <cell r="L19">
            <v>17766990.890270002</v>
          </cell>
          <cell r="M19">
            <v>17892586.32353</v>
          </cell>
          <cell r="N19">
            <v>17653398.7126</v>
          </cell>
          <cell r="O19">
            <v>18227953.138239998</v>
          </cell>
          <cell r="P19">
            <v>18768804.773370001</v>
          </cell>
          <cell r="Q19">
            <v>18758300.52609</v>
          </cell>
        </row>
        <row r="20">
          <cell r="F20">
            <v>3213185.0521595203</v>
          </cell>
          <cell r="G20">
            <v>3274196.71655952</v>
          </cell>
          <cell r="H20">
            <v>3290179.5875495197</v>
          </cell>
          <cell r="I20">
            <v>3342849.87042752</v>
          </cell>
          <cell r="J20">
            <v>3327979.7640063199</v>
          </cell>
          <cell r="K20">
            <v>3315045.8646395197</v>
          </cell>
          <cell r="L20">
            <v>3332490.46532</v>
          </cell>
          <cell r="M20">
            <v>3345109.5599500006</v>
          </cell>
          <cell r="N20">
            <v>3322195.8557695202</v>
          </cell>
          <cell r="O20">
            <v>3374762.8828400006</v>
          </cell>
          <cell r="P20">
            <v>3446788.7942695199</v>
          </cell>
          <cell r="Q20">
            <v>3322830.2642895202</v>
          </cell>
        </row>
        <row r="21">
          <cell r="F21">
            <v>18599589.198978219</v>
          </cell>
          <cell r="G21">
            <v>18795221.157187808</v>
          </cell>
          <cell r="H21">
            <v>19184873.07643</v>
          </cell>
          <cell r="I21">
            <v>20374409.78198</v>
          </cell>
          <cell r="J21">
            <v>20689481.285899732</v>
          </cell>
          <cell r="K21">
            <v>20734808.291371368</v>
          </cell>
          <cell r="L21">
            <v>19833685.513239998</v>
          </cell>
          <cell r="M21">
            <v>19744499.898770005</v>
          </cell>
          <cell r="N21">
            <v>21539207.745206058</v>
          </cell>
          <cell r="O21">
            <v>21135590.478064317</v>
          </cell>
          <cell r="P21">
            <v>19755820.432556055</v>
          </cell>
          <cell r="Q21">
            <v>18951115.814649999</v>
          </cell>
        </row>
        <row r="22">
          <cell r="F22">
            <v>23787201.814970002</v>
          </cell>
          <cell r="G22">
            <v>24110085.558230001</v>
          </cell>
          <cell r="H22">
            <v>24432716</v>
          </cell>
          <cell r="I22">
            <v>24090511.055670001</v>
          </cell>
          <cell r="J22">
            <v>23409984.463190001</v>
          </cell>
          <cell r="K22">
            <v>23427033.155019999</v>
          </cell>
          <cell r="L22">
            <v>24589265.495799996</v>
          </cell>
          <cell r="M22">
            <v>25193241.252470002</v>
          </cell>
          <cell r="N22">
            <v>25221955.793280002</v>
          </cell>
          <cell r="O22">
            <v>24012109.18925</v>
          </cell>
          <cell r="P22">
            <v>24361351.423779998</v>
          </cell>
          <cell r="Q22">
            <v>24850866.98872</v>
          </cell>
        </row>
        <row r="23">
          <cell r="F23">
            <v>5362231.50385</v>
          </cell>
          <cell r="G23">
            <v>4867957.4348299997</v>
          </cell>
          <cell r="H23">
            <v>4677918</v>
          </cell>
          <cell r="I23">
            <v>3193809.7295520636</v>
          </cell>
          <cell r="J23">
            <v>3296728.9562994465</v>
          </cell>
          <cell r="K23">
            <v>3823889.798460674</v>
          </cell>
          <cell r="L23">
            <v>3625127.43885</v>
          </cell>
          <cell r="M23">
            <v>3401018.4612400001</v>
          </cell>
          <cell r="N23">
            <v>4141030.7326533096</v>
          </cell>
          <cell r="O23">
            <v>5394030.1506912848</v>
          </cell>
          <cell r="P23">
            <v>4749196.2248590719</v>
          </cell>
          <cell r="Q23">
            <v>4393278.2983100004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F27">
            <v>5053069.9191500004</v>
          </cell>
          <cell r="G27">
            <v>5268776.7028100006</v>
          </cell>
          <cell r="H27">
            <v>5399841</v>
          </cell>
          <cell r="I27">
            <v>5407652.7845099997</v>
          </cell>
          <cell r="J27">
            <v>5358497.4633900002</v>
          </cell>
          <cell r="K27">
            <v>5470527.6216899995</v>
          </cell>
          <cell r="L27">
            <v>5963885.8972399998</v>
          </cell>
          <cell r="M27">
            <v>5923027.0592800006</v>
          </cell>
          <cell r="N27">
            <v>5934492.0732200006</v>
          </cell>
          <cell r="O27">
            <v>5835967.0478699999</v>
          </cell>
          <cell r="P27">
            <v>5964898.5719999997</v>
          </cell>
          <cell r="Q27">
            <v>6050338.69575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F29">
            <v>2823126.5487899999</v>
          </cell>
          <cell r="G29">
            <v>2834654.89549</v>
          </cell>
          <cell r="H29">
            <v>2809746</v>
          </cell>
          <cell r="I29">
            <v>2830890.9348799996</v>
          </cell>
          <cell r="J29">
            <v>2826677.38252</v>
          </cell>
          <cell r="K29">
            <v>2720171.3579799999</v>
          </cell>
          <cell r="L29">
            <v>2978080.8193100002</v>
          </cell>
          <cell r="M29">
            <v>2986839.5029000002</v>
          </cell>
          <cell r="N29">
            <v>2968132.3415199998</v>
          </cell>
          <cell r="O29">
            <v>2985929.0939099998</v>
          </cell>
          <cell r="P29">
            <v>2977644.7780099995</v>
          </cell>
          <cell r="Q29">
            <v>2640763.2998900004</v>
          </cell>
        </row>
        <row r="32">
          <cell r="F32">
            <v>70931.427100000001</v>
          </cell>
          <cell r="G32">
            <v>156897.93914999999</v>
          </cell>
          <cell r="H32">
            <v>203943</v>
          </cell>
          <cell r="I32">
            <v>310266.81253</v>
          </cell>
          <cell r="J32">
            <v>379319.04595</v>
          </cell>
          <cell r="K32">
            <v>216391.44167</v>
          </cell>
          <cell r="L32">
            <v>189962.24468</v>
          </cell>
          <cell r="M32">
            <v>310450.86777000001</v>
          </cell>
          <cell r="N32">
            <v>358063.95092000003</v>
          </cell>
          <cell r="O32">
            <v>482962.73051000002</v>
          </cell>
          <cell r="P32">
            <v>530013.13024999993</v>
          </cell>
          <cell r="Q32">
            <v>152690.68945000001</v>
          </cell>
        </row>
        <row r="33">
          <cell r="F33">
            <v>517388.41500000004</v>
          </cell>
          <cell r="G33">
            <v>519682.02882999997</v>
          </cell>
          <cell r="H33">
            <v>530398</v>
          </cell>
          <cell r="I33">
            <v>520093.98693999997</v>
          </cell>
          <cell r="J33">
            <v>516113.19692000002</v>
          </cell>
          <cell r="K33">
            <v>549940.24952999991</v>
          </cell>
          <cell r="L33">
            <v>552859.66695999994</v>
          </cell>
          <cell r="M33">
            <v>567314.84696</v>
          </cell>
          <cell r="N33">
            <v>569052.62777000002</v>
          </cell>
          <cell r="O33">
            <v>580750.81995999999</v>
          </cell>
          <cell r="P33">
            <v>592780.33643000002</v>
          </cell>
          <cell r="Q33">
            <v>540608.87809000001</v>
          </cell>
        </row>
        <row r="34">
          <cell r="F34">
            <v>243510</v>
          </cell>
          <cell r="G34">
            <v>243510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200000</v>
          </cell>
          <cell r="M34">
            <v>527173</v>
          </cell>
          <cell r="N34">
            <v>364771</v>
          </cell>
          <cell r="O34">
            <v>86887</v>
          </cell>
          <cell r="P34">
            <v>80520</v>
          </cell>
          <cell r="Q34">
            <v>184163</v>
          </cell>
        </row>
        <row r="35">
          <cell r="F35">
            <v>1659117.0628499999</v>
          </cell>
          <cell r="G35">
            <v>1697226.5481200002</v>
          </cell>
          <cell r="H35">
            <v>1724671.59127</v>
          </cell>
          <cell r="I35">
            <v>1827467.0012202722</v>
          </cell>
          <cell r="J35">
            <v>1929158.0571275859</v>
          </cell>
          <cell r="K35">
            <v>1853526.8720862039</v>
          </cell>
          <cell r="L35">
            <v>1856934.1732100002</v>
          </cell>
          <cell r="M35">
            <v>1787383.696254804</v>
          </cell>
          <cell r="N35">
            <v>1784834.718768714</v>
          </cell>
          <cell r="O35">
            <v>1808812.3131628237</v>
          </cell>
          <cell r="P35">
            <v>1824413.61067884</v>
          </cell>
          <cell r="Q35">
            <v>2112216.0461299997</v>
          </cell>
        </row>
        <row r="36">
          <cell r="F36">
            <v>432711.35767</v>
          </cell>
          <cell r="G36">
            <v>474838.47327999992</v>
          </cell>
          <cell r="H36">
            <v>525575</v>
          </cell>
          <cell r="I36">
            <v>390494.33351999999</v>
          </cell>
          <cell r="J36">
            <v>454596.41046000004</v>
          </cell>
          <cell r="K36">
            <v>613182.51533999993</v>
          </cell>
          <cell r="L36">
            <v>618289.59499999997</v>
          </cell>
          <cell r="M36">
            <v>609683.30920000002</v>
          </cell>
          <cell r="N36">
            <v>397554.61569000001</v>
          </cell>
          <cell r="O36">
            <v>387010.33182999992</v>
          </cell>
          <cell r="P36">
            <v>593267.78000999987</v>
          </cell>
          <cell r="Q36">
            <v>318840.69900999998</v>
          </cell>
        </row>
        <row r="37">
          <cell r="F37">
            <v>280276.72629000002</v>
          </cell>
          <cell r="G37">
            <v>229609.83924</v>
          </cell>
          <cell r="H37">
            <v>133572</v>
          </cell>
          <cell r="I37">
            <v>115546.89451000001</v>
          </cell>
          <cell r="J37">
            <v>133869.14310000002</v>
          </cell>
          <cell r="K37">
            <v>186458.32037</v>
          </cell>
          <cell r="L37">
            <v>125391.30407</v>
          </cell>
          <cell r="M37">
            <v>231864.21100000001</v>
          </cell>
          <cell r="N37">
            <v>200030.50623</v>
          </cell>
          <cell r="O37">
            <v>188459.17254999999</v>
          </cell>
          <cell r="P37">
            <v>181237.52723000001</v>
          </cell>
          <cell r="Q37">
            <v>737162.21581000008</v>
          </cell>
        </row>
        <row r="38">
          <cell r="F38">
            <v>77250.804000000004</v>
          </cell>
          <cell r="G38">
            <v>41668</v>
          </cell>
          <cell r="H38">
            <v>39288</v>
          </cell>
          <cell r="I38">
            <v>49421.879000000001</v>
          </cell>
          <cell r="J38">
            <v>30827.534</v>
          </cell>
          <cell r="K38">
            <v>4441.3509999999997</v>
          </cell>
          <cell r="L38">
            <v>46433.536</v>
          </cell>
          <cell r="M38">
            <v>63101.023999999998</v>
          </cell>
          <cell r="N38">
            <v>37831.350529999996</v>
          </cell>
          <cell r="O38">
            <v>33819.66461</v>
          </cell>
          <cell r="P38">
            <v>14297.551789999998</v>
          </cell>
          <cell r="Q38">
            <v>10283.135630000001</v>
          </cell>
        </row>
        <row r="39">
          <cell r="F39">
            <v>256250.43023</v>
          </cell>
          <cell r="G39">
            <v>274995.95491999999</v>
          </cell>
          <cell r="H39">
            <v>165900.40341999999</v>
          </cell>
          <cell r="I39">
            <v>364695.83249999996</v>
          </cell>
          <cell r="J39">
            <v>401927.92253000004</v>
          </cell>
          <cell r="K39">
            <v>137446.98063228402</v>
          </cell>
          <cell r="L39">
            <v>146325.43099999998</v>
          </cell>
          <cell r="M39">
            <v>138014.97682604502</v>
          </cell>
          <cell r="N39">
            <v>182584.52368758601</v>
          </cell>
          <cell r="O39">
            <v>153238.38301831999</v>
          </cell>
          <cell r="P39">
            <v>211360.180394214</v>
          </cell>
          <cell r="Q39">
            <v>143074.01483</v>
          </cell>
        </row>
        <row r="43">
          <cell r="F43">
            <v>512960.64899999998</v>
          </cell>
          <cell r="G43">
            <v>592960.64899999998</v>
          </cell>
          <cell r="H43">
            <v>592961</v>
          </cell>
          <cell r="I43">
            <v>592960.64899999998</v>
          </cell>
          <cell r="J43">
            <v>592960.64899999998</v>
          </cell>
          <cell r="K43">
            <v>592960.64899999998</v>
          </cell>
          <cell r="L43">
            <v>592960.64899999998</v>
          </cell>
          <cell r="M43">
            <v>592960.64899999998</v>
          </cell>
          <cell r="N43">
            <v>592960.66399999999</v>
          </cell>
          <cell r="O43">
            <v>592960.66399999999</v>
          </cell>
          <cell r="P43">
            <v>592960.674</v>
          </cell>
          <cell r="Q43">
            <v>592960.674</v>
          </cell>
        </row>
        <row r="44">
          <cell r="F44">
            <v>215085</v>
          </cell>
          <cell r="G44">
            <v>215085</v>
          </cell>
          <cell r="H44">
            <v>215085</v>
          </cell>
          <cell r="I44">
            <v>215085</v>
          </cell>
          <cell r="J44">
            <v>215085</v>
          </cell>
          <cell r="K44">
            <v>215085</v>
          </cell>
          <cell r="L44">
            <v>215085</v>
          </cell>
          <cell r="M44">
            <v>215085</v>
          </cell>
          <cell r="N44">
            <v>215085</v>
          </cell>
          <cell r="O44">
            <v>215085</v>
          </cell>
          <cell r="P44">
            <v>215084.84299999999</v>
          </cell>
          <cell r="Q44">
            <v>215084.84299999999</v>
          </cell>
        </row>
        <row r="45">
          <cell r="F45">
            <v>2322078.0150000001</v>
          </cell>
          <cell r="G45">
            <v>2322078.0300000003</v>
          </cell>
          <cell r="H45">
            <v>2322078</v>
          </cell>
          <cell r="I45">
            <v>2322078.0150000001</v>
          </cell>
          <cell r="J45">
            <v>2322078.0150000001</v>
          </cell>
          <cell r="K45">
            <v>2322078.0150000001</v>
          </cell>
          <cell r="L45">
            <v>2322078.0150000001</v>
          </cell>
          <cell r="M45">
            <v>2322078.0150000001</v>
          </cell>
          <cell r="N45">
            <v>2322078.0150000001</v>
          </cell>
          <cell r="O45">
            <v>2322078.0150000001</v>
          </cell>
          <cell r="P45">
            <v>2322078.0160000003</v>
          </cell>
          <cell r="Q45">
            <v>2322078.0160000003</v>
          </cell>
        </row>
        <row r="46">
          <cell r="F46">
            <v>285068.37219999998</v>
          </cell>
          <cell r="G46">
            <v>344967.79720000003</v>
          </cell>
          <cell r="H46">
            <v>313655</v>
          </cell>
          <cell r="I46">
            <v>307865.07818607998</v>
          </cell>
          <cell r="J46">
            <v>308367.97767214401</v>
          </cell>
          <cell r="K46">
            <v>350337.13695494004</v>
          </cell>
          <cell r="L46">
            <v>315782.44520000002</v>
          </cell>
          <cell r="M46">
            <v>302347.66196351103</v>
          </cell>
          <cell r="N46">
            <v>174699.506323704</v>
          </cell>
          <cell r="O46">
            <v>177512.779092596</v>
          </cell>
          <cell r="P46">
            <v>170867.01820590399</v>
          </cell>
          <cell r="Q46">
            <v>153942.0442</v>
          </cell>
        </row>
        <row r="48">
          <cell r="F48">
            <v>5548568.2680000002</v>
          </cell>
          <cell r="G48">
            <v>5432731</v>
          </cell>
          <cell r="H48">
            <v>5441691</v>
          </cell>
          <cell r="I48">
            <v>5343066.5580000002</v>
          </cell>
          <cell r="J48">
            <v>5349180.5580000002</v>
          </cell>
          <cell r="K48">
            <v>5331695.6339999996</v>
          </cell>
          <cell r="L48">
            <v>5842764.0329999998</v>
          </cell>
          <cell r="M48">
            <v>5875180.0329999998</v>
          </cell>
          <cell r="N48">
            <v>5872191.0329999998</v>
          </cell>
          <cell r="O48">
            <v>5866137.2826499995</v>
          </cell>
          <cell r="P48">
            <v>6128739.6216499992</v>
          </cell>
          <cell r="Q48">
            <v>6010557.4016499994</v>
          </cell>
        </row>
        <row r="49">
          <cell r="F49">
            <v>5425722.2180500003</v>
          </cell>
          <cell r="G49">
            <v>5576076.8627499994</v>
          </cell>
          <cell r="H49">
            <v>5652919.5936200004</v>
          </cell>
          <cell r="I49">
            <v>5869200.6662076795</v>
          </cell>
          <cell r="J49">
            <v>6053059.8198454548</v>
          </cell>
          <cell r="K49">
            <v>6296304.8512600008</v>
          </cell>
          <cell r="L49">
            <v>5569937.8610000005</v>
          </cell>
          <cell r="M49">
            <v>5686476.2067400003</v>
          </cell>
          <cell r="N49">
            <v>5996978.1483769044</v>
          </cell>
          <cell r="O49">
            <v>6199868.3254794348</v>
          </cell>
          <cell r="P49">
            <v>5800202.5898708254</v>
          </cell>
          <cell r="Q49">
            <v>5925085.5678818356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</row>
        <row r="53">
          <cell r="F53">
            <v>421505.30519738997</v>
          </cell>
          <cell r="G53">
            <v>417965.215105674</v>
          </cell>
          <cell r="H53">
            <v>396965</v>
          </cell>
          <cell r="I53">
            <v>415394</v>
          </cell>
          <cell r="J53">
            <v>418906.389888882</v>
          </cell>
          <cell r="K53">
            <v>429623.73599000002</v>
          </cell>
          <cell r="L53">
            <v>412157</v>
          </cell>
          <cell r="M53">
            <v>453904.21931820898</v>
          </cell>
          <cell r="N53">
            <v>412358.41627925</v>
          </cell>
          <cell r="O53">
            <v>428776.64773912798</v>
          </cell>
          <cell r="P53">
            <v>402356.43786983599</v>
          </cell>
          <cell r="Q53">
            <v>392243.43785580603</v>
          </cell>
        </row>
        <row r="54"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F55">
            <v>0</v>
          </cell>
          <cell r="G55">
            <v>443826</v>
          </cell>
          <cell r="H55">
            <v>445000</v>
          </cell>
          <cell r="I55">
            <v>462381</v>
          </cell>
          <cell r="J55">
            <v>464098</v>
          </cell>
          <cell r="K55">
            <v>559647</v>
          </cell>
          <cell r="L55">
            <v>525937</v>
          </cell>
          <cell r="M55">
            <v>591182.04500000004</v>
          </cell>
          <cell r="N55">
            <v>567788.27</v>
          </cell>
          <cell r="O55">
            <v>594422.42000000004</v>
          </cell>
          <cell r="P55">
            <v>81647.08</v>
          </cell>
          <cell r="Q55">
            <v>86690</v>
          </cell>
        </row>
        <row r="56">
          <cell r="F56">
            <v>453007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</row>
        <row r="62">
          <cell r="F62">
            <v>1244618.69444</v>
          </cell>
          <cell r="G62">
            <v>1134557.56204</v>
          </cell>
          <cell r="H62">
            <v>1178656.8499499999</v>
          </cell>
          <cell r="I62">
            <v>1141122.8337179502</v>
          </cell>
          <cell r="J62">
            <v>1164595.4843205097</v>
          </cell>
          <cell r="K62">
            <v>985938.05216992996</v>
          </cell>
          <cell r="L62">
            <v>1195670</v>
          </cell>
          <cell r="M62">
            <v>1256510.1379693502</v>
          </cell>
          <cell r="N62">
            <v>1103414.2717837601</v>
          </cell>
          <cell r="O62">
            <v>1206795.0091576998</v>
          </cell>
          <cell r="P62">
            <v>1270442.9045433302</v>
          </cell>
          <cell r="Q62">
            <v>1631345.1011777697</v>
          </cell>
        </row>
        <row r="63">
          <cell r="F63">
            <v>78081.021510000006</v>
          </cell>
          <cell r="G63">
            <v>90471.566680000004</v>
          </cell>
          <cell r="H63">
            <v>76170.193950000001</v>
          </cell>
          <cell r="I63">
            <v>108604.46535805</v>
          </cell>
          <cell r="J63">
            <v>83768.729965089995</v>
          </cell>
          <cell r="K63">
            <v>103551.98749307</v>
          </cell>
          <cell r="L63">
            <v>90692</v>
          </cell>
          <cell r="M63">
            <v>129523.87500215</v>
          </cell>
          <cell r="N63">
            <v>126472.36135404001</v>
          </cell>
          <cell r="O63">
            <v>96149.970971100018</v>
          </cell>
          <cell r="P63">
            <v>68477.518639069996</v>
          </cell>
          <cell r="Q63">
            <v>87025.498512229999</v>
          </cell>
        </row>
        <row r="65">
          <cell r="F65">
            <v>1099480.0789999999</v>
          </cell>
          <cell r="G65">
            <v>1078546.7541</v>
          </cell>
          <cell r="H65">
            <v>1097255.4591999999</v>
          </cell>
          <cell r="I65">
            <v>1093262.7675900001</v>
          </cell>
          <cell r="J65">
            <v>1092324.6703000001</v>
          </cell>
          <cell r="K65">
            <v>1089983.68631</v>
          </cell>
          <cell r="L65">
            <v>1100473.1710299999</v>
          </cell>
          <cell r="M65">
            <v>1112869.3781900001</v>
          </cell>
          <cell r="N65">
            <v>1144355.4936899999</v>
          </cell>
          <cell r="O65">
            <v>1154282.27342</v>
          </cell>
          <cell r="P65">
            <v>1144842.1945799999</v>
          </cell>
          <cell r="Q65">
            <v>1155287.5225999998</v>
          </cell>
        </row>
        <row r="66">
          <cell r="F66">
            <v>1613592.4441199999</v>
          </cell>
          <cell r="G66">
            <v>1124961.6488300001</v>
          </cell>
          <cell r="H66">
            <v>1319455.6483</v>
          </cell>
          <cell r="I66">
            <v>2669816.5623999997</v>
          </cell>
          <cell r="J66">
            <v>2412117.31409</v>
          </cell>
          <cell r="K66">
            <v>1951301.83473</v>
          </cell>
          <cell r="L66">
            <v>3234980.4530399996</v>
          </cell>
          <cell r="M66">
            <v>1786381.3888299998</v>
          </cell>
          <cell r="N66">
            <v>2777334.6414099992</v>
          </cell>
          <cell r="O66">
            <v>1866771.4475200002</v>
          </cell>
          <cell r="P66">
            <v>1444967.46419</v>
          </cell>
          <cell r="Q66">
            <v>2220866.4468399999</v>
          </cell>
        </row>
        <row r="67">
          <cell r="F67">
            <v>620356</v>
          </cell>
          <cell r="G67">
            <v>405639</v>
          </cell>
          <cell r="H67">
            <v>1733651</v>
          </cell>
          <cell r="I67">
            <v>1077335</v>
          </cell>
          <cell r="J67">
            <v>647037</v>
          </cell>
          <cell r="K67">
            <v>926465</v>
          </cell>
          <cell r="L67">
            <v>637058</v>
          </cell>
          <cell r="M67">
            <v>97300</v>
          </cell>
          <cell r="N67">
            <v>746698</v>
          </cell>
          <cell r="O67">
            <v>484966</v>
          </cell>
          <cell r="P67">
            <v>221063</v>
          </cell>
          <cell r="Q67">
            <v>337060</v>
          </cell>
        </row>
        <row r="69">
          <cell r="F69">
            <v>3470043.0047478192</v>
          </cell>
          <cell r="G69">
            <v>3525178.415143806</v>
          </cell>
          <cell r="H69">
            <v>3795537.8372499999</v>
          </cell>
          <cell r="I69">
            <v>2131774.9575097999</v>
          </cell>
          <cell r="J69">
            <v>3212288.101867436</v>
          </cell>
          <cell r="K69">
            <v>4461248.875008082</v>
          </cell>
          <cell r="L69">
            <v>5085680</v>
          </cell>
          <cell r="M69">
            <v>5417855.4646480521</v>
          </cell>
          <cell r="N69">
            <v>5867719.3189681908</v>
          </cell>
          <cell r="O69">
            <v>6449440.1848958274</v>
          </cell>
          <cell r="P69">
            <v>4311070.047584245</v>
          </cell>
          <cell r="Q69">
            <v>3128479.9981091782</v>
          </cell>
        </row>
        <row r="70">
          <cell r="F70">
            <v>3952536.8623599997</v>
          </cell>
          <cell r="G70">
            <v>2947046.9165800004</v>
          </cell>
          <cell r="H70">
            <v>2632066.4260100001</v>
          </cell>
          <cell r="I70">
            <v>2249206.2589350077</v>
          </cell>
          <cell r="J70">
            <v>2251173.7961604306</v>
          </cell>
          <cell r="K70">
            <v>2253998.0208454123</v>
          </cell>
          <cell r="L70">
            <v>2185233</v>
          </cell>
          <cell r="M70">
            <v>2367533.0286964392</v>
          </cell>
          <cell r="N70">
            <v>2521470.2044600542</v>
          </cell>
          <cell r="O70">
            <v>3044668.8150692661</v>
          </cell>
          <cell r="P70">
            <v>2438603.4847154883</v>
          </cell>
          <cell r="Q70">
            <v>3775336.5082999999</v>
          </cell>
        </row>
        <row r="72">
          <cell r="F72">
            <v>430350.53151</v>
          </cell>
          <cell r="G72">
            <v>433118.42738999997</v>
          </cell>
          <cell r="H72">
            <v>423011</v>
          </cell>
          <cell r="I72">
            <v>425858.99452999997</v>
          </cell>
          <cell r="J72">
            <v>428801.53151</v>
          </cell>
          <cell r="K72">
            <v>326223.66850000003</v>
          </cell>
          <cell r="L72">
            <v>529644.96330000006</v>
          </cell>
          <cell r="M72">
            <v>533289.80738999997</v>
          </cell>
          <cell r="N72">
            <v>536817.07588000002</v>
          </cell>
          <cell r="O72">
            <v>537519.66177000001</v>
          </cell>
          <cell r="P72">
            <v>541053.96178000001</v>
          </cell>
          <cell r="Q72">
            <v>421576.75124000001</v>
          </cell>
        </row>
        <row r="73">
          <cell r="F73">
            <v>10091885.80493</v>
          </cell>
          <cell r="G73">
            <v>10328708.17698</v>
          </cell>
          <cell r="H73">
            <v>11401861.688510001</v>
          </cell>
          <cell r="I73">
            <v>11401239.87005</v>
          </cell>
          <cell r="J73">
            <v>10678670.00499</v>
          </cell>
          <cell r="K73">
            <v>11141666.716839999</v>
          </cell>
          <cell r="L73">
            <v>12356634.62934</v>
          </cell>
          <cell r="M73">
            <v>13246192.492040001</v>
          </cell>
          <cell r="N73">
            <v>13560778.66643</v>
          </cell>
          <cell r="O73">
            <v>14220150.96563</v>
          </cell>
          <cell r="P73">
            <v>13714205.815189999</v>
          </cell>
          <cell r="Q73">
            <v>13041264.26533</v>
          </cell>
        </row>
        <row r="74">
          <cell r="F74">
            <v>1123420.6939621808</v>
          </cell>
          <cell r="G74">
            <v>1134440.5298261931</v>
          </cell>
          <cell r="H74">
            <v>1141537</v>
          </cell>
          <cell r="I74">
            <v>1160945.0420901999</v>
          </cell>
          <cell r="J74">
            <v>1163039.1831525636</v>
          </cell>
          <cell r="K74">
            <v>1198120.8441073569</v>
          </cell>
          <cell r="L74">
            <v>1220610.7741353365</v>
          </cell>
          <cell r="M74">
            <v>1272102.5942919471</v>
          </cell>
          <cell r="N74">
            <v>1390176.5728618086</v>
          </cell>
          <cell r="O74">
            <v>1614076.340234173</v>
          </cell>
          <cell r="P74">
            <v>1754200.3118357542</v>
          </cell>
          <cell r="Q74">
            <v>1965893.2024008217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1147.2708400000001</v>
          </cell>
          <cell r="P75">
            <v>1170</v>
          </cell>
          <cell r="Q75">
            <v>1203</v>
          </cell>
        </row>
        <row r="77">
          <cell r="F77">
            <v>53517.248209999998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11252</v>
          </cell>
          <cell r="O77">
            <v>0</v>
          </cell>
          <cell r="P77">
            <v>0</v>
          </cell>
          <cell r="Q77">
            <v>0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F79">
            <v>459387.08746000001</v>
          </cell>
          <cell r="G79">
            <v>514280.01854999998</v>
          </cell>
          <cell r="H79">
            <v>491702</v>
          </cell>
          <cell r="I79">
            <v>604852.55987</v>
          </cell>
          <cell r="J79">
            <v>517755.61029000004</v>
          </cell>
          <cell r="K79">
            <v>529246.76698999992</v>
          </cell>
          <cell r="L79">
            <v>497142.22414999997</v>
          </cell>
          <cell r="M79">
            <v>719405.54455000011</v>
          </cell>
          <cell r="N79">
            <v>714829.73193000001</v>
          </cell>
          <cell r="O79">
            <v>767397.99015000009</v>
          </cell>
          <cell r="P79">
            <v>207449.94426000002</v>
          </cell>
          <cell r="Q79">
            <v>183122.43083000003</v>
          </cell>
        </row>
        <row r="80">
          <cell r="F80">
            <v>12296897.557379998</v>
          </cell>
          <cell r="G80">
            <v>12240934.22119</v>
          </cell>
          <cell r="H80">
            <v>12136523.86816</v>
          </cell>
          <cell r="I80">
            <v>11977911.237650001</v>
          </cell>
          <cell r="J80">
            <v>11933614.39225</v>
          </cell>
          <cell r="K80">
            <v>11830107.421</v>
          </cell>
          <cell r="L80">
            <v>11827739.481079999</v>
          </cell>
          <cell r="M80">
            <v>11787074.720479999</v>
          </cell>
          <cell r="N80">
            <v>11731287.892820001</v>
          </cell>
          <cell r="O80">
            <v>11681763.242830001</v>
          </cell>
          <cell r="P80">
            <v>11569588.579659998</v>
          </cell>
          <cell r="Q80">
            <v>11535307.125740001</v>
          </cell>
        </row>
        <row r="81">
          <cell r="F81">
            <v>35460386.076650001</v>
          </cell>
          <cell r="G81">
            <v>35727278.190210007</v>
          </cell>
          <cell r="H81">
            <v>35878000.319700003</v>
          </cell>
          <cell r="I81">
            <v>36094202.746020004</v>
          </cell>
          <cell r="J81">
            <v>36293471.201499999</v>
          </cell>
          <cell r="K81">
            <v>36464586.785729997</v>
          </cell>
          <cell r="L81">
            <v>36691216.430500001</v>
          </cell>
          <cell r="M81">
            <v>36956655.881669998</v>
          </cell>
          <cell r="N81">
            <v>37138084.911490001</v>
          </cell>
          <cell r="O81">
            <v>37406848.98099</v>
          </cell>
          <cell r="P81">
            <v>37735515.975620002</v>
          </cell>
          <cell r="Q81">
            <v>37979388.923100002</v>
          </cell>
        </row>
        <row r="82">
          <cell r="F82">
            <v>11906740.695419995</v>
          </cell>
          <cell r="G82">
            <v>11992785.644629998</v>
          </cell>
          <cell r="H82">
            <v>12010188.03957</v>
          </cell>
          <cell r="I82">
            <v>12214523.298179993</v>
          </cell>
          <cell r="J82">
            <v>12267490.978510004</v>
          </cell>
          <cell r="K82">
            <v>12469154.107709996</v>
          </cell>
          <cell r="L82">
            <v>12315818.540919999</v>
          </cell>
          <cell r="M82">
            <v>12352668.58089</v>
          </cell>
          <cell r="N82">
            <v>12301951.895020004</v>
          </cell>
          <cell r="O82">
            <v>12212065.060860001</v>
          </cell>
          <cell r="P82">
            <v>12175068.605809998</v>
          </cell>
          <cell r="Q82">
            <v>12436312.850820001</v>
          </cell>
        </row>
        <row r="83">
          <cell r="F83">
            <v>5467812.5156100001</v>
          </cell>
          <cell r="G83">
            <v>5487141.6256499998</v>
          </cell>
          <cell r="H83">
            <v>5507836.6042900002</v>
          </cell>
          <cell r="I83">
            <v>5493166.4843999995</v>
          </cell>
          <cell r="J83">
            <v>5493318.2173600001</v>
          </cell>
          <cell r="K83">
            <v>5479588.6286000004</v>
          </cell>
          <cell r="L83">
            <v>5489130.7016099999</v>
          </cell>
          <cell r="M83">
            <v>5521553.2545599993</v>
          </cell>
          <cell r="N83">
            <v>5581677.0396399004</v>
          </cell>
          <cell r="O83">
            <v>5650754.4441900002</v>
          </cell>
          <cell r="P83">
            <v>5746138.7164000003</v>
          </cell>
          <cell r="Q83">
            <v>5809423.1110399999</v>
          </cell>
        </row>
        <row r="84">
          <cell r="F84">
            <v>12544995.815320004</v>
          </cell>
          <cell r="G84">
            <v>12941635.905339999</v>
          </cell>
          <cell r="H84">
            <v>12700350</v>
          </cell>
          <cell r="I84">
            <v>12876158.650169998</v>
          </cell>
          <cell r="J84">
            <v>13015498.181340002</v>
          </cell>
          <cell r="K84">
            <v>12961255.546150004</v>
          </cell>
          <cell r="L84">
            <v>13531473.144840002</v>
          </cell>
          <cell r="M84">
            <v>13910135.958910003</v>
          </cell>
          <cell r="N84">
            <v>14060760.455209998</v>
          </cell>
          <cell r="O84">
            <v>14275913.641649999</v>
          </cell>
          <cell r="P84">
            <v>14801464.950939998</v>
          </cell>
          <cell r="Q84">
            <v>15093974.44712</v>
          </cell>
        </row>
        <row r="85">
          <cell r="F85">
            <v>11830684.987879999</v>
          </cell>
          <cell r="G85">
            <v>12037131.19561</v>
          </cell>
          <cell r="H85">
            <v>12232492.18159</v>
          </cell>
          <cell r="I85">
            <v>11880840.34087304</v>
          </cell>
          <cell r="J85">
            <v>11824087.097530002</v>
          </cell>
          <cell r="K85">
            <v>11818907.29156</v>
          </cell>
          <cell r="L85">
            <v>11525921.622579999</v>
          </cell>
          <cell r="M85">
            <v>11687120.2686</v>
          </cell>
          <cell r="N85">
            <v>11714255.3806</v>
          </cell>
          <cell r="O85">
            <v>11638919.350790001</v>
          </cell>
          <cell r="P85">
            <v>11949290.718064141</v>
          </cell>
          <cell r="Q85">
            <v>11988932.376189999</v>
          </cell>
        </row>
        <row r="86">
          <cell r="F86">
            <v>647375.10526999994</v>
          </cell>
          <cell r="G86">
            <v>667509.16839000001</v>
          </cell>
          <cell r="H86">
            <v>653533</v>
          </cell>
          <cell r="I86">
            <v>696667.23450999998</v>
          </cell>
          <cell r="J86">
            <v>706317.23502999998</v>
          </cell>
          <cell r="K86">
            <v>670045.64603000006</v>
          </cell>
          <cell r="L86">
            <v>655411.44068999996</v>
          </cell>
          <cell r="M86">
            <v>673404.30460999999</v>
          </cell>
          <cell r="N86">
            <v>694367.74187999999</v>
          </cell>
          <cell r="O86">
            <v>693137.18064999999</v>
          </cell>
          <cell r="P86">
            <v>715992.19293000002</v>
          </cell>
          <cell r="Q86">
            <v>709985.23603999999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210989</v>
          </cell>
          <cell r="L87">
            <v>194681</v>
          </cell>
          <cell r="M87">
            <v>212724</v>
          </cell>
          <cell r="N87">
            <v>213297</v>
          </cell>
          <cell r="O87">
            <v>218223</v>
          </cell>
          <cell r="P87">
            <v>269467</v>
          </cell>
          <cell r="Q87">
            <v>198983</v>
          </cell>
        </row>
        <row r="88">
          <cell r="F88">
            <v>16593</v>
          </cell>
          <cell r="G88">
            <v>30955</v>
          </cell>
          <cell r="H88">
            <v>15675</v>
          </cell>
          <cell r="I88">
            <v>15586</v>
          </cell>
          <cell r="J88">
            <v>6789</v>
          </cell>
          <cell r="K88">
            <v>0</v>
          </cell>
          <cell r="L88">
            <v>0</v>
          </cell>
          <cell r="M88">
            <v>20751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</row>
        <row r="89">
          <cell r="F89">
            <v>558064.73399999994</v>
          </cell>
          <cell r="G89">
            <v>552396</v>
          </cell>
          <cell r="H89">
            <v>555723</v>
          </cell>
          <cell r="I89">
            <v>552025.72</v>
          </cell>
          <cell r="J89">
            <v>510960.05</v>
          </cell>
          <cell r="K89">
            <v>503935.38500000001</v>
          </cell>
          <cell r="L89">
            <v>507347.60200000001</v>
          </cell>
          <cell r="M89">
            <v>505172.304</v>
          </cell>
          <cell r="N89">
            <v>508488.04700000002</v>
          </cell>
          <cell r="O89">
            <v>505854.049</v>
          </cell>
          <cell r="P89">
            <v>415112.304</v>
          </cell>
          <cell r="Q89">
            <v>417909.83400000003</v>
          </cell>
        </row>
        <row r="90">
          <cell r="F90">
            <v>880920.40417000011</v>
          </cell>
          <cell r="G90">
            <v>979360.85086000001</v>
          </cell>
          <cell r="H90">
            <v>824366.18255999999</v>
          </cell>
          <cell r="I90">
            <v>1280781.06317</v>
          </cell>
          <cell r="J90">
            <v>714065.37375999999</v>
          </cell>
          <cell r="K90">
            <v>924923.27200999996</v>
          </cell>
          <cell r="L90">
            <v>944255.27600000007</v>
          </cell>
          <cell r="M90">
            <v>893117.973</v>
          </cell>
          <cell r="N90">
            <v>775928.72051999997</v>
          </cell>
          <cell r="O90">
            <v>745003.63139</v>
          </cell>
          <cell r="P90">
            <v>794789.15778000001</v>
          </cell>
          <cell r="Q90">
            <v>550787.02009000001</v>
          </cell>
        </row>
        <row r="91">
          <cell r="F91">
            <v>470672.44563000003</v>
          </cell>
          <cell r="G91">
            <v>483403.18862000003</v>
          </cell>
          <cell r="H91">
            <v>504513</v>
          </cell>
          <cell r="I91">
            <v>504108.47464000003</v>
          </cell>
          <cell r="J91">
            <v>514393.69704</v>
          </cell>
          <cell r="K91">
            <v>514900.98430000001</v>
          </cell>
          <cell r="L91">
            <v>694113.45755000005</v>
          </cell>
          <cell r="M91">
            <v>688629.31803000008</v>
          </cell>
          <cell r="N91">
            <v>537408.06891999999</v>
          </cell>
          <cell r="O91">
            <v>578202.47181000002</v>
          </cell>
          <cell r="P91">
            <v>668844.54752999998</v>
          </cell>
          <cell r="Q91">
            <v>662610.01737999998</v>
          </cell>
        </row>
        <row r="92">
          <cell r="F92">
            <v>827764.56817999994</v>
          </cell>
          <cell r="G92">
            <v>830918.42018000002</v>
          </cell>
          <cell r="H92">
            <v>853233.90333</v>
          </cell>
          <cell r="I92">
            <v>852423.11197999993</v>
          </cell>
          <cell r="J92">
            <v>864067.91003999999</v>
          </cell>
          <cell r="K92">
            <v>803296.04707819992</v>
          </cell>
          <cell r="L92">
            <v>933563.18499999994</v>
          </cell>
          <cell r="M92">
            <v>770531.64518999995</v>
          </cell>
          <cell r="N92">
            <v>963932.40648000012</v>
          </cell>
          <cell r="O92">
            <v>954022.56709000014</v>
          </cell>
          <cell r="P92">
            <v>944002.78417440003</v>
          </cell>
          <cell r="Q92">
            <v>962336.0603481998</v>
          </cell>
        </row>
        <row r="93">
          <cell r="F93">
            <v>276375.32228000002</v>
          </cell>
          <cell r="G93">
            <v>290503.07037999999</v>
          </cell>
          <cell r="H93">
            <v>307577</v>
          </cell>
          <cell r="I93">
            <v>323065.71461000002</v>
          </cell>
          <cell r="J93">
            <v>329170.12396</v>
          </cell>
          <cell r="K93">
            <v>335777.40092000004</v>
          </cell>
          <cell r="L93">
            <v>359632.39444999996</v>
          </cell>
          <cell r="M93">
            <v>381890.68690999999</v>
          </cell>
          <cell r="N93">
            <v>398890.87915999995</v>
          </cell>
          <cell r="O93">
            <v>404377.92898999999</v>
          </cell>
          <cell r="P93">
            <v>420480.42361</v>
          </cell>
          <cell r="Q93">
            <v>437228.56540000002</v>
          </cell>
        </row>
        <row r="96">
          <cell r="F96">
            <v>1068394.3870000001</v>
          </cell>
          <cell r="G96">
            <v>1033308</v>
          </cell>
          <cell r="H96">
            <v>1054542</v>
          </cell>
          <cell r="I96">
            <v>1053477.25</v>
          </cell>
          <cell r="J96">
            <v>1050774.088</v>
          </cell>
          <cell r="K96">
            <v>1011897.857</v>
          </cell>
          <cell r="L96">
            <v>1067790.986</v>
          </cell>
          <cell r="M96">
            <v>1091819.2930000001</v>
          </cell>
          <cell r="N96">
            <v>1070920.0160000001</v>
          </cell>
          <cell r="O96">
            <v>1160833.4939999999</v>
          </cell>
          <cell r="P96">
            <v>1024618.825</v>
          </cell>
          <cell r="Q96">
            <v>1041900.2879999999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</row>
        <row r="98">
          <cell r="F98">
            <v>288271.85304999998</v>
          </cell>
          <cell r="G98">
            <v>218677.92193000001</v>
          </cell>
          <cell r="H98">
            <v>124990</v>
          </cell>
          <cell r="I98">
            <v>108505.97374</v>
          </cell>
          <cell r="J98">
            <v>123757.18386999999</v>
          </cell>
          <cell r="K98">
            <v>171736.75406000001</v>
          </cell>
          <cell r="L98">
            <v>126752.769</v>
          </cell>
          <cell r="M98">
            <v>218473.30765999999</v>
          </cell>
          <cell r="N98">
            <v>203208.01712999999</v>
          </cell>
          <cell r="O98">
            <v>187561.27734</v>
          </cell>
          <cell r="P98">
            <v>136578.11762999999</v>
          </cell>
          <cell r="Q98">
            <v>734049.97019000002</v>
          </cell>
        </row>
        <row r="99">
          <cell r="F99">
            <v>1242857</v>
          </cell>
          <cell r="G99">
            <v>1200140</v>
          </cell>
          <cell r="H99">
            <v>1201038</v>
          </cell>
          <cell r="I99">
            <v>1208379</v>
          </cell>
          <cell r="J99">
            <v>1284290</v>
          </cell>
          <cell r="K99">
            <v>1309315</v>
          </cell>
          <cell r="L99">
            <v>1395669</v>
          </cell>
          <cell r="M99">
            <v>1404341</v>
          </cell>
          <cell r="N99">
            <v>1412748</v>
          </cell>
          <cell r="O99">
            <v>1420872</v>
          </cell>
          <cell r="P99">
            <v>1430240</v>
          </cell>
          <cell r="Q99">
            <v>1354989</v>
          </cell>
        </row>
        <row r="101">
          <cell r="F101">
            <v>193460.027</v>
          </cell>
          <cell r="G101">
            <v>197303</v>
          </cell>
          <cell r="H101">
            <v>216862</v>
          </cell>
          <cell r="I101">
            <v>251388.72683679999</v>
          </cell>
          <cell r="J101">
            <v>315610.74790555204</v>
          </cell>
          <cell r="K101">
            <v>336793.30707024998</v>
          </cell>
          <cell r="L101">
            <v>320931.7</v>
          </cell>
          <cell r="M101">
            <v>331149.51635116001</v>
          </cell>
          <cell r="N101">
            <v>319052.15517545998</v>
          </cell>
          <cell r="O101">
            <v>314240.33719948801</v>
          </cell>
          <cell r="P101">
            <v>306155.39052499202</v>
          </cell>
          <cell r="Q101">
            <v>296351.25800000003</v>
          </cell>
        </row>
        <row r="102">
          <cell r="F102">
            <v>154223</v>
          </cell>
          <cell r="G102">
            <v>161925</v>
          </cell>
          <cell r="H102">
            <v>143638</v>
          </cell>
          <cell r="I102">
            <v>156763</v>
          </cell>
          <cell r="J102">
            <v>162954</v>
          </cell>
          <cell r="K102">
            <v>135459</v>
          </cell>
          <cell r="L102">
            <v>132424</v>
          </cell>
          <cell r="M102">
            <v>159030</v>
          </cell>
          <cell r="N102">
            <v>155406</v>
          </cell>
          <cell r="O102">
            <v>149554</v>
          </cell>
          <cell r="P102">
            <v>138952</v>
          </cell>
          <cell r="Q102">
            <v>137949</v>
          </cell>
        </row>
        <row r="103">
          <cell r="F103">
            <v>1543195.3189999999</v>
          </cell>
          <cell r="G103">
            <v>1346743</v>
          </cell>
          <cell r="H103">
            <v>1251265</v>
          </cell>
          <cell r="I103">
            <v>1276684.2439999999</v>
          </cell>
          <cell r="J103">
            <v>1279663.0859999999</v>
          </cell>
          <cell r="K103">
            <v>1251993.6780000001</v>
          </cell>
          <cell r="L103">
            <v>1403716.0830000001</v>
          </cell>
          <cell r="M103">
            <v>1507821.2320000001</v>
          </cell>
          <cell r="N103">
            <v>1562213.0530000001</v>
          </cell>
          <cell r="O103">
            <v>1601763.4210000001</v>
          </cell>
          <cell r="P103">
            <v>1644322.7960000001</v>
          </cell>
          <cell r="Q103">
            <v>1622657.155</v>
          </cell>
        </row>
        <row r="104">
          <cell r="O104">
            <v>0</v>
          </cell>
        </row>
        <row r="105"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</row>
        <row r="107"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</row>
        <row r="108">
          <cell r="F108">
            <v>23488.949389999998</v>
          </cell>
          <cell r="G108">
            <v>23548.973389999999</v>
          </cell>
          <cell r="H108">
            <v>23608</v>
          </cell>
          <cell r="I108">
            <v>23718.170389999999</v>
          </cell>
          <cell r="J108">
            <v>24384.973389999999</v>
          </cell>
          <cell r="K108">
            <v>24662.973389999999</v>
          </cell>
          <cell r="L108">
            <v>25564</v>
          </cell>
          <cell r="M108">
            <v>26186.448389999998</v>
          </cell>
          <cell r="N108">
            <v>26686.298000000003</v>
          </cell>
          <cell r="O108">
            <v>27090</v>
          </cell>
          <cell r="P108">
            <v>27514.474999999999</v>
          </cell>
          <cell r="Q108">
            <v>28684.025000000001</v>
          </cell>
        </row>
        <row r="111">
          <cell r="F111">
            <v>925982.35657999991</v>
          </cell>
          <cell r="G111">
            <v>923568.39584999997</v>
          </cell>
          <cell r="H111">
            <v>880714.35077000002</v>
          </cell>
          <cell r="I111">
            <v>871605.72894239041</v>
          </cell>
          <cell r="J111">
            <v>869277.30452752765</v>
          </cell>
          <cell r="K111">
            <v>871427.52018976398</v>
          </cell>
          <cell r="L111">
            <v>870874.61586000002</v>
          </cell>
          <cell r="M111">
            <v>870919.03495503869</v>
          </cell>
          <cell r="N111">
            <v>870357.39398267597</v>
          </cell>
          <cell r="O111">
            <v>880781.5158403134</v>
          </cell>
          <cell r="P111">
            <v>883482.34562245605</v>
          </cell>
          <cell r="Q111">
            <v>914337.95398999995</v>
          </cell>
        </row>
        <row r="112">
          <cell r="F112">
            <v>2590</v>
          </cell>
          <cell r="G112">
            <v>2457</v>
          </cell>
          <cell r="H112">
            <v>2375</v>
          </cell>
          <cell r="I112">
            <v>2299.0931593333335</v>
          </cell>
          <cell r="J112">
            <v>2259.6236280500002</v>
          </cell>
          <cell r="K112">
            <v>2378.1540947666667</v>
          </cell>
          <cell r="L112">
            <v>2290</v>
          </cell>
          <cell r="M112">
            <v>2201.4510322000001</v>
          </cell>
          <cell r="N112">
            <v>2181.9545009166668</v>
          </cell>
          <cell r="O112">
            <v>2112.9046363583334</v>
          </cell>
          <cell r="P112">
            <v>2022.9547717999999</v>
          </cell>
          <cell r="Q112">
            <v>1940.239</v>
          </cell>
        </row>
        <row r="113">
          <cell r="F113">
            <v>753148.86424999998</v>
          </cell>
          <cell r="G113">
            <v>771242.73106000002</v>
          </cell>
          <cell r="H113">
            <v>790931.52726999996</v>
          </cell>
          <cell r="I113">
            <v>771750.7578712441</v>
          </cell>
          <cell r="J113">
            <v>781905.50708762719</v>
          </cell>
          <cell r="K113">
            <v>738027.49153099419</v>
          </cell>
          <cell r="L113">
            <v>764031.33151000005</v>
          </cell>
          <cell r="M113">
            <v>771923.16026264906</v>
          </cell>
          <cell r="N113">
            <v>799761.12861347664</v>
          </cell>
          <cell r="O113">
            <v>796443.52106430416</v>
          </cell>
          <cell r="P113">
            <v>793129.61047897779</v>
          </cell>
          <cell r="Q113">
            <v>813116.14067000011</v>
          </cell>
        </row>
        <row r="114">
          <cell r="F114">
            <v>395742.74534999998</v>
          </cell>
          <cell r="G114">
            <v>392357.79197000002</v>
          </cell>
          <cell r="H114">
            <v>394252.77532999997</v>
          </cell>
          <cell r="I114">
            <v>387248.30906781339</v>
          </cell>
          <cell r="J114">
            <v>386513.87674674741</v>
          </cell>
          <cell r="K114">
            <v>378338.75128335151</v>
          </cell>
          <cell r="L114">
            <v>376148.83853000001</v>
          </cell>
          <cell r="M114">
            <v>363663.94557121961</v>
          </cell>
          <cell r="N114">
            <v>361695.11813015357</v>
          </cell>
          <cell r="O114">
            <v>360530.58711908775</v>
          </cell>
          <cell r="P114">
            <v>374601.49877802178</v>
          </cell>
          <cell r="Q114">
            <v>380435.91981000005</v>
          </cell>
        </row>
        <row r="116">
          <cell r="F116">
            <v>26825.681</v>
          </cell>
          <cell r="G116">
            <v>28498</v>
          </cell>
          <cell r="H116">
            <v>32788</v>
          </cell>
          <cell r="I116">
            <v>42990.375</v>
          </cell>
          <cell r="J116">
            <v>47042.048000000003</v>
          </cell>
          <cell r="K116">
            <v>47327.395000000004</v>
          </cell>
          <cell r="L116">
            <v>49003.395000000004</v>
          </cell>
          <cell r="M116">
            <v>50358.415000000001</v>
          </cell>
          <cell r="N116">
            <v>54323.415000000001</v>
          </cell>
          <cell r="O116">
            <v>54922.611000000004</v>
          </cell>
          <cell r="P116">
            <v>54605.773000000001</v>
          </cell>
          <cell r="Q116">
            <v>56263.794000000002</v>
          </cell>
        </row>
        <row r="117">
          <cell r="F117">
            <v>940096.14269000001</v>
          </cell>
          <cell r="G117">
            <v>837462.59775000007</v>
          </cell>
          <cell r="H117">
            <v>1528307</v>
          </cell>
          <cell r="I117">
            <v>745970.51838000002</v>
          </cell>
          <cell r="J117">
            <v>1375888.5263099999</v>
          </cell>
          <cell r="K117">
            <v>1125551.6125300038</v>
          </cell>
          <cell r="L117">
            <v>648378.69530999998</v>
          </cell>
          <cell r="M117">
            <v>1677481.7832499999</v>
          </cell>
          <cell r="N117">
            <v>529599.38103000005</v>
          </cell>
          <cell r="O117">
            <v>1541806.3607600001</v>
          </cell>
          <cell r="P117">
            <v>1397235.9722899999</v>
          </cell>
          <cell r="Q117">
            <v>436384.40869999997</v>
          </cell>
        </row>
        <row r="118">
          <cell r="F118">
            <v>958825.30061999999</v>
          </cell>
          <cell r="G118">
            <v>1089386.0114199999</v>
          </cell>
          <cell r="H118">
            <v>341995</v>
          </cell>
          <cell r="I118">
            <v>448287.62598000001</v>
          </cell>
          <cell r="J118">
            <v>460493.54093999998</v>
          </cell>
          <cell r="K118">
            <v>490735.51575000002</v>
          </cell>
          <cell r="L118">
            <v>488498.20799000002</v>
          </cell>
          <cell r="M118">
            <v>449592.59698000003</v>
          </cell>
          <cell r="N118">
            <v>513687.64931000001</v>
          </cell>
          <cell r="O118">
            <v>482740.03135</v>
          </cell>
          <cell r="P118">
            <v>516723.39023000002</v>
          </cell>
          <cell r="Q118">
            <v>592792.11569999997</v>
          </cell>
        </row>
        <row r="119">
          <cell r="F119">
            <v>200330.26500000001</v>
          </cell>
          <cell r="G119">
            <v>208808</v>
          </cell>
          <cell r="H119">
            <v>194639</v>
          </cell>
          <cell r="I119">
            <v>205007.68539</v>
          </cell>
          <cell r="J119">
            <v>221170.86338999998</v>
          </cell>
          <cell r="K119">
            <v>220649.66039</v>
          </cell>
          <cell r="L119">
            <v>236798.42</v>
          </cell>
          <cell r="M119">
            <v>240972.30638999998</v>
          </cell>
          <cell r="N119">
            <v>240346.01038999998</v>
          </cell>
          <cell r="O119">
            <v>245253.82839000001</v>
          </cell>
          <cell r="P119">
            <v>244574.83739</v>
          </cell>
          <cell r="Q119">
            <v>217388.85399999999</v>
          </cell>
        </row>
        <row r="120">
          <cell r="F120">
            <v>996105.25105999992</v>
          </cell>
          <cell r="G120">
            <v>1004306.4848900001</v>
          </cell>
          <cell r="H120">
            <v>1031225.49684</v>
          </cell>
          <cell r="I120">
            <v>988450.11995000008</v>
          </cell>
          <cell r="J120">
            <v>955916.3751200001</v>
          </cell>
          <cell r="K120">
            <v>1264635.9535299998</v>
          </cell>
          <cell r="L120">
            <v>1007589.807</v>
          </cell>
          <cell r="M120">
            <v>932766.99199000001</v>
          </cell>
          <cell r="N120">
            <v>935590.29103000008</v>
          </cell>
          <cell r="O120">
            <v>943067.67582999996</v>
          </cell>
          <cell r="P120">
            <v>871247.71486000007</v>
          </cell>
          <cell r="Q120">
            <v>963894.34988999995</v>
          </cell>
        </row>
        <row r="123">
          <cell r="F123">
            <v>2072915.906</v>
          </cell>
          <cell r="G123">
            <v>1962261.2690000001</v>
          </cell>
          <cell r="H123">
            <v>1997987.138</v>
          </cell>
          <cell r="I123">
            <v>2033138.2209999999</v>
          </cell>
          <cell r="J123">
            <v>2120872.0469999998</v>
          </cell>
          <cell r="K123">
            <v>2305010.5860000001</v>
          </cell>
          <cell r="L123">
            <v>2301282.54</v>
          </cell>
          <cell r="M123">
            <v>2357834.2990000001</v>
          </cell>
          <cell r="N123">
            <v>2283484.656</v>
          </cell>
          <cell r="O123">
            <v>2378313.2349999999</v>
          </cell>
          <cell r="P123">
            <v>2318888.8289999999</v>
          </cell>
          <cell r="Q123">
            <v>2169788.1860000002</v>
          </cell>
        </row>
        <row r="124">
          <cell r="F124">
            <v>6507340.7209999999</v>
          </cell>
          <cell r="G124">
            <v>6304328.9169999994</v>
          </cell>
          <cell r="H124">
            <v>6893449.5729999999</v>
          </cell>
          <cell r="I124">
            <v>6797161.1720000003</v>
          </cell>
          <cell r="J124">
            <v>6091531.7960000001</v>
          </cell>
          <cell r="K124">
            <v>6431143.0700000003</v>
          </cell>
          <cell r="L124">
            <v>7154788.034</v>
          </cell>
          <cell r="M124">
            <v>7568269.0320000006</v>
          </cell>
          <cell r="N124">
            <v>8089966.7149999999</v>
          </cell>
          <cell r="O124">
            <v>8446065.9179999996</v>
          </cell>
          <cell r="P124">
            <v>8707190.5899999999</v>
          </cell>
          <cell r="Q124">
            <v>8351889.5490000006</v>
          </cell>
        </row>
        <row r="125">
          <cell r="F125">
            <v>0</v>
          </cell>
          <cell r="G125">
            <v>0</v>
          </cell>
          <cell r="H125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USTRY"/>
      <sheetName val="BWHK"/>
      <sheetName val="NEDB"/>
      <sheetName val="FNB"/>
      <sheetName val="STDB"/>
      <sheetName val="ATL"/>
      <sheetName val="TBN"/>
      <sheetName val="BIC"/>
      <sheetName val="LBN"/>
    </sheetNames>
    <sheetDataSet>
      <sheetData sheetId="0">
        <row r="10">
          <cell r="F10">
            <v>2785539.2576600001</v>
          </cell>
          <cell r="G10">
            <v>2457275.6551700002</v>
          </cell>
          <cell r="H10">
            <v>3297973.3073300002</v>
          </cell>
          <cell r="I10">
            <v>2807828.3455599998</v>
          </cell>
          <cell r="J10">
            <v>2334256.99334</v>
          </cell>
          <cell r="K10">
            <v>2785768.8641900001</v>
          </cell>
          <cell r="L10">
            <v>2515439.4227999998</v>
          </cell>
          <cell r="M10">
            <v>2695220.66757</v>
          </cell>
          <cell r="N10">
            <v>2646807.59575589</v>
          </cell>
          <cell r="O10">
            <v>2354394.0939699998</v>
          </cell>
          <cell r="P10">
            <v>2880282.4020199999</v>
          </cell>
          <cell r="Q10">
            <v>2971698.1633100002</v>
          </cell>
        </row>
        <row r="11">
          <cell r="F11">
            <v>1140985.6795999999</v>
          </cell>
          <cell r="G11">
            <v>1039610.01526</v>
          </cell>
          <cell r="H11">
            <v>990673.76042000006</v>
          </cell>
          <cell r="I11">
            <v>973239.75392000005</v>
          </cell>
          <cell r="J11">
            <v>1476594.0867892171</v>
          </cell>
          <cell r="K11">
            <v>731484.65645198408</v>
          </cell>
          <cell r="L11">
            <v>644485.15010001278</v>
          </cell>
          <cell r="M11">
            <v>837652.77645758819</v>
          </cell>
          <cell r="N11">
            <v>2090248.7345848919</v>
          </cell>
          <cell r="O11">
            <v>640979.37936849718</v>
          </cell>
          <cell r="P11">
            <v>720127.82429258036</v>
          </cell>
          <cell r="Q11">
            <v>748773.8990089338</v>
          </cell>
        </row>
        <row r="13">
          <cell r="F13">
            <v>189726</v>
          </cell>
          <cell r="G13">
            <v>117753.342</v>
          </cell>
          <cell r="H13">
            <v>106568.863</v>
          </cell>
          <cell r="I13">
            <v>104818.2</v>
          </cell>
          <cell r="J13">
            <v>112994.139</v>
          </cell>
          <cell r="K13">
            <v>107228.4</v>
          </cell>
          <cell r="L13">
            <v>105608.61900000001</v>
          </cell>
          <cell r="M13">
            <v>126492.216</v>
          </cell>
          <cell r="N13">
            <v>107341.504</v>
          </cell>
          <cell r="O13">
            <v>124038.39</v>
          </cell>
          <cell r="P13">
            <v>125307.31</v>
          </cell>
          <cell r="Q13">
            <v>120968.43</v>
          </cell>
        </row>
        <row r="14">
          <cell r="F14">
            <v>142685.49473999994</v>
          </cell>
          <cell r="G14">
            <v>79890.425730000003</v>
          </cell>
          <cell r="H14">
            <v>416516.65558000002</v>
          </cell>
          <cell r="I14">
            <v>214659.62939999998</v>
          </cell>
          <cell r="J14">
            <v>516413.58077</v>
          </cell>
          <cell r="K14">
            <v>80665.425939999943</v>
          </cell>
          <cell r="L14">
            <v>212274.04621999999</v>
          </cell>
          <cell r="M14">
            <v>432183.36781999993</v>
          </cell>
          <cell r="N14">
            <v>230363.02308999994</v>
          </cell>
          <cell r="O14">
            <v>104990.58545999997</v>
          </cell>
          <cell r="P14">
            <v>190041.63909000001</v>
          </cell>
          <cell r="Q14">
            <v>188573.39635</v>
          </cell>
        </row>
        <row r="15">
          <cell r="F15">
            <v>2286949</v>
          </cell>
          <cell r="G15">
            <v>645887</v>
          </cell>
          <cell r="H15">
            <v>479673.56474</v>
          </cell>
          <cell r="I15">
            <v>386136.97847999999</v>
          </cell>
          <cell r="J15">
            <v>398259.24689999997</v>
          </cell>
          <cell r="K15">
            <v>388944</v>
          </cell>
          <cell r="L15">
            <v>391532</v>
          </cell>
          <cell r="M15">
            <v>386709.48789999995</v>
          </cell>
          <cell r="N15">
            <v>204994.36684999999</v>
          </cell>
          <cell r="O15">
            <v>0</v>
          </cell>
          <cell r="P15">
            <v>284699</v>
          </cell>
          <cell r="Q15">
            <v>1640064.24</v>
          </cell>
        </row>
        <row r="18">
          <cell r="F18">
            <v>28375330.293795131</v>
          </cell>
          <cell r="G18">
            <v>28081597.43245513</v>
          </cell>
          <cell r="H18">
            <v>27517098.240875132</v>
          </cell>
          <cell r="I18">
            <v>27375668.672545139</v>
          </cell>
          <cell r="J18">
            <v>26495008.92943513</v>
          </cell>
          <cell r="K18">
            <v>25937680.616895132</v>
          </cell>
          <cell r="L18">
            <v>26067148.345205132</v>
          </cell>
          <cell r="M18">
            <v>27244962.936790001</v>
          </cell>
          <cell r="N18">
            <v>28300515.924175132</v>
          </cell>
          <cell r="O18">
            <v>28537903.057375129</v>
          </cell>
          <cell r="P18">
            <v>28887287.812505133</v>
          </cell>
          <cell r="Q18">
            <v>29394044.30012513</v>
          </cell>
        </row>
        <row r="19">
          <cell r="F19">
            <v>17785009.337689999</v>
          </cell>
          <cell r="G19">
            <v>19178150.329969995</v>
          </cell>
          <cell r="H19">
            <v>18550943.273750003</v>
          </cell>
          <cell r="I19">
            <v>19703002.780529998</v>
          </cell>
          <cell r="J19">
            <v>21751033.315339997</v>
          </cell>
          <cell r="K19">
            <v>20208030.975919999</v>
          </cell>
          <cell r="L19">
            <v>20675459.304789998</v>
          </cell>
          <cell r="M19">
            <v>20438964.902160004</v>
          </cell>
          <cell r="N19">
            <v>19840412.401779998</v>
          </cell>
          <cell r="O19">
            <v>21610760.49845</v>
          </cell>
          <cell r="P19">
            <v>22078960.535307195</v>
          </cell>
          <cell r="Q19">
            <v>21195717.836349998</v>
          </cell>
        </row>
        <row r="20">
          <cell r="F20">
            <v>3201710.3861795198</v>
          </cell>
          <cell r="G20">
            <v>3262754.0668695201</v>
          </cell>
          <cell r="H20">
            <v>3302077.3070395198</v>
          </cell>
          <cell r="I20">
            <v>3303444.0598895196</v>
          </cell>
          <cell r="J20">
            <v>3314159.9954695203</v>
          </cell>
          <cell r="K20">
            <v>3314623.6367095201</v>
          </cell>
          <cell r="L20">
            <v>3320029.4977595201</v>
          </cell>
          <cell r="M20">
            <v>3366237.0393099999</v>
          </cell>
          <cell r="N20">
            <v>3426390.1110795201</v>
          </cell>
          <cell r="O20">
            <v>3449896.0854195203</v>
          </cell>
          <cell r="P20">
            <v>3537780.4646195201</v>
          </cell>
          <cell r="Q20">
            <v>3514505.0567495204</v>
          </cell>
        </row>
        <row r="21">
          <cell r="F21">
            <v>19459544.095910002</v>
          </cell>
          <cell r="G21">
            <v>19711247.036079995</v>
          </cell>
          <cell r="H21">
            <v>20141876.46607</v>
          </cell>
          <cell r="I21">
            <v>21697078.283400003</v>
          </cell>
          <cell r="J21">
            <v>21808455.395310786</v>
          </cell>
          <cell r="K21">
            <v>21154756.968638018</v>
          </cell>
          <cell r="L21">
            <v>21630327.662899986</v>
          </cell>
          <cell r="M21">
            <v>22290537.158232413</v>
          </cell>
          <cell r="N21">
            <v>23379518.872015107</v>
          </cell>
          <cell r="O21">
            <v>23092850.254621506</v>
          </cell>
          <cell r="P21">
            <v>22695236.927810211</v>
          </cell>
          <cell r="Q21">
            <v>23013478.098961063</v>
          </cell>
        </row>
        <row r="22">
          <cell r="F22">
            <v>24175874.517109998</v>
          </cell>
          <cell r="G22">
            <v>25475625.774659999</v>
          </cell>
          <cell r="H22">
            <v>27512665.46714</v>
          </cell>
          <cell r="I22">
            <v>27680821.312200002</v>
          </cell>
          <cell r="J22">
            <v>29105797.386389002</v>
          </cell>
          <cell r="K22">
            <v>29030068.253190003</v>
          </cell>
          <cell r="L22">
            <v>28868759.219570003</v>
          </cell>
          <cell r="M22">
            <v>28165886.725209996</v>
          </cell>
          <cell r="N22">
            <v>27494827.405809999</v>
          </cell>
          <cell r="O22">
            <v>27968793.781120002</v>
          </cell>
          <cell r="P22">
            <v>26385966.383710001</v>
          </cell>
          <cell r="Q22">
            <v>25534925.600000001</v>
          </cell>
        </row>
        <row r="23">
          <cell r="F23">
            <v>4769715.1292199995</v>
          </cell>
          <cell r="G23">
            <v>4844764.3169500008</v>
          </cell>
          <cell r="H23">
            <v>5380988.90288</v>
          </cell>
          <cell r="I23">
            <v>5248010.1078300001</v>
          </cell>
          <cell r="J23">
            <v>5407200.1183199994</v>
          </cell>
          <cell r="K23">
            <v>5893215.2620000001</v>
          </cell>
          <cell r="L23">
            <v>5763002.3132199999</v>
          </cell>
          <cell r="M23">
            <v>5779118.5909799999</v>
          </cell>
          <cell r="N23">
            <v>5994038.34638</v>
          </cell>
          <cell r="O23">
            <v>5115861.3721099999</v>
          </cell>
          <cell r="P23">
            <v>5064905.9098399999</v>
          </cell>
          <cell r="Q23">
            <v>4845434.95744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F27">
            <v>6070135.5205000006</v>
          </cell>
          <cell r="G27">
            <v>6031498.8779699989</v>
          </cell>
          <cell r="H27">
            <v>6044821.5414100001</v>
          </cell>
          <cell r="I27">
            <v>6156951.5719499998</v>
          </cell>
          <cell r="J27">
            <v>6039561.8169699991</v>
          </cell>
          <cell r="K27">
            <v>6057345.2426300002</v>
          </cell>
          <cell r="L27">
            <v>6076887.1959000006</v>
          </cell>
          <cell r="M27">
            <v>5925435.508270001</v>
          </cell>
          <cell r="N27">
            <v>6077799.1750799995</v>
          </cell>
          <cell r="O27">
            <v>5869876.5882400004</v>
          </cell>
          <cell r="P27">
            <v>5689241.1442699991</v>
          </cell>
          <cell r="Q27">
            <v>5702392.9334900007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F29">
            <v>2660199.1571300002</v>
          </cell>
          <cell r="G29">
            <v>2702761.5437799999</v>
          </cell>
          <cell r="H29">
            <v>2723107.0120100002</v>
          </cell>
          <cell r="I29">
            <v>2803129.1312000002</v>
          </cell>
          <cell r="J29">
            <v>2719893.3769199997</v>
          </cell>
          <cell r="K29">
            <v>2582084.9902699995</v>
          </cell>
          <cell r="L29">
            <v>2561148.7116399999</v>
          </cell>
          <cell r="M29">
            <v>2566114.2485100003</v>
          </cell>
          <cell r="N29">
            <v>2677257.2983999997</v>
          </cell>
          <cell r="O29">
            <v>2847436.8950199992</v>
          </cell>
          <cell r="P29">
            <v>2609380.8145099999</v>
          </cell>
          <cell r="Q29">
            <v>2741366.2212300003</v>
          </cell>
        </row>
        <row r="32">
          <cell r="F32">
            <v>82655.293609999993</v>
          </cell>
          <cell r="G32">
            <v>167497.08629000001</v>
          </cell>
          <cell r="H32">
            <v>229116.63467000003</v>
          </cell>
          <cell r="I32">
            <v>322878.93207000004</v>
          </cell>
          <cell r="J32">
            <v>414044.00009000005</v>
          </cell>
          <cell r="K32">
            <v>246259.40307999999</v>
          </cell>
          <cell r="L32">
            <v>167078.27512000001</v>
          </cell>
          <cell r="M32">
            <v>273608.20127000002</v>
          </cell>
          <cell r="N32">
            <v>303742.62390000006</v>
          </cell>
          <cell r="O32">
            <v>432975.18959000002</v>
          </cell>
          <cell r="P32">
            <v>502595.11126999999</v>
          </cell>
          <cell r="Q32">
            <v>56897.999639999995</v>
          </cell>
        </row>
        <row r="33">
          <cell r="F33">
            <v>474708.91316</v>
          </cell>
          <cell r="G33">
            <v>560756.86440000008</v>
          </cell>
          <cell r="H33">
            <v>570135.51340000005</v>
          </cell>
          <cell r="I33">
            <v>604405.71539999999</v>
          </cell>
          <cell r="J33">
            <v>588403.13540000003</v>
          </cell>
          <cell r="K33">
            <v>658422.86739999999</v>
          </cell>
          <cell r="L33">
            <v>653398.26139999996</v>
          </cell>
          <cell r="M33">
            <v>648011.69140000001</v>
          </cell>
          <cell r="N33">
            <v>649972.94640000002</v>
          </cell>
          <cell r="O33">
            <v>647395.37239999999</v>
          </cell>
          <cell r="P33">
            <v>641924.83039999998</v>
          </cell>
          <cell r="Q33">
            <v>629526.70380000002</v>
          </cell>
        </row>
        <row r="34">
          <cell r="F34">
            <v>454886</v>
          </cell>
          <cell r="G34">
            <v>466642</v>
          </cell>
          <cell r="H34">
            <v>243510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971447</v>
          </cell>
          <cell r="N34">
            <v>971447</v>
          </cell>
          <cell r="O34">
            <v>0</v>
          </cell>
          <cell r="P34">
            <v>0</v>
          </cell>
          <cell r="Q34">
            <v>0</v>
          </cell>
        </row>
        <row r="35">
          <cell r="F35">
            <v>2182440.7258200003</v>
          </cell>
          <cell r="G35">
            <v>2282076.9254200002</v>
          </cell>
          <cell r="H35">
            <v>2092336.56486</v>
          </cell>
          <cell r="I35">
            <v>1524571.1569300001</v>
          </cell>
          <cell r="J35">
            <v>1525733.81513</v>
          </cell>
          <cell r="K35">
            <v>1581633.3710699999</v>
          </cell>
          <cell r="L35">
            <v>1590013.8659799998</v>
          </cell>
          <cell r="M35">
            <v>1561827.6041999999</v>
          </cell>
          <cell r="N35">
            <v>1540323.5288799999</v>
          </cell>
          <cell r="O35">
            <v>1485860.41992</v>
          </cell>
          <cell r="P35">
            <v>1472977.67836</v>
          </cell>
          <cell r="Q35">
            <v>1597889.5754199999</v>
          </cell>
        </row>
        <row r="36">
          <cell r="F36">
            <v>398691.51643000008</v>
          </cell>
          <cell r="G36">
            <v>690272.29408999998</v>
          </cell>
          <cell r="H36">
            <v>892384.01772999996</v>
          </cell>
          <cell r="I36">
            <v>990229.10033999989</v>
          </cell>
          <cell r="J36">
            <v>722334.86080999998</v>
          </cell>
          <cell r="K36">
            <v>819699.69779999997</v>
          </cell>
          <cell r="L36">
            <v>708398.0925400001</v>
          </cell>
          <cell r="M36">
            <v>780158.18216000008</v>
          </cell>
          <cell r="N36">
            <v>590496.74060000002</v>
          </cell>
          <cell r="O36">
            <v>698990.14539000008</v>
          </cell>
          <cell r="P36">
            <v>919466.59141999995</v>
          </cell>
          <cell r="Q36">
            <v>1076105.7636200001</v>
          </cell>
        </row>
        <row r="37">
          <cell r="F37">
            <v>1526590.3861499999</v>
          </cell>
          <cell r="G37">
            <v>947475.64827999996</v>
          </cell>
          <cell r="H37">
            <v>671649.80293000001</v>
          </cell>
          <cell r="I37">
            <v>687050.826</v>
          </cell>
          <cell r="J37">
            <v>540277.53861000005</v>
          </cell>
          <cell r="K37">
            <v>538382.77966999996</v>
          </cell>
          <cell r="L37">
            <v>539821.03775999998</v>
          </cell>
          <cell r="M37">
            <v>599151.35193</v>
          </cell>
          <cell r="N37">
            <v>560362.11738000007</v>
          </cell>
          <cell r="O37">
            <v>465416.58957999997</v>
          </cell>
          <cell r="P37">
            <v>458354.11945999996</v>
          </cell>
          <cell r="Q37">
            <v>552950.89072000002</v>
          </cell>
        </row>
        <row r="38">
          <cell r="F38">
            <v>13506.412970000003</v>
          </cell>
          <cell r="G38">
            <v>15388.965539999999</v>
          </cell>
          <cell r="H38">
            <v>21889.740550000002</v>
          </cell>
          <cell r="I38">
            <v>26472.248</v>
          </cell>
          <cell r="J38">
            <v>27757.556209999999</v>
          </cell>
          <cell r="K38">
            <v>21620.878300000004</v>
          </cell>
          <cell r="L38">
            <v>20948.05</v>
          </cell>
          <cell r="M38">
            <v>27147.515019999999</v>
          </cell>
          <cell r="N38">
            <v>102246.773</v>
          </cell>
          <cell r="O38">
            <v>55295.652400000006</v>
          </cell>
          <cell r="P38">
            <v>37307.532659999997</v>
          </cell>
          <cell r="Q38">
            <v>94743.513689999992</v>
          </cell>
        </row>
        <row r="39">
          <cell r="F39">
            <v>312976.50948000001</v>
          </cell>
          <cell r="G39">
            <v>421951.92079999996</v>
          </cell>
          <cell r="H39">
            <v>222261.40895000001</v>
          </cell>
          <cell r="I39">
            <v>749913.96602000005</v>
          </cell>
          <cell r="J39">
            <v>343183.08405</v>
          </cell>
          <cell r="K39">
            <v>184140.74696999998</v>
          </cell>
          <cell r="L39">
            <v>376780.56883999996</v>
          </cell>
          <cell r="M39">
            <v>157843.31299999999</v>
          </cell>
          <cell r="N39">
            <v>246022.77438999998</v>
          </cell>
          <cell r="O39">
            <v>301139.82047999999</v>
          </cell>
          <cell r="P39">
            <v>308103.95731999999</v>
          </cell>
          <cell r="Q39">
            <v>177394.79817999998</v>
          </cell>
        </row>
        <row r="43">
          <cell r="F43">
            <v>592960.674</v>
          </cell>
          <cell r="G43">
            <v>607960.674</v>
          </cell>
          <cell r="H43">
            <v>607960.674</v>
          </cell>
          <cell r="I43">
            <v>607960.674</v>
          </cell>
          <cell r="J43">
            <v>607960.674</v>
          </cell>
          <cell r="K43">
            <v>607960.674</v>
          </cell>
          <cell r="L43">
            <v>607960.674</v>
          </cell>
          <cell r="M43">
            <v>607960.66399999999</v>
          </cell>
          <cell r="N43">
            <v>637960.674</v>
          </cell>
          <cell r="O43">
            <v>637960.674</v>
          </cell>
          <cell r="P43">
            <v>637960.674</v>
          </cell>
          <cell r="Q43">
            <v>758960.674</v>
          </cell>
        </row>
        <row r="44">
          <cell r="F44">
            <v>215084.84299999999</v>
          </cell>
          <cell r="G44">
            <v>215084.84299999999</v>
          </cell>
          <cell r="H44">
            <v>215084.84299999999</v>
          </cell>
          <cell r="I44">
            <v>215084.84299999999</v>
          </cell>
          <cell r="J44">
            <v>215084.84312000001</v>
          </cell>
          <cell r="K44">
            <v>215084.84312000001</v>
          </cell>
          <cell r="L44">
            <v>215084.84312000001</v>
          </cell>
          <cell r="M44">
            <v>215085</v>
          </cell>
          <cell r="N44">
            <v>215084.84312000001</v>
          </cell>
          <cell r="O44">
            <v>215084.84312000001</v>
          </cell>
          <cell r="P44">
            <v>215084.84312000001</v>
          </cell>
          <cell r="Q44">
            <v>215084.84312000001</v>
          </cell>
        </row>
        <row r="45">
          <cell r="F45">
            <v>2322078.0160000003</v>
          </cell>
          <cell r="G45">
            <v>2322078.0160000003</v>
          </cell>
          <cell r="H45">
            <v>2322078.0160000003</v>
          </cell>
          <cell r="I45">
            <v>2322078.0160000003</v>
          </cell>
          <cell r="J45">
            <v>2322078.0160000003</v>
          </cell>
          <cell r="K45">
            <v>2322078.0160000003</v>
          </cell>
          <cell r="L45">
            <v>2322078.0160000003</v>
          </cell>
          <cell r="M45">
            <v>2322078.0150000001</v>
          </cell>
          <cell r="N45">
            <v>2322079.0160000003</v>
          </cell>
          <cell r="O45">
            <v>2322078.0160000003</v>
          </cell>
          <cell r="P45">
            <v>2522078.0160000003</v>
          </cell>
          <cell r="Q45">
            <v>2522078.0160000003</v>
          </cell>
        </row>
        <row r="46">
          <cell r="F46">
            <v>148764.21419999999</v>
          </cell>
          <cell r="G46">
            <v>148285.8792</v>
          </cell>
          <cell r="H46">
            <v>154633.85519999999</v>
          </cell>
          <cell r="I46">
            <v>147766.78219</v>
          </cell>
          <cell r="J46">
            <v>169144.7862</v>
          </cell>
          <cell r="K46">
            <v>160286.66349163599</v>
          </cell>
          <cell r="L46">
            <v>165193.16220000002</v>
          </cell>
          <cell r="M46">
            <v>178278.82147399202</v>
          </cell>
          <cell r="N46">
            <v>162135.4412</v>
          </cell>
          <cell r="O46">
            <v>169492.84673727705</v>
          </cell>
          <cell r="P46">
            <v>159623.78220000002</v>
          </cell>
          <cell r="Q46">
            <v>156778.47587877294</v>
          </cell>
        </row>
        <row r="48">
          <cell r="F48">
            <v>6074971.6662699999</v>
          </cell>
          <cell r="G48">
            <v>6074918.66665</v>
          </cell>
          <cell r="H48">
            <v>6074734.66665</v>
          </cell>
          <cell r="I48">
            <v>5988036.4168499997</v>
          </cell>
          <cell r="J48">
            <v>5987801.6664999994</v>
          </cell>
          <cell r="K48">
            <v>6261656.8275299994</v>
          </cell>
          <cell r="L48">
            <v>6261409.5778799998</v>
          </cell>
          <cell r="M48">
            <v>6261387.7996499995</v>
          </cell>
          <cell r="N48">
            <v>6261098.5778799998</v>
          </cell>
          <cell r="O48">
            <v>6260940.8275299994</v>
          </cell>
          <cell r="P48">
            <v>6261137.175139999</v>
          </cell>
          <cell r="Q48">
            <v>6577051.299399999</v>
          </cell>
        </row>
        <row r="49">
          <cell r="F49">
            <v>5847234.5959467329</v>
          </cell>
          <cell r="G49">
            <v>6010282.9145167321</v>
          </cell>
          <cell r="H49">
            <v>6098515.5147867315</v>
          </cell>
          <cell r="I49">
            <v>6291511.7816098277</v>
          </cell>
          <cell r="J49">
            <v>6509095.1187667334</v>
          </cell>
          <cell r="K49">
            <v>6142365.863159827</v>
          </cell>
          <cell r="L49">
            <v>6404648.602539829</v>
          </cell>
          <cell r="M49">
            <v>5648175.2267398285</v>
          </cell>
          <cell r="N49">
            <v>5745456.4434798276</v>
          </cell>
          <cell r="O49">
            <v>5967455.3997198269</v>
          </cell>
          <cell r="P49">
            <v>6211065.0124298278</v>
          </cell>
          <cell r="Q49">
            <v>6167710.0317898281</v>
          </cell>
        </row>
        <row r="62">
          <cell r="F62">
            <v>1280691.8181634198</v>
          </cell>
          <cell r="G62">
            <v>1166278.252415</v>
          </cell>
          <cell r="H62">
            <v>1046448.5229668099</v>
          </cell>
          <cell r="I62">
            <v>1246609.5241417</v>
          </cell>
          <cell r="J62">
            <v>1227804.2683198999</v>
          </cell>
          <cell r="K62">
            <v>1045617.7164405001</v>
          </cell>
          <cell r="L62">
            <v>1235840.4496337001</v>
          </cell>
          <cell r="M62">
            <v>1224234.0201149301</v>
          </cell>
          <cell r="N62">
            <v>1075162.46224552</v>
          </cell>
          <cell r="O62">
            <v>1243454.2303363301</v>
          </cell>
          <cell r="P62">
            <v>1248167.38905865</v>
          </cell>
          <cell r="Q62">
            <v>1534481.6968264002</v>
          </cell>
        </row>
        <row r="63">
          <cell r="F63">
            <v>82546.585886579996</v>
          </cell>
          <cell r="G63">
            <v>95652.882865000007</v>
          </cell>
          <cell r="H63">
            <v>131750.04910318999</v>
          </cell>
          <cell r="I63">
            <v>101968.21361830001</v>
          </cell>
          <cell r="J63">
            <v>76259.978090100005</v>
          </cell>
          <cell r="K63">
            <v>84671.346129500002</v>
          </cell>
          <cell r="L63">
            <v>75011.954926300008</v>
          </cell>
          <cell r="M63">
            <v>130001.96246507</v>
          </cell>
          <cell r="N63">
            <v>134916.99771448001</v>
          </cell>
          <cell r="O63">
            <v>171107.18492366999</v>
          </cell>
          <cell r="P63">
            <v>77575.490741350004</v>
          </cell>
          <cell r="Q63">
            <v>71234.188813600005</v>
          </cell>
        </row>
        <row r="65">
          <cell r="F65">
            <v>1159736.35962</v>
          </cell>
          <cell r="G65">
            <v>1134834.9577400002</v>
          </cell>
          <cell r="H65">
            <v>1176812.96266</v>
          </cell>
          <cell r="I65">
            <v>1184356.3406599998</v>
          </cell>
          <cell r="J65">
            <v>1194299.2590600001</v>
          </cell>
          <cell r="K65">
            <v>1215291.0442199998</v>
          </cell>
          <cell r="L65">
            <v>1229228.14861</v>
          </cell>
          <cell r="M65">
            <v>1202018.3969000001</v>
          </cell>
          <cell r="N65">
            <v>1242333.98285</v>
          </cell>
          <cell r="O65">
            <v>1235646.50076</v>
          </cell>
          <cell r="P65">
            <v>1237234.3677600001</v>
          </cell>
          <cell r="Q65">
            <v>1251336.5817900002</v>
          </cell>
        </row>
        <row r="66">
          <cell r="F66">
            <v>1545797.6909999999</v>
          </cell>
          <cell r="G66">
            <v>1492985.1985899999</v>
          </cell>
          <cell r="H66">
            <v>3566537.47884</v>
          </cell>
          <cell r="I66">
            <v>2114056.0770299998</v>
          </cell>
          <cell r="J66">
            <v>2241456.8443200006</v>
          </cell>
          <cell r="K66">
            <v>1126251.3221899997</v>
          </cell>
          <cell r="L66">
            <v>2219023.3352600001</v>
          </cell>
          <cell r="M66">
            <v>1837297.0072600001</v>
          </cell>
          <cell r="N66">
            <v>1741522.8556300001</v>
          </cell>
          <cell r="O66">
            <v>1549468.6252799998</v>
          </cell>
          <cell r="P66">
            <v>1350913.8610400001</v>
          </cell>
          <cell r="Q66">
            <v>1282919.2397800002</v>
          </cell>
        </row>
        <row r="67">
          <cell r="F67">
            <v>694569</v>
          </cell>
          <cell r="G67">
            <v>492201</v>
          </cell>
          <cell r="H67">
            <v>1684329.0000199999</v>
          </cell>
          <cell r="I67">
            <v>615292</v>
          </cell>
          <cell r="J67">
            <v>708229</v>
          </cell>
          <cell r="K67">
            <v>1948318.00079</v>
          </cell>
          <cell r="L67">
            <v>531783</v>
          </cell>
          <cell r="M67">
            <v>-64379</v>
          </cell>
          <cell r="N67">
            <v>1100221.99981</v>
          </cell>
          <cell r="O67">
            <v>113547</v>
          </cell>
          <cell r="P67">
            <v>111689</v>
          </cell>
          <cell r="Q67">
            <v>1438553.0009999999</v>
          </cell>
        </row>
        <row r="69">
          <cell r="F69">
            <v>2878002.3261932856</v>
          </cell>
          <cell r="G69">
            <v>3876166.8558119168</v>
          </cell>
          <cell r="H69">
            <v>3514285.6604274274</v>
          </cell>
          <cell r="I69">
            <v>4071427.0757883145</v>
          </cell>
          <cell r="J69">
            <v>3820388.8181939037</v>
          </cell>
          <cell r="K69">
            <v>3080180.7827952639</v>
          </cell>
          <cell r="L69">
            <v>3452522.2481165472</v>
          </cell>
          <cell r="M69">
            <v>4619953.6374199977</v>
          </cell>
          <cell r="N69">
            <v>4651223.4864595803</v>
          </cell>
          <cell r="O69">
            <v>4406532.3644376928</v>
          </cell>
          <cell r="P69">
            <v>4648044.4581449674</v>
          </cell>
          <cell r="Q69">
            <v>4090440.0085165072</v>
          </cell>
        </row>
        <row r="70">
          <cell r="F70">
            <v>4393304.0631800005</v>
          </cell>
          <cell r="G70">
            <v>4269028.0623000003</v>
          </cell>
          <cell r="H70">
            <v>4173999.81647</v>
          </cell>
          <cell r="I70">
            <v>5505754.4917200003</v>
          </cell>
          <cell r="J70">
            <v>6955310.9701500004</v>
          </cell>
          <cell r="K70">
            <v>5292718.0945799993</v>
          </cell>
          <cell r="L70">
            <v>6080023.6044300003</v>
          </cell>
          <cell r="M70">
            <v>6651857.5396400001</v>
          </cell>
          <cell r="N70">
            <v>4997564.29629</v>
          </cell>
          <cell r="O70">
            <v>5577956.4079700001</v>
          </cell>
          <cell r="P70">
            <v>4970598.5622566799</v>
          </cell>
          <cell r="Q70">
            <v>4014568.6529851598</v>
          </cell>
        </row>
        <row r="72">
          <cell r="F72">
            <v>421422.13150999998</v>
          </cell>
          <cell r="G72">
            <v>424006.91505999997</v>
          </cell>
          <cell r="H72">
            <v>412516.77964999998</v>
          </cell>
          <cell r="I72">
            <v>412389.89056999993</v>
          </cell>
          <cell r="J72">
            <v>415557.12494000001</v>
          </cell>
          <cell r="K72">
            <v>417644.39717999997</v>
          </cell>
          <cell r="L72">
            <v>211942.10442000002</v>
          </cell>
          <cell r="M72">
            <v>213354.89055000001</v>
          </cell>
          <cell r="N72">
            <v>213871.6243</v>
          </cell>
          <cell r="O72">
            <v>215179.26799000002</v>
          </cell>
          <cell r="P72">
            <v>216440.09067999999</v>
          </cell>
          <cell r="Q72">
            <v>176839.87646</v>
          </cell>
        </row>
        <row r="73">
          <cell r="F73">
            <v>12395767.345479999</v>
          </cell>
          <cell r="G73">
            <v>12738855.750879999</v>
          </cell>
          <cell r="H73">
            <v>12948406.430229999</v>
          </cell>
          <cell r="I73">
            <v>14191754.360429998</v>
          </cell>
          <cell r="J73">
            <v>14680769.855149999</v>
          </cell>
          <cell r="K73">
            <v>13861317.022500001</v>
          </cell>
          <cell r="L73">
            <v>13847863.699999999</v>
          </cell>
          <cell r="M73">
            <v>14285945.975579999</v>
          </cell>
          <cell r="N73">
            <v>14067705.301759999</v>
          </cell>
          <cell r="O73">
            <v>14427657.763360001</v>
          </cell>
          <cell r="P73">
            <v>14672741.306909999</v>
          </cell>
          <cell r="Q73">
            <v>13747203.822939999</v>
          </cell>
        </row>
        <row r="74">
          <cell r="F74">
            <v>2181771.3677667119</v>
          </cell>
          <cell r="G74">
            <v>1906661.9691380835</v>
          </cell>
          <cell r="H74">
            <v>1783248.6651625733</v>
          </cell>
          <cell r="I74">
            <v>1793178.4478416855</v>
          </cell>
          <cell r="J74">
            <v>1705653.2089060959</v>
          </cell>
          <cell r="K74">
            <v>1738318.2255047366</v>
          </cell>
          <cell r="L74">
            <v>1736171.951703453</v>
          </cell>
          <cell r="M74">
            <v>1896486.8066900014</v>
          </cell>
          <cell r="N74">
            <v>1994050.2018404219</v>
          </cell>
          <cell r="O74">
            <v>1967525.8302723072</v>
          </cell>
          <cell r="P74">
            <v>1837165.1067750312</v>
          </cell>
          <cell r="Q74">
            <v>1732845.9719934929</v>
          </cell>
        </row>
        <row r="75">
          <cell r="F75">
            <v>1203</v>
          </cell>
          <cell r="G75">
            <v>1203</v>
          </cell>
          <cell r="H75">
            <v>1203</v>
          </cell>
          <cell r="I75">
            <v>1203</v>
          </cell>
          <cell r="J75">
            <v>1269</v>
          </cell>
          <cell r="K75">
            <v>1309</v>
          </cell>
          <cell r="L75">
            <v>1309</v>
          </cell>
          <cell r="M75">
            <v>1167</v>
          </cell>
          <cell r="N75">
            <v>1270</v>
          </cell>
          <cell r="O75">
            <v>1230</v>
          </cell>
          <cell r="P75">
            <v>1221</v>
          </cell>
          <cell r="Q75">
            <v>1221</v>
          </cell>
        </row>
        <row r="77"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1717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F79">
            <v>45125.23633</v>
          </cell>
          <cell r="G79">
            <v>162592.75094</v>
          </cell>
          <cell r="H79">
            <v>15708.345659999999</v>
          </cell>
          <cell r="I79">
            <v>315501.99550999998</v>
          </cell>
          <cell r="J79">
            <v>363417.76355999999</v>
          </cell>
          <cell r="K79">
            <v>6165.0526399999999</v>
          </cell>
          <cell r="L79">
            <v>38401.01741</v>
          </cell>
          <cell r="M79">
            <v>4162.2156199999999</v>
          </cell>
          <cell r="N79">
            <v>71194.734620000003</v>
          </cell>
          <cell r="O79">
            <v>224655.19989999998</v>
          </cell>
          <cell r="P79">
            <v>312018.29509999999</v>
          </cell>
          <cell r="Q79">
            <v>201641.36500000002</v>
          </cell>
        </row>
        <row r="80">
          <cell r="F80">
            <v>11430379.59206</v>
          </cell>
          <cell r="G80">
            <v>11346636.15873</v>
          </cell>
          <cell r="H80">
            <v>11261302.186400002</v>
          </cell>
          <cell r="I80">
            <v>11104507.425659999</v>
          </cell>
          <cell r="J80">
            <v>11092212.30521</v>
          </cell>
          <cell r="K80">
            <v>11113065.142720001</v>
          </cell>
          <cell r="L80">
            <v>11046751.65171</v>
          </cell>
          <cell r="M80">
            <v>10940801.825159999</v>
          </cell>
          <cell r="N80">
            <v>10952459.42041</v>
          </cell>
          <cell r="O80">
            <v>10964018.594250001</v>
          </cell>
          <cell r="P80">
            <v>10875517.191749999</v>
          </cell>
          <cell r="Q80">
            <v>10895376.193389999</v>
          </cell>
        </row>
        <row r="81">
          <cell r="F81">
            <v>38058906.78926</v>
          </cell>
          <cell r="G81">
            <v>38179889.580990002</v>
          </cell>
          <cell r="H81">
            <v>38365489.266089998</v>
          </cell>
          <cell r="I81">
            <v>38533995.262160003</v>
          </cell>
          <cell r="J81">
            <v>38709016.306869999</v>
          </cell>
          <cell r="K81">
            <v>39191654.171270005</v>
          </cell>
          <cell r="L81">
            <v>39434191.126979999</v>
          </cell>
          <cell r="M81">
            <v>39338599.10029</v>
          </cell>
          <cell r="N81">
            <v>39619801.706179999</v>
          </cell>
          <cell r="O81">
            <v>39854710.570790008</v>
          </cell>
          <cell r="P81">
            <v>39983648.620729998</v>
          </cell>
          <cell r="Q81">
            <v>40240198.953390002</v>
          </cell>
        </row>
        <row r="82">
          <cell r="F82">
            <v>12339070.767419998</v>
          </cell>
          <cell r="G82">
            <v>12228346.992999999</v>
          </cell>
          <cell r="H82">
            <v>12409433.239399999</v>
          </cell>
          <cell r="I82">
            <v>12332689.571179999</v>
          </cell>
          <cell r="J82">
            <v>12870170.023979999</v>
          </cell>
          <cell r="K82">
            <v>12714327.621300001</v>
          </cell>
          <cell r="L82">
            <v>12734611.020220002</v>
          </cell>
          <cell r="M82">
            <v>13106940.56467</v>
          </cell>
          <cell r="N82">
            <v>13121182.655890001</v>
          </cell>
          <cell r="O82">
            <v>13069752.755330002</v>
          </cell>
          <cell r="P82">
            <v>13120316.261760002</v>
          </cell>
          <cell r="Q82">
            <v>12999844.270170001</v>
          </cell>
        </row>
        <row r="83">
          <cell r="F83">
            <v>5890195.0983099993</v>
          </cell>
          <cell r="G83">
            <v>6018053.2609800007</v>
          </cell>
          <cell r="H83">
            <v>6135683.5723599996</v>
          </cell>
          <cell r="I83">
            <v>6258283.3187100003</v>
          </cell>
          <cell r="J83">
            <v>6354160.1934899995</v>
          </cell>
          <cell r="K83">
            <v>6414577.3446000004</v>
          </cell>
          <cell r="L83">
            <v>6443832.5864199996</v>
          </cell>
          <cell r="M83">
            <v>6523062.2109500002</v>
          </cell>
          <cell r="N83">
            <v>6656207.0862300005</v>
          </cell>
          <cell r="O83">
            <v>6801493.2605699999</v>
          </cell>
          <cell r="P83">
            <v>7052944.0491199996</v>
          </cell>
          <cell r="Q83">
            <v>7344640.9610700011</v>
          </cell>
        </row>
        <row r="84">
          <cell r="F84">
            <v>15873151.12338</v>
          </cell>
          <cell r="G84">
            <v>15766420.59582</v>
          </cell>
          <cell r="H84">
            <v>15568527.204980001</v>
          </cell>
          <cell r="I84">
            <v>15567771.11891</v>
          </cell>
          <cell r="J84">
            <v>15387899.777240001</v>
          </cell>
          <cell r="K84">
            <v>15650311.430539999</v>
          </cell>
          <cell r="L84">
            <v>15460076.813029999</v>
          </cell>
          <cell r="M84">
            <v>15670158.368010001</v>
          </cell>
          <cell r="N84">
            <v>15684336.59237</v>
          </cell>
          <cell r="O84">
            <v>15853178.476949999</v>
          </cell>
          <cell r="P84">
            <v>16150500.232159998</v>
          </cell>
          <cell r="Q84">
            <v>16744372.019389998</v>
          </cell>
        </row>
        <row r="85">
          <cell r="F85">
            <v>12083336.309349999</v>
          </cell>
          <cell r="G85">
            <v>12677937.986199999</v>
          </cell>
          <cell r="H85">
            <v>11504874.19971</v>
          </cell>
          <cell r="I85">
            <v>12146138.124150001</v>
          </cell>
          <cell r="J85">
            <v>12739153.358790001</v>
          </cell>
          <cell r="K85">
            <v>12208436.12167</v>
          </cell>
          <cell r="L85">
            <v>12309956.623920001</v>
          </cell>
          <cell r="M85">
            <v>12233290.790380003</v>
          </cell>
          <cell r="N85">
            <v>12648568.749829996</v>
          </cell>
          <cell r="O85">
            <v>12733854.731250001</v>
          </cell>
          <cell r="P85">
            <v>12457499.85083</v>
          </cell>
          <cell r="Q85">
            <v>12662267.308909999</v>
          </cell>
        </row>
        <row r="86">
          <cell r="F86">
            <v>722788.91571999993</v>
          </cell>
          <cell r="G86">
            <v>746046.25274000003</v>
          </cell>
          <cell r="H86">
            <v>729168.40588999994</v>
          </cell>
          <cell r="I86">
            <v>741701.15656999999</v>
          </cell>
          <cell r="J86">
            <v>750022.02971999999</v>
          </cell>
          <cell r="K86">
            <v>771948.57256</v>
          </cell>
          <cell r="L86">
            <v>736197.53263000003</v>
          </cell>
          <cell r="M86">
            <v>715051.11508999998</v>
          </cell>
          <cell r="N86">
            <v>691593.13491000002</v>
          </cell>
          <cell r="O86">
            <v>738647.13654000009</v>
          </cell>
          <cell r="P86">
            <v>746980.26106000005</v>
          </cell>
          <cell r="Q86">
            <v>728821.99317000003</v>
          </cell>
        </row>
        <row r="87">
          <cell r="F87">
            <v>166316</v>
          </cell>
          <cell r="G87">
            <v>186306</v>
          </cell>
          <cell r="H87">
            <v>184154</v>
          </cell>
          <cell r="I87">
            <v>195219</v>
          </cell>
          <cell r="J87">
            <v>234349</v>
          </cell>
          <cell r="K87">
            <v>191551</v>
          </cell>
          <cell r="L87">
            <v>162338</v>
          </cell>
          <cell r="M87">
            <v>174418</v>
          </cell>
          <cell r="N87">
            <v>178285</v>
          </cell>
          <cell r="O87">
            <v>133246</v>
          </cell>
          <cell r="P87">
            <v>224568</v>
          </cell>
          <cell r="Q87">
            <v>235195</v>
          </cell>
        </row>
        <row r="88">
          <cell r="F88">
            <v>0</v>
          </cell>
          <cell r="G88">
            <v>0</v>
          </cell>
          <cell r="H88">
            <v>45305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25984</v>
          </cell>
          <cell r="N88">
            <v>25598.79047</v>
          </cell>
          <cell r="O88">
            <v>25752</v>
          </cell>
          <cell r="P88">
            <v>0</v>
          </cell>
          <cell r="Q88">
            <v>61075</v>
          </cell>
        </row>
        <row r="89">
          <cell r="F89">
            <v>420724.364</v>
          </cell>
          <cell r="G89">
            <v>417845.304</v>
          </cell>
          <cell r="H89">
            <v>1062684.598</v>
          </cell>
          <cell r="I89">
            <v>1149493.496</v>
          </cell>
          <cell r="J89">
            <v>1389024.304</v>
          </cell>
          <cell r="K89">
            <v>1398999.0175700001</v>
          </cell>
          <cell r="L89">
            <v>1396071.10497</v>
          </cell>
          <cell r="M89">
            <v>1399638.923</v>
          </cell>
          <cell r="N89">
            <v>1387203.548</v>
          </cell>
          <cell r="O89">
            <v>1361852.5660000001</v>
          </cell>
          <cell r="P89">
            <v>1338109.304</v>
          </cell>
          <cell r="Q89">
            <v>1346814.084</v>
          </cell>
        </row>
        <row r="90">
          <cell r="F90">
            <v>513301.66188999999</v>
          </cell>
          <cell r="G90">
            <v>281441.26434999995</v>
          </cell>
          <cell r="H90">
            <v>611267.79108</v>
          </cell>
          <cell r="I90">
            <v>622247.05429999996</v>
          </cell>
          <cell r="J90">
            <v>481808.71739000012</v>
          </cell>
          <cell r="K90">
            <v>738002.14080000017</v>
          </cell>
          <cell r="L90">
            <v>690168.03836999997</v>
          </cell>
          <cell r="M90">
            <v>457258.08262</v>
          </cell>
          <cell r="N90">
            <v>454286.82706999994</v>
          </cell>
          <cell r="O90">
            <v>498960.84912999999</v>
          </cell>
          <cell r="P90">
            <v>396757.82297000004</v>
          </cell>
          <cell r="Q90">
            <v>406121.70131999999</v>
          </cell>
        </row>
        <row r="91">
          <cell r="F91">
            <v>691278.38485999999</v>
          </cell>
          <cell r="G91">
            <v>716408.62830999994</v>
          </cell>
          <cell r="H91">
            <v>706143.05492000002</v>
          </cell>
          <cell r="I91">
            <v>732410.97964999999</v>
          </cell>
          <cell r="J91">
            <v>774634.73173999996</v>
          </cell>
          <cell r="K91">
            <v>839385.73469999991</v>
          </cell>
          <cell r="L91">
            <v>855060.17816999997</v>
          </cell>
          <cell r="M91">
            <v>892878.04986316431</v>
          </cell>
          <cell r="N91">
            <v>913019.92825</v>
          </cell>
          <cell r="O91">
            <v>938084.63754898543</v>
          </cell>
          <cell r="P91">
            <v>955895.40004999994</v>
          </cell>
          <cell r="Q91">
            <v>974135.64975248696</v>
          </cell>
        </row>
        <row r="92">
          <cell r="F92">
            <v>980036.54637769982</v>
          </cell>
          <cell r="G92">
            <v>996641.7342699999</v>
          </cell>
          <cell r="H92">
            <v>993017.33931999991</v>
          </cell>
          <cell r="I92">
            <v>1025264.82421</v>
          </cell>
          <cell r="J92">
            <v>1015321.17658</v>
          </cell>
          <cell r="K92">
            <v>1054054.86466</v>
          </cell>
          <cell r="L92">
            <v>1045822.6974300001</v>
          </cell>
          <cell r="M92">
            <v>1090998.6681207197</v>
          </cell>
          <cell r="N92">
            <v>1088450.9161699999</v>
          </cell>
          <cell r="O92">
            <v>1079862.7021600483</v>
          </cell>
          <cell r="P92">
            <v>1075054.9707000002</v>
          </cell>
          <cell r="Q92">
            <v>1089074.3081595635</v>
          </cell>
        </row>
        <row r="93">
          <cell r="F93">
            <v>459421.37423000002</v>
          </cell>
          <cell r="G93">
            <v>475681.24701999995</v>
          </cell>
          <cell r="H93">
            <v>491762.85926</v>
          </cell>
          <cell r="I93">
            <v>516120.31160999998</v>
          </cell>
          <cell r="J93">
            <v>539943.83264000004</v>
          </cell>
          <cell r="K93">
            <v>514655.38615999994</v>
          </cell>
          <cell r="L93">
            <v>525486.89102999994</v>
          </cell>
          <cell r="M93">
            <v>540169.28817999992</v>
          </cell>
          <cell r="N93">
            <v>556847.19996</v>
          </cell>
          <cell r="O93">
            <v>565737.00633999996</v>
          </cell>
          <cell r="P93">
            <v>576567.10376999993</v>
          </cell>
          <cell r="Q93">
            <v>579181.28989999997</v>
          </cell>
        </row>
        <row r="96">
          <cell r="F96">
            <v>1041984.87</v>
          </cell>
          <cell r="G96">
            <v>1080214.6370000001</v>
          </cell>
          <cell r="H96">
            <v>1078561.179</v>
          </cell>
          <cell r="I96">
            <v>1098083.676</v>
          </cell>
          <cell r="J96">
            <v>1112957.615</v>
          </cell>
          <cell r="K96">
            <v>1348580.561</v>
          </cell>
          <cell r="L96">
            <v>1307236.19</v>
          </cell>
          <cell r="M96">
            <v>1415044.926</v>
          </cell>
          <cell r="N96">
            <v>1540323.902</v>
          </cell>
          <cell r="O96">
            <v>1424764.2779999999</v>
          </cell>
          <cell r="P96">
            <v>1326253.0160000001</v>
          </cell>
          <cell r="Q96">
            <v>1498924.334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</row>
        <row r="98">
          <cell r="F98">
            <v>1522854.3881300001</v>
          </cell>
          <cell r="G98">
            <v>948821.77780000004</v>
          </cell>
          <cell r="H98">
            <v>673275.08464999998</v>
          </cell>
          <cell r="I98">
            <v>677242.86083000002</v>
          </cell>
          <cell r="J98">
            <v>531464.46177000005</v>
          </cell>
          <cell r="K98">
            <v>533436.24774000002</v>
          </cell>
          <cell r="L98">
            <v>537386.31656000006</v>
          </cell>
          <cell r="M98">
            <v>591282.00942999998</v>
          </cell>
          <cell r="N98">
            <v>559943.85918999999</v>
          </cell>
          <cell r="O98">
            <v>459769.65630999999</v>
          </cell>
          <cell r="P98">
            <v>448730.52749000001</v>
          </cell>
          <cell r="Q98">
            <v>542777.05900000001</v>
          </cell>
        </row>
        <row r="99">
          <cell r="F99">
            <v>1363573</v>
          </cell>
          <cell r="G99">
            <v>1461700</v>
          </cell>
          <cell r="H99">
            <v>1460689</v>
          </cell>
          <cell r="I99">
            <v>1468837</v>
          </cell>
          <cell r="J99">
            <v>1626438</v>
          </cell>
          <cell r="K99">
            <v>1633035</v>
          </cell>
          <cell r="L99">
            <v>1584699</v>
          </cell>
          <cell r="M99">
            <v>1591395</v>
          </cell>
          <cell r="N99">
            <v>1597775</v>
          </cell>
          <cell r="O99">
            <v>1604348</v>
          </cell>
          <cell r="P99">
            <v>1610683</v>
          </cell>
          <cell r="Q99">
            <v>1617251</v>
          </cell>
        </row>
        <row r="101">
          <cell r="F101">
            <v>296861.33600000001</v>
          </cell>
          <cell r="G101">
            <v>224303.087</v>
          </cell>
          <cell r="H101">
            <v>248717.86300000001</v>
          </cell>
          <cell r="I101">
            <v>244418.255</v>
          </cell>
          <cell r="J101">
            <v>260812.31299999999</v>
          </cell>
          <cell r="K101">
            <v>276558.69400000002</v>
          </cell>
          <cell r="L101">
            <v>276302.64299999998</v>
          </cell>
          <cell r="M101">
            <v>286675.79800000001</v>
          </cell>
          <cell r="N101">
            <v>297538.65700000001</v>
          </cell>
          <cell r="O101">
            <v>308924.62900000002</v>
          </cell>
          <cell r="P101">
            <v>310487.42099999997</v>
          </cell>
          <cell r="Q101">
            <v>895808.77300000004</v>
          </cell>
        </row>
        <row r="102">
          <cell r="F102">
            <v>409</v>
          </cell>
          <cell r="G102">
            <v>445</v>
          </cell>
          <cell r="H102">
            <v>537</v>
          </cell>
          <cell r="I102">
            <v>648</v>
          </cell>
          <cell r="J102">
            <v>580</v>
          </cell>
          <cell r="K102">
            <v>740</v>
          </cell>
          <cell r="L102">
            <v>681</v>
          </cell>
          <cell r="M102">
            <v>839</v>
          </cell>
          <cell r="N102">
            <v>690</v>
          </cell>
          <cell r="O102">
            <v>362</v>
          </cell>
          <cell r="P102">
            <v>252</v>
          </cell>
          <cell r="Q102">
            <v>289</v>
          </cell>
        </row>
        <row r="103">
          <cell r="F103">
            <v>1627837.9439999999</v>
          </cell>
          <cell r="G103">
            <v>1833683.6239500002</v>
          </cell>
          <cell r="H103">
            <v>1842035.2405300001</v>
          </cell>
          <cell r="I103">
            <v>1845937.6614699999</v>
          </cell>
          <cell r="J103">
            <v>1851742.4039100001</v>
          </cell>
          <cell r="K103">
            <v>1857124.3013499998</v>
          </cell>
          <cell r="L103">
            <v>1863033.3299100001</v>
          </cell>
          <cell r="M103">
            <v>1868689.02798</v>
          </cell>
          <cell r="N103">
            <v>2376803.9819800002</v>
          </cell>
          <cell r="O103">
            <v>2385434.9010000001</v>
          </cell>
          <cell r="P103">
            <v>2394003.4182433202</v>
          </cell>
          <cell r="Q103">
            <v>1902651.8703048402</v>
          </cell>
        </row>
        <row r="105"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</row>
        <row r="107"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</row>
        <row r="108">
          <cell r="F108">
            <v>29215.025000000001</v>
          </cell>
          <cell r="G108">
            <v>29445.998390000001</v>
          </cell>
          <cell r="H108">
            <v>29676.025000000001</v>
          </cell>
          <cell r="I108">
            <v>31304.684849999998</v>
          </cell>
          <cell r="J108">
            <v>31891.775389999999</v>
          </cell>
          <cell r="K108">
            <v>32794.016709999996</v>
          </cell>
          <cell r="L108">
            <v>33583.995629999998</v>
          </cell>
          <cell r="M108">
            <v>34260.06439</v>
          </cell>
          <cell r="N108">
            <v>34538.297709999999</v>
          </cell>
          <cell r="O108">
            <v>34827.364390000002</v>
          </cell>
          <cell r="P108">
            <v>35581.364390000002</v>
          </cell>
          <cell r="Q108">
            <v>36830.836389999997</v>
          </cell>
        </row>
        <row r="111">
          <cell r="F111">
            <v>931400.66262999992</v>
          </cell>
          <cell r="G111">
            <v>991365.75791000004</v>
          </cell>
          <cell r="H111">
            <v>986314.74950000003</v>
          </cell>
          <cell r="I111">
            <v>1001790.98377</v>
          </cell>
          <cell r="J111">
            <v>1001966.26151</v>
          </cell>
          <cell r="K111">
            <v>979487.54038999986</v>
          </cell>
          <cell r="L111">
            <v>1048758.2754800001</v>
          </cell>
          <cell r="M111">
            <v>1046151.2442899999</v>
          </cell>
          <cell r="N111">
            <v>1049247.39374</v>
          </cell>
          <cell r="O111">
            <v>1053870.1857700001</v>
          </cell>
          <cell r="P111">
            <v>1070184.2047499998</v>
          </cell>
          <cell r="Q111">
            <v>1082097.5818399999</v>
          </cell>
        </row>
        <row r="112">
          <cell r="F112">
            <v>1912.3430000000001</v>
          </cell>
          <cell r="G112">
            <v>1818.759</v>
          </cell>
          <cell r="H112">
            <v>1836.241</v>
          </cell>
          <cell r="I112">
            <v>1744.6626699999999</v>
          </cell>
          <cell r="J112">
            <v>1697.3581499999998</v>
          </cell>
          <cell r="K112">
            <v>1603.9180599999995</v>
          </cell>
          <cell r="L112">
            <v>1734.7871900000005</v>
          </cell>
          <cell r="M112">
            <v>1690</v>
          </cell>
          <cell r="N112">
            <v>1704.6929900000002</v>
          </cell>
          <cell r="O112">
            <v>1628.80908</v>
          </cell>
          <cell r="P112">
            <v>1679.4392199999998</v>
          </cell>
          <cell r="Q112">
            <v>100586.83702000001</v>
          </cell>
        </row>
        <row r="113">
          <cell r="F113">
            <v>816519.16358000005</v>
          </cell>
          <cell r="G113">
            <v>811258.4680600001</v>
          </cell>
          <cell r="H113">
            <v>819804.20503000007</v>
          </cell>
          <cell r="I113">
            <v>826858.20260999992</v>
          </cell>
          <cell r="J113">
            <v>828594.58186999999</v>
          </cell>
          <cell r="K113">
            <v>836813.76481000008</v>
          </cell>
          <cell r="L113">
            <v>831259.64049000002</v>
          </cell>
          <cell r="M113">
            <v>808439.72525000013</v>
          </cell>
          <cell r="N113">
            <v>815792.64473000006</v>
          </cell>
          <cell r="O113">
            <v>815767.90014000004</v>
          </cell>
          <cell r="P113">
            <v>748115.70367000008</v>
          </cell>
          <cell r="Q113">
            <v>747478.28197999997</v>
          </cell>
        </row>
        <row r="114">
          <cell r="F114">
            <v>375611.87612999999</v>
          </cell>
          <cell r="G114">
            <v>389224.48165999993</v>
          </cell>
          <cell r="H114">
            <v>385811.27911</v>
          </cell>
          <cell r="I114">
            <v>382141.15168000001</v>
          </cell>
          <cell r="J114">
            <v>381785.32527999999</v>
          </cell>
          <cell r="K114">
            <v>384555.57552999997</v>
          </cell>
          <cell r="L114">
            <v>383198.24998000002</v>
          </cell>
          <cell r="M114">
            <v>381915.38157000003</v>
          </cell>
          <cell r="N114">
            <v>385261.39589000004</v>
          </cell>
          <cell r="O114">
            <v>402291.47493999999</v>
          </cell>
          <cell r="P114">
            <v>416057.43676000001</v>
          </cell>
          <cell r="Q114">
            <v>416671.37161000003</v>
          </cell>
        </row>
        <row r="116">
          <cell r="F116">
            <v>56750.794000000002</v>
          </cell>
          <cell r="G116">
            <v>57610.794000000002</v>
          </cell>
          <cell r="H116">
            <v>59022.663</v>
          </cell>
          <cell r="I116">
            <v>55122.663</v>
          </cell>
          <cell r="J116">
            <v>52413.163</v>
          </cell>
          <cell r="K116">
            <v>53537.364999999998</v>
          </cell>
          <cell r="L116">
            <v>52433.565000000002</v>
          </cell>
          <cell r="M116">
            <v>50144.127999999997</v>
          </cell>
          <cell r="N116">
            <v>51073.798000000003</v>
          </cell>
          <cell r="O116">
            <v>55399.243000000002</v>
          </cell>
          <cell r="P116">
            <v>63466.792000000001</v>
          </cell>
          <cell r="Q116">
            <v>65346.421999999999</v>
          </cell>
        </row>
        <row r="117">
          <cell r="F117">
            <v>1076056.34363</v>
          </cell>
          <cell r="G117">
            <v>1451486.7421499998</v>
          </cell>
          <cell r="H117">
            <v>1442069.15625</v>
          </cell>
          <cell r="I117">
            <v>1863242.1563200001</v>
          </cell>
          <cell r="J117">
            <v>893406.04468000005</v>
          </cell>
          <cell r="K117">
            <v>712549.57334999985</v>
          </cell>
          <cell r="L117">
            <v>596206.0972800001</v>
          </cell>
          <cell r="M117">
            <v>1008659.89775</v>
          </cell>
          <cell r="N117">
            <v>544850.50841999997</v>
          </cell>
          <cell r="O117">
            <v>714203.64413999999</v>
          </cell>
          <cell r="P117">
            <v>1106317.9709300003</v>
          </cell>
          <cell r="Q117">
            <v>1021733.6251000001</v>
          </cell>
        </row>
        <row r="118">
          <cell r="F118">
            <v>1011942.24547</v>
          </cell>
          <cell r="G118">
            <v>718495.79453999992</v>
          </cell>
          <cell r="H118">
            <v>636379.5637099999</v>
          </cell>
          <cell r="I118">
            <v>325853.60991999996</v>
          </cell>
          <cell r="J118">
            <v>625795.75977</v>
          </cell>
          <cell r="K118">
            <v>251925.26768999998</v>
          </cell>
          <cell r="L118">
            <v>563171.72860999999</v>
          </cell>
          <cell r="M118">
            <v>255886.5117</v>
          </cell>
          <cell r="N118">
            <v>2275465.1551099997</v>
          </cell>
          <cell r="O118">
            <v>499483.63532999996</v>
          </cell>
          <cell r="P118">
            <v>456346.58500000002</v>
          </cell>
          <cell r="Q118">
            <v>533802.99371000007</v>
          </cell>
        </row>
        <row r="119">
          <cell r="F119">
            <v>243073.633</v>
          </cell>
          <cell r="G119">
            <v>320096.08850000001</v>
          </cell>
          <cell r="H119">
            <v>312405.87699999998</v>
          </cell>
          <cell r="I119">
            <v>315892.97690000001</v>
          </cell>
          <cell r="J119">
            <v>337933.11849000002</v>
          </cell>
          <cell r="K119">
            <v>259570.05683000002</v>
          </cell>
          <cell r="L119">
            <v>256075.08918999997</v>
          </cell>
          <cell r="M119">
            <v>263982.57394000003</v>
          </cell>
          <cell r="N119">
            <v>247822.50552999999</v>
          </cell>
          <cell r="O119">
            <v>254321.54569</v>
          </cell>
          <cell r="P119">
            <v>266084.03038999997</v>
          </cell>
          <cell r="Q119">
            <v>253164.57697000002</v>
          </cell>
        </row>
        <row r="120">
          <cell r="F120">
            <v>849986.53759000008</v>
          </cell>
          <cell r="G120">
            <v>821264.82765999984</v>
          </cell>
          <cell r="H120">
            <v>764333.80356000003</v>
          </cell>
          <cell r="I120">
            <v>864296.04350000003</v>
          </cell>
          <cell r="J120">
            <v>847254.48316000006</v>
          </cell>
          <cell r="K120">
            <v>1069218.69826</v>
          </cell>
          <cell r="L120">
            <v>883110.99914999993</v>
          </cell>
          <cell r="M120">
            <v>841695.85363399202</v>
          </cell>
          <cell r="N120">
            <v>850409.9513500001</v>
          </cell>
          <cell r="O120">
            <v>779186.87910727691</v>
          </cell>
          <cell r="P120">
            <v>821963.75260999997</v>
          </cell>
          <cell r="Q120">
            <v>916521.75473877287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USTRY"/>
      <sheetName val="BWHK"/>
      <sheetName val="NEDB"/>
      <sheetName val="FNB"/>
      <sheetName val="STDB"/>
      <sheetName val="BWHK "/>
    </sheetNames>
    <sheetDataSet>
      <sheetData sheetId="0">
        <row r="10">
          <cell r="F10">
            <v>136961</v>
          </cell>
          <cell r="G10">
            <v>349652</v>
          </cell>
          <cell r="H10">
            <v>268786</v>
          </cell>
          <cell r="I10">
            <v>210350</v>
          </cell>
          <cell r="J10">
            <v>226498</v>
          </cell>
          <cell r="K10">
            <v>413503</v>
          </cell>
          <cell r="L10">
            <v>330151</v>
          </cell>
          <cell r="M10">
            <v>356422</v>
          </cell>
          <cell r="N10">
            <v>377491</v>
          </cell>
          <cell r="O10">
            <v>387526</v>
          </cell>
          <cell r="P10">
            <v>266528</v>
          </cell>
          <cell r="Q10">
            <v>344542</v>
          </cell>
        </row>
        <row r="11">
          <cell r="F11">
            <v>479852</v>
          </cell>
          <cell r="G11">
            <v>490507</v>
          </cell>
          <cell r="H11">
            <v>267046</v>
          </cell>
          <cell r="I11">
            <v>304433</v>
          </cell>
          <cell r="J11">
            <v>836983</v>
          </cell>
          <cell r="K11">
            <v>268731</v>
          </cell>
          <cell r="L11">
            <v>242263</v>
          </cell>
          <cell r="M11">
            <v>218219</v>
          </cell>
          <cell r="N11">
            <v>258087</v>
          </cell>
          <cell r="O11">
            <v>233647</v>
          </cell>
          <cell r="P11">
            <v>183438</v>
          </cell>
          <cell r="Q11">
            <v>187960</v>
          </cell>
        </row>
        <row r="13">
          <cell r="F13">
            <v>4848</v>
          </cell>
          <cell r="G13">
            <v>17822</v>
          </cell>
          <cell r="H13">
            <v>4725</v>
          </cell>
          <cell r="I13">
            <v>0</v>
          </cell>
          <cell r="J13">
            <v>0</v>
          </cell>
          <cell r="K13">
            <v>0</v>
          </cell>
          <cell r="L13">
            <v>2786</v>
          </cell>
          <cell r="M13">
            <v>0</v>
          </cell>
          <cell r="N13">
            <v>0</v>
          </cell>
          <cell r="P13">
            <v>14</v>
          </cell>
          <cell r="Q13">
            <v>26</v>
          </cell>
        </row>
        <row r="14">
          <cell r="F14">
            <v>222550</v>
          </cell>
          <cell r="G14">
            <v>100022</v>
          </cell>
          <cell r="H14">
            <v>224352</v>
          </cell>
          <cell r="I14">
            <v>118367</v>
          </cell>
          <cell r="J14">
            <v>218672</v>
          </cell>
          <cell r="K14">
            <v>218099</v>
          </cell>
          <cell r="L14">
            <v>230465</v>
          </cell>
          <cell r="M14">
            <v>232556</v>
          </cell>
          <cell r="N14">
            <v>229966</v>
          </cell>
          <cell r="O14">
            <v>138274</v>
          </cell>
          <cell r="P14">
            <v>85373</v>
          </cell>
          <cell r="Q14">
            <v>22040</v>
          </cell>
        </row>
        <row r="15">
          <cell r="F15">
            <v>3162</v>
          </cell>
          <cell r="G15">
            <v>3197</v>
          </cell>
          <cell r="H15">
            <v>3236</v>
          </cell>
          <cell r="I15">
            <v>3275</v>
          </cell>
          <cell r="J15">
            <v>102132</v>
          </cell>
          <cell r="K15">
            <v>100042</v>
          </cell>
          <cell r="L15">
            <v>2901</v>
          </cell>
          <cell r="M15">
            <v>122208</v>
          </cell>
          <cell r="N15">
            <v>2972</v>
          </cell>
          <cell r="O15">
            <v>3009</v>
          </cell>
          <cell r="P15">
            <v>3045</v>
          </cell>
          <cell r="Q15">
            <v>2608</v>
          </cell>
        </row>
        <row r="18">
          <cell r="F18">
            <v>12112464</v>
          </cell>
          <cell r="G18">
            <v>12389429</v>
          </cell>
          <cell r="H18">
            <v>12320959</v>
          </cell>
          <cell r="I18">
            <v>12804553</v>
          </cell>
          <cell r="J18">
            <v>12178016</v>
          </cell>
          <cell r="K18">
            <v>12040648</v>
          </cell>
          <cell r="L18">
            <v>12926267</v>
          </cell>
          <cell r="M18">
            <v>13674078</v>
          </cell>
          <cell r="N18">
            <v>13893194</v>
          </cell>
          <cell r="O18">
            <v>14319212</v>
          </cell>
          <cell r="P18">
            <v>14807986</v>
          </cell>
          <cell r="Q18">
            <v>16244036</v>
          </cell>
        </row>
        <row r="19">
          <cell r="F19">
            <v>11528895</v>
          </cell>
          <cell r="G19">
            <v>11700144</v>
          </cell>
          <cell r="H19">
            <v>11578629</v>
          </cell>
          <cell r="I19">
            <v>11334867</v>
          </cell>
          <cell r="J19">
            <v>12809169</v>
          </cell>
          <cell r="K19">
            <v>11388242</v>
          </cell>
          <cell r="L19">
            <v>11489404</v>
          </cell>
          <cell r="M19">
            <v>11489170</v>
          </cell>
          <cell r="N19">
            <v>11488014</v>
          </cell>
          <cell r="O19">
            <v>11201792</v>
          </cell>
          <cell r="P19">
            <v>11777314</v>
          </cell>
          <cell r="Q19">
            <v>11283179</v>
          </cell>
        </row>
        <row r="20">
          <cell r="F20">
            <v>1791592</v>
          </cell>
          <cell r="G20">
            <v>1858308</v>
          </cell>
          <cell r="H20">
            <v>1848695</v>
          </cell>
          <cell r="I20">
            <v>1855193</v>
          </cell>
          <cell r="J20">
            <v>1828399</v>
          </cell>
          <cell r="K20">
            <v>1844921</v>
          </cell>
          <cell r="L20">
            <v>1925017</v>
          </cell>
          <cell r="M20">
            <v>1955171</v>
          </cell>
          <cell r="N20">
            <v>2016996</v>
          </cell>
          <cell r="O20">
            <v>2003123</v>
          </cell>
          <cell r="P20">
            <v>2092199</v>
          </cell>
          <cell r="Q20">
            <v>2238175</v>
          </cell>
        </row>
        <row r="21">
          <cell r="F21">
            <v>5584884</v>
          </cell>
          <cell r="G21">
            <v>5406155</v>
          </cell>
          <cell r="H21">
            <v>5054545</v>
          </cell>
          <cell r="I21">
            <v>4951622</v>
          </cell>
          <cell r="J21">
            <v>5313565</v>
          </cell>
          <cell r="K21">
            <v>6053100</v>
          </cell>
          <cell r="L21">
            <v>6653834</v>
          </cell>
          <cell r="M21">
            <v>6647766</v>
          </cell>
          <cell r="N21">
            <v>7120698</v>
          </cell>
          <cell r="O21">
            <v>7081621</v>
          </cell>
          <cell r="P21">
            <v>7185342</v>
          </cell>
          <cell r="Q21">
            <v>7909775</v>
          </cell>
        </row>
        <row r="22">
          <cell r="F22">
            <v>10301317</v>
          </cell>
          <cell r="G22">
            <v>10073224</v>
          </cell>
          <cell r="H22">
            <v>10785391</v>
          </cell>
          <cell r="I22">
            <v>10456303</v>
          </cell>
          <cell r="J22">
            <v>10195385</v>
          </cell>
          <cell r="K22">
            <v>10364478</v>
          </cell>
          <cell r="L22">
            <v>10185917</v>
          </cell>
          <cell r="M22">
            <v>10718636</v>
          </cell>
          <cell r="N22">
            <v>10421125</v>
          </cell>
          <cell r="O22">
            <v>11107978</v>
          </cell>
          <cell r="P22">
            <v>11859894</v>
          </cell>
          <cell r="Q22">
            <v>11794018</v>
          </cell>
        </row>
        <row r="23">
          <cell r="F23">
            <v>1195608</v>
          </cell>
          <cell r="G23">
            <v>1276692</v>
          </cell>
          <cell r="H23">
            <v>1372364</v>
          </cell>
          <cell r="I23">
            <v>1677718</v>
          </cell>
          <cell r="J23">
            <v>1010106</v>
          </cell>
          <cell r="K23">
            <v>1336574</v>
          </cell>
          <cell r="L23">
            <v>1448262</v>
          </cell>
          <cell r="M23">
            <v>1204986</v>
          </cell>
          <cell r="N23">
            <v>1054166</v>
          </cell>
          <cell r="O23">
            <v>988921</v>
          </cell>
          <cell r="P23">
            <v>1179264</v>
          </cell>
          <cell r="Q23">
            <v>1056504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</row>
        <row r="27">
          <cell r="F27">
            <v>689585</v>
          </cell>
          <cell r="G27">
            <v>783278</v>
          </cell>
          <cell r="H27">
            <v>875384</v>
          </cell>
          <cell r="I27">
            <v>981435</v>
          </cell>
          <cell r="J27">
            <v>978224</v>
          </cell>
          <cell r="K27">
            <v>1031746</v>
          </cell>
          <cell r="L27">
            <v>1042729</v>
          </cell>
          <cell r="M27">
            <v>1084115</v>
          </cell>
          <cell r="N27">
            <v>928729</v>
          </cell>
          <cell r="O27">
            <v>932173</v>
          </cell>
          <cell r="P27">
            <v>878659</v>
          </cell>
          <cell r="Q27">
            <v>885568</v>
          </cell>
        </row>
        <row r="28">
          <cell r="F28">
            <v>0</v>
          </cell>
          <cell r="G28">
            <v>0</v>
          </cell>
        </row>
        <row r="29">
          <cell r="F29">
            <v>511482</v>
          </cell>
          <cell r="G29">
            <v>513994</v>
          </cell>
          <cell r="H29">
            <v>518150</v>
          </cell>
          <cell r="I29">
            <v>511570</v>
          </cell>
          <cell r="J29">
            <v>514612</v>
          </cell>
          <cell r="K29">
            <v>518694</v>
          </cell>
          <cell r="L29">
            <v>387335</v>
          </cell>
          <cell r="M29">
            <v>389048</v>
          </cell>
          <cell r="N29">
            <v>392112</v>
          </cell>
          <cell r="O29">
            <v>384528</v>
          </cell>
          <cell r="P29">
            <v>386153</v>
          </cell>
          <cell r="Q29">
            <v>389258</v>
          </cell>
        </row>
        <row r="32">
          <cell r="F32">
            <v>33612</v>
          </cell>
          <cell r="G32">
            <v>79100</v>
          </cell>
          <cell r="H32">
            <v>129702</v>
          </cell>
          <cell r="I32">
            <v>176595</v>
          </cell>
          <cell r="J32">
            <v>216893</v>
          </cell>
          <cell r="K32">
            <v>40437</v>
          </cell>
          <cell r="L32">
            <v>86974</v>
          </cell>
          <cell r="M32">
            <v>145256</v>
          </cell>
          <cell r="N32">
            <v>208775</v>
          </cell>
          <cell r="O32">
            <v>274800</v>
          </cell>
          <cell r="P32">
            <v>335448</v>
          </cell>
          <cell r="Q32">
            <v>207477</v>
          </cell>
        </row>
        <row r="33">
          <cell r="F33">
            <v>360385</v>
          </cell>
          <cell r="G33">
            <v>350637</v>
          </cell>
          <cell r="H33">
            <v>340158</v>
          </cell>
          <cell r="I33">
            <v>342693</v>
          </cell>
          <cell r="J33">
            <v>343308</v>
          </cell>
          <cell r="K33">
            <v>332593</v>
          </cell>
          <cell r="L33">
            <v>333150</v>
          </cell>
          <cell r="M33">
            <v>335380</v>
          </cell>
          <cell r="N33">
            <v>332201</v>
          </cell>
          <cell r="O33">
            <v>333170</v>
          </cell>
          <cell r="P33">
            <v>334967</v>
          </cell>
          <cell r="Q33">
            <v>323715</v>
          </cell>
        </row>
        <row r="34">
          <cell r="F34">
            <v>0</v>
          </cell>
          <cell r="G34">
            <v>0</v>
          </cell>
          <cell r="H34">
            <v>475537</v>
          </cell>
          <cell r="I34">
            <v>379909</v>
          </cell>
          <cell r="J34">
            <v>0</v>
          </cell>
          <cell r="K34">
            <v>0</v>
          </cell>
          <cell r="L34">
            <v>0</v>
          </cell>
          <cell r="M34">
            <v>81843</v>
          </cell>
          <cell r="N34">
            <v>81843</v>
          </cell>
          <cell r="O34">
            <v>0</v>
          </cell>
          <cell r="P34">
            <v>0</v>
          </cell>
          <cell r="Q34">
            <v>0</v>
          </cell>
        </row>
        <row r="35">
          <cell r="F35">
            <v>463738</v>
          </cell>
          <cell r="G35">
            <v>466209</v>
          </cell>
          <cell r="H35">
            <v>454289</v>
          </cell>
          <cell r="I35">
            <v>483016</v>
          </cell>
          <cell r="J35">
            <v>499288</v>
          </cell>
          <cell r="K35">
            <v>519844</v>
          </cell>
          <cell r="L35">
            <v>538209</v>
          </cell>
          <cell r="M35">
            <v>593858</v>
          </cell>
          <cell r="N35">
            <v>597923.29</v>
          </cell>
          <cell r="O35">
            <v>498545</v>
          </cell>
          <cell r="P35">
            <v>594442</v>
          </cell>
          <cell r="Q35">
            <v>453004</v>
          </cell>
        </row>
        <row r="36">
          <cell r="F36">
            <v>533869</v>
          </cell>
          <cell r="G36">
            <v>541691</v>
          </cell>
          <cell r="H36">
            <v>465850</v>
          </cell>
          <cell r="I36">
            <v>475008</v>
          </cell>
          <cell r="J36">
            <v>369376</v>
          </cell>
          <cell r="K36">
            <v>686099</v>
          </cell>
          <cell r="L36">
            <v>277607</v>
          </cell>
          <cell r="M36">
            <v>415310</v>
          </cell>
          <cell r="N36">
            <v>652602</v>
          </cell>
          <cell r="O36">
            <v>1048368</v>
          </cell>
          <cell r="P36">
            <v>432609</v>
          </cell>
          <cell r="Q36">
            <v>529156</v>
          </cell>
        </row>
        <row r="37">
          <cell r="F37">
            <v>78628</v>
          </cell>
          <cell r="G37">
            <v>87549</v>
          </cell>
          <cell r="H37">
            <v>66018</v>
          </cell>
          <cell r="I37">
            <v>80770</v>
          </cell>
          <cell r="J37">
            <v>54990</v>
          </cell>
          <cell r="K37">
            <v>66579</v>
          </cell>
          <cell r="L37">
            <v>85089</v>
          </cell>
          <cell r="M37">
            <v>90184</v>
          </cell>
          <cell r="N37">
            <v>158990</v>
          </cell>
          <cell r="O37">
            <v>129511</v>
          </cell>
          <cell r="P37">
            <v>157212</v>
          </cell>
          <cell r="Q37">
            <v>135682</v>
          </cell>
        </row>
        <row r="38">
          <cell r="F38">
            <v>0</v>
          </cell>
          <cell r="G38">
            <v>0</v>
          </cell>
          <cell r="H38">
            <v>29041</v>
          </cell>
          <cell r="I38">
            <v>12337</v>
          </cell>
          <cell r="J38">
            <v>29540</v>
          </cell>
          <cell r="K38">
            <v>51889</v>
          </cell>
          <cell r="L38">
            <v>53782</v>
          </cell>
          <cell r="M38">
            <v>104654</v>
          </cell>
          <cell r="N38">
            <v>96500</v>
          </cell>
          <cell r="O38">
            <v>109325</v>
          </cell>
          <cell r="P38">
            <v>41454</v>
          </cell>
          <cell r="Q38">
            <v>81163</v>
          </cell>
        </row>
        <row r="39">
          <cell r="F39">
            <v>227746</v>
          </cell>
          <cell r="G39">
            <v>172822</v>
          </cell>
          <cell r="H39">
            <v>162698</v>
          </cell>
          <cell r="I39">
            <v>127378</v>
          </cell>
          <cell r="J39">
            <v>155744</v>
          </cell>
          <cell r="K39">
            <v>120693</v>
          </cell>
          <cell r="L39">
            <v>169304</v>
          </cell>
          <cell r="M39">
            <v>204115</v>
          </cell>
          <cell r="N39">
            <v>213370</v>
          </cell>
          <cell r="O39">
            <v>187646</v>
          </cell>
          <cell r="P39">
            <v>130051</v>
          </cell>
          <cell r="Q39">
            <v>104798</v>
          </cell>
        </row>
        <row r="43">
          <cell r="F43">
            <v>23822</v>
          </cell>
          <cell r="G43">
            <v>23822</v>
          </cell>
          <cell r="H43">
            <v>23822</v>
          </cell>
          <cell r="I43">
            <v>23822</v>
          </cell>
          <cell r="J43">
            <v>23822</v>
          </cell>
          <cell r="K43">
            <v>23822</v>
          </cell>
          <cell r="L43">
            <v>23822</v>
          </cell>
          <cell r="M43">
            <v>23822</v>
          </cell>
          <cell r="N43">
            <v>23822</v>
          </cell>
          <cell r="O43">
            <v>23822</v>
          </cell>
          <cell r="P43">
            <v>23822</v>
          </cell>
          <cell r="Q43">
            <v>23822</v>
          </cell>
        </row>
        <row r="44">
          <cell r="F44">
            <v>0</v>
          </cell>
        </row>
        <row r="45">
          <cell r="F45">
            <v>1791099</v>
          </cell>
          <cell r="G45">
            <v>1791099</v>
          </cell>
          <cell r="H45">
            <v>1791099</v>
          </cell>
          <cell r="I45">
            <v>1791099</v>
          </cell>
          <cell r="J45">
            <v>1791099</v>
          </cell>
          <cell r="K45">
            <v>1791099</v>
          </cell>
          <cell r="L45">
            <v>1791099</v>
          </cell>
          <cell r="M45">
            <v>1791099</v>
          </cell>
          <cell r="N45">
            <v>1791099</v>
          </cell>
          <cell r="O45">
            <v>1791099</v>
          </cell>
          <cell r="P45">
            <v>1791099</v>
          </cell>
          <cell r="Q45">
            <v>1791099</v>
          </cell>
        </row>
        <row r="46">
          <cell r="F46">
            <v>88353</v>
          </cell>
          <cell r="G46">
            <v>86416</v>
          </cell>
          <cell r="H46">
            <v>84466</v>
          </cell>
          <cell r="I46">
            <v>83750</v>
          </cell>
          <cell r="J46">
            <v>87387</v>
          </cell>
          <cell r="K46">
            <v>120424</v>
          </cell>
          <cell r="L46">
            <v>123690</v>
          </cell>
          <cell r="M46">
            <v>130274</v>
          </cell>
          <cell r="N46">
            <v>126586</v>
          </cell>
          <cell r="O46">
            <v>126264</v>
          </cell>
          <cell r="P46">
            <v>127982</v>
          </cell>
          <cell r="Q46">
            <v>129170</v>
          </cell>
        </row>
        <row r="48">
          <cell r="F48">
            <v>1978815</v>
          </cell>
          <cell r="G48">
            <v>1951238</v>
          </cell>
          <cell r="H48">
            <v>1958084</v>
          </cell>
          <cell r="I48">
            <v>1957947</v>
          </cell>
          <cell r="J48">
            <v>1954807</v>
          </cell>
          <cell r="K48">
            <v>2114574</v>
          </cell>
          <cell r="L48">
            <v>2112189</v>
          </cell>
          <cell r="M48">
            <v>2112189</v>
          </cell>
          <cell r="N48">
            <v>2112264</v>
          </cell>
          <cell r="O48">
            <v>2112379</v>
          </cell>
          <cell r="P48">
            <v>2112379</v>
          </cell>
          <cell r="Q48">
            <v>2703718</v>
          </cell>
        </row>
        <row r="49">
          <cell r="F49">
            <v>1654785</v>
          </cell>
          <cell r="G49">
            <v>1720745</v>
          </cell>
          <cell r="H49">
            <v>1337002</v>
          </cell>
          <cell r="I49">
            <v>1429519</v>
          </cell>
          <cell r="J49">
            <v>1519572</v>
          </cell>
          <cell r="K49">
            <v>1359891</v>
          </cell>
          <cell r="L49">
            <v>1461744</v>
          </cell>
          <cell r="M49">
            <v>1476867</v>
          </cell>
          <cell r="N49">
            <v>1577819</v>
          </cell>
          <cell r="O49">
            <v>1688368</v>
          </cell>
          <cell r="P49">
            <v>1798585</v>
          </cell>
          <cell r="Q49">
            <v>1130950</v>
          </cell>
        </row>
        <row r="50">
          <cell r="F50">
            <v>0</v>
          </cell>
          <cell r="G50">
            <v>0</v>
          </cell>
        </row>
        <row r="53">
          <cell r="F53">
            <v>36054</v>
          </cell>
          <cell r="G53">
            <v>35094</v>
          </cell>
          <cell r="H53">
            <v>32445</v>
          </cell>
          <cell r="I53">
            <v>31513</v>
          </cell>
          <cell r="J53">
            <v>32862</v>
          </cell>
          <cell r="K53">
            <v>32349</v>
          </cell>
          <cell r="L53">
            <v>30309</v>
          </cell>
          <cell r="M53">
            <v>109805</v>
          </cell>
          <cell r="N53">
            <v>126386</v>
          </cell>
          <cell r="O53">
            <v>121754</v>
          </cell>
          <cell r="P53">
            <v>46942</v>
          </cell>
          <cell r="Q53">
            <v>126958</v>
          </cell>
        </row>
        <row r="54">
          <cell r="F54">
            <v>3260156</v>
          </cell>
          <cell r="G54">
            <v>324024</v>
          </cell>
          <cell r="H54">
            <v>99542</v>
          </cell>
          <cell r="I54">
            <v>104819</v>
          </cell>
          <cell r="J54">
            <v>109021</v>
          </cell>
          <cell r="K54">
            <v>4995</v>
          </cell>
          <cell r="L54">
            <v>38314</v>
          </cell>
          <cell r="M54">
            <v>5277</v>
          </cell>
          <cell r="N54">
            <v>7316</v>
          </cell>
          <cell r="O54">
            <v>4375</v>
          </cell>
          <cell r="P54">
            <v>3043</v>
          </cell>
          <cell r="Q54">
            <v>11124</v>
          </cell>
        </row>
        <row r="55">
          <cell r="F55">
            <v>0</v>
          </cell>
          <cell r="G55">
            <v>16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43</v>
          </cell>
          <cell r="M55">
            <v>0</v>
          </cell>
          <cell r="N55">
            <v>0</v>
          </cell>
          <cell r="O55">
            <v>0</v>
          </cell>
          <cell r="P55">
            <v>14</v>
          </cell>
          <cell r="Q55">
            <v>26</v>
          </cell>
        </row>
        <row r="56">
          <cell r="F56">
            <v>28298</v>
          </cell>
          <cell r="G56">
            <v>0</v>
          </cell>
          <cell r="H56">
            <v>6312</v>
          </cell>
          <cell r="I56">
            <v>0</v>
          </cell>
          <cell r="J56">
            <v>278</v>
          </cell>
          <cell r="K56">
            <v>80</v>
          </cell>
          <cell r="L56">
            <v>1866</v>
          </cell>
          <cell r="M56">
            <v>4292</v>
          </cell>
          <cell r="N56">
            <v>1445</v>
          </cell>
          <cell r="O56">
            <v>10150</v>
          </cell>
          <cell r="P56">
            <v>7305</v>
          </cell>
          <cell r="Q56">
            <v>20529</v>
          </cell>
        </row>
        <row r="57">
          <cell r="F57">
            <v>0</v>
          </cell>
          <cell r="G57">
            <v>0</v>
          </cell>
        </row>
        <row r="58">
          <cell r="F58">
            <v>0</v>
          </cell>
          <cell r="G58">
            <v>0</v>
          </cell>
        </row>
        <row r="62">
          <cell r="F62">
            <v>435369</v>
          </cell>
          <cell r="G62">
            <v>387264</v>
          </cell>
          <cell r="H62">
            <v>453939</v>
          </cell>
          <cell r="I62">
            <v>473899</v>
          </cell>
          <cell r="J62">
            <v>496130</v>
          </cell>
          <cell r="K62">
            <v>439115</v>
          </cell>
          <cell r="L62">
            <v>394647</v>
          </cell>
          <cell r="M62">
            <v>552727</v>
          </cell>
          <cell r="N62">
            <v>444290</v>
          </cell>
          <cell r="O62">
            <v>507919</v>
          </cell>
          <cell r="P62">
            <v>501455</v>
          </cell>
          <cell r="Q62">
            <v>637044</v>
          </cell>
        </row>
        <row r="63">
          <cell r="F63">
            <v>171909</v>
          </cell>
          <cell r="G63">
            <v>128247</v>
          </cell>
          <cell r="H63">
            <v>97664</v>
          </cell>
          <cell r="I63">
            <v>138846</v>
          </cell>
          <cell r="J63">
            <v>173943</v>
          </cell>
          <cell r="K63">
            <v>106396</v>
          </cell>
          <cell r="L63">
            <v>114964</v>
          </cell>
          <cell r="M63">
            <v>157477</v>
          </cell>
          <cell r="N63">
            <v>137810</v>
          </cell>
          <cell r="O63">
            <v>151744</v>
          </cell>
          <cell r="P63">
            <v>211414</v>
          </cell>
          <cell r="Q63">
            <v>241919</v>
          </cell>
        </row>
        <row r="65">
          <cell r="F65">
            <v>461756</v>
          </cell>
          <cell r="G65">
            <v>460157</v>
          </cell>
          <cell r="H65">
            <v>459382</v>
          </cell>
          <cell r="I65">
            <v>459949</v>
          </cell>
          <cell r="J65">
            <v>469153</v>
          </cell>
          <cell r="K65">
            <v>477747</v>
          </cell>
          <cell r="L65">
            <v>469390</v>
          </cell>
          <cell r="M65">
            <v>474423</v>
          </cell>
          <cell r="N65">
            <v>493001</v>
          </cell>
          <cell r="O65">
            <v>496792</v>
          </cell>
          <cell r="P65">
            <v>500527</v>
          </cell>
          <cell r="Q65">
            <v>511145</v>
          </cell>
        </row>
        <row r="66">
          <cell r="F66">
            <v>657702</v>
          </cell>
          <cell r="G66">
            <v>496126</v>
          </cell>
          <cell r="H66">
            <v>725364</v>
          </cell>
          <cell r="I66">
            <v>624401</v>
          </cell>
          <cell r="J66">
            <v>1115594</v>
          </cell>
          <cell r="K66">
            <v>442792</v>
          </cell>
          <cell r="L66">
            <v>1086080</v>
          </cell>
          <cell r="M66">
            <v>1971852</v>
          </cell>
          <cell r="N66">
            <v>1473588</v>
          </cell>
          <cell r="O66">
            <v>1590077</v>
          </cell>
          <cell r="P66">
            <v>1609310</v>
          </cell>
          <cell r="Q66">
            <v>2648988</v>
          </cell>
        </row>
        <row r="67">
          <cell r="F67">
            <v>22</v>
          </cell>
          <cell r="G67">
            <v>21</v>
          </cell>
          <cell r="H67">
            <v>23</v>
          </cell>
          <cell r="I67">
            <v>4</v>
          </cell>
          <cell r="J67">
            <v>26</v>
          </cell>
          <cell r="K67">
            <v>7</v>
          </cell>
          <cell r="L67">
            <v>18</v>
          </cell>
          <cell r="M67">
            <v>107</v>
          </cell>
          <cell r="N67">
            <v>37</v>
          </cell>
          <cell r="O67">
            <v>73</v>
          </cell>
          <cell r="P67">
            <v>51</v>
          </cell>
          <cell r="Q67">
            <v>504</v>
          </cell>
        </row>
        <row r="69">
          <cell r="F69">
            <v>1073282</v>
          </cell>
          <cell r="G69">
            <v>1157849</v>
          </cell>
          <cell r="H69">
            <v>1289955</v>
          </cell>
          <cell r="I69">
            <v>499891</v>
          </cell>
          <cell r="J69">
            <v>689671</v>
          </cell>
          <cell r="K69">
            <v>449629</v>
          </cell>
          <cell r="L69">
            <v>1146789</v>
          </cell>
          <cell r="M69">
            <v>1596481</v>
          </cell>
          <cell r="N69">
            <v>2064352</v>
          </cell>
          <cell r="O69">
            <v>1580309</v>
          </cell>
          <cell r="P69">
            <v>1824104</v>
          </cell>
          <cell r="Q69">
            <v>1585309</v>
          </cell>
        </row>
        <row r="70">
          <cell r="F70">
            <v>1843467</v>
          </cell>
          <cell r="G70">
            <v>1881691</v>
          </cell>
          <cell r="H70">
            <v>1890679</v>
          </cell>
          <cell r="I70">
            <v>2401309</v>
          </cell>
          <cell r="J70">
            <v>2000987</v>
          </cell>
          <cell r="K70">
            <v>1539899</v>
          </cell>
          <cell r="L70">
            <v>2203012</v>
          </cell>
          <cell r="M70">
            <v>1858379</v>
          </cell>
          <cell r="N70">
            <v>1888848</v>
          </cell>
          <cell r="O70">
            <v>2324500</v>
          </cell>
          <cell r="P70">
            <v>2437421</v>
          </cell>
          <cell r="Q70">
            <v>2142580</v>
          </cell>
        </row>
        <row r="72">
          <cell r="F72">
            <v>288691</v>
          </cell>
          <cell r="G72">
            <v>295005</v>
          </cell>
          <cell r="H72">
            <v>332785</v>
          </cell>
          <cell r="I72">
            <v>271286</v>
          </cell>
          <cell r="J72">
            <v>232755</v>
          </cell>
          <cell r="K72">
            <v>235294</v>
          </cell>
          <cell r="L72">
            <v>298303</v>
          </cell>
          <cell r="M72">
            <v>232688</v>
          </cell>
          <cell r="N72">
            <v>207571</v>
          </cell>
          <cell r="O72">
            <v>186550</v>
          </cell>
          <cell r="P72">
            <v>185323</v>
          </cell>
          <cell r="Q72">
            <v>185477</v>
          </cell>
        </row>
        <row r="73">
          <cell r="F73">
            <v>1385199</v>
          </cell>
          <cell r="G73">
            <v>1434550</v>
          </cell>
          <cell r="H73">
            <v>1455003</v>
          </cell>
          <cell r="I73">
            <v>1408607</v>
          </cell>
          <cell r="J73">
            <v>1428873</v>
          </cell>
          <cell r="K73">
            <v>1418122</v>
          </cell>
          <cell r="L73">
            <v>1292657</v>
          </cell>
          <cell r="M73">
            <v>1284185</v>
          </cell>
          <cell r="N73">
            <v>3411310</v>
          </cell>
          <cell r="O73">
            <v>3888399</v>
          </cell>
          <cell r="P73">
            <v>4199968</v>
          </cell>
          <cell r="Q73">
            <v>4477071</v>
          </cell>
        </row>
        <row r="74">
          <cell r="F74">
            <v>1514237</v>
          </cell>
          <cell r="G74">
            <v>1520888</v>
          </cell>
          <cell r="H74">
            <v>1528315</v>
          </cell>
          <cell r="I74">
            <v>1535233</v>
          </cell>
          <cell r="J74">
            <v>1542147</v>
          </cell>
          <cell r="K74">
            <v>1548766</v>
          </cell>
          <cell r="L74">
            <v>1555670</v>
          </cell>
          <cell r="M74">
            <v>1562432</v>
          </cell>
          <cell r="N74">
            <v>1582908</v>
          </cell>
          <cell r="O74">
            <v>1589892</v>
          </cell>
          <cell r="P74">
            <v>1596368</v>
          </cell>
          <cell r="Q74">
            <v>1603570</v>
          </cell>
        </row>
        <row r="75">
          <cell r="F75">
            <v>0</v>
          </cell>
          <cell r="G75">
            <v>0</v>
          </cell>
          <cell r="H75">
            <v>0</v>
          </cell>
        </row>
        <row r="77">
          <cell r="F77">
            <v>69</v>
          </cell>
          <cell r="G77">
            <v>5</v>
          </cell>
          <cell r="H77">
            <v>357</v>
          </cell>
          <cell r="I77">
            <v>36</v>
          </cell>
          <cell r="J77">
            <v>10</v>
          </cell>
          <cell r="K77">
            <v>15</v>
          </cell>
          <cell r="L77">
            <v>817</v>
          </cell>
          <cell r="M77">
            <v>3382</v>
          </cell>
          <cell r="N77">
            <v>10</v>
          </cell>
          <cell r="O77">
            <v>1918</v>
          </cell>
          <cell r="P77">
            <v>781</v>
          </cell>
          <cell r="Q77">
            <v>11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F79">
            <v>43854</v>
          </cell>
          <cell r="G79">
            <v>39061</v>
          </cell>
          <cell r="H79">
            <v>37434</v>
          </cell>
          <cell r="I79">
            <v>38580</v>
          </cell>
          <cell r="J79">
            <v>41927</v>
          </cell>
          <cell r="K79">
            <v>39443</v>
          </cell>
          <cell r="L79">
            <v>38146</v>
          </cell>
          <cell r="M79">
            <v>118955</v>
          </cell>
          <cell r="N79">
            <v>135641</v>
          </cell>
          <cell r="O79">
            <v>129170</v>
          </cell>
          <cell r="P79">
            <v>142324</v>
          </cell>
          <cell r="Q79">
            <v>136034</v>
          </cell>
        </row>
        <row r="80">
          <cell r="F80">
            <v>6207305</v>
          </cell>
          <cell r="G80">
            <v>6270534</v>
          </cell>
          <cell r="H80">
            <v>6325127</v>
          </cell>
          <cell r="I80">
            <v>6368371</v>
          </cell>
          <cell r="J80">
            <v>6415711</v>
          </cell>
          <cell r="K80">
            <v>6527980</v>
          </cell>
          <cell r="L80">
            <v>6551109</v>
          </cell>
          <cell r="M80">
            <v>6592270</v>
          </cell>
          <cell r="N80">
            <v>6595713</v>
          </cell>
          <cell r="O80">
            <v>6892041</v>
          </cell>
          <cell r="P80">
            <v>6970880</v>
          </cell>
          <cell r="Q80">
            <v>7193255</v>
          </cell>
        </row>
        <row r="81">
          <cell r="F81">
            <v>16326823</v>
          </cell>
          <cell r="G81">
            <v>16467553</v>
          </cell>
          <cell r="H81">
            <v>16590522</v>
          </cell>
          <cell r="I81">
            <v>16753879</v>
          </cell>
          <cell r="J81">
            <v>16882417</v>
          </cell>
          <cell r="K81">
            <v>17027015</v>
          </cell>
          <cell r="L81">
            <v>17147939</v>
          </cell>
          <cell r="M81">
            <v>17339801</v>
          </cell>
          <cell r="N81">
            <v>17530272</v>
          </cell>
          <cell r="O81">
            <v>17717591</v>
          </cell>
          <cell r="P81">
            <v>17935062</v>
          </cell>
          <cell r="Q81">
            <v>18206983</v>
          </cell>
        </row>
        <row r="82">
          <cell r="F82">
            <v>3982699</v>
          </cell>
          <cell r="G82">
            <v>4056851</v>
          </cell>
          <cell r="H82">
            <v>4103218</v>
          </cell>
          <cell r="I82">
            <v>4226954</v>
          </cell>
          <cell r="J82">
            <v>4620336</v>
          </cell>
          <cell r="K82">
            <v>4860150</v>
          </cell>
          <cell r="L82">
            <v>5015015</v>
          </cell>
          <cell r="M82">
            <v>5095133</v>
          </cell>
          <cell r="N82">
            <v>5180720</v>
          </cell>
          <cell r="O82">
            <v>5193862</v>
          </cell>
          <cell r="P82">
            <v>5403919</v>
          </cell>
          <cell r="Q82">
            <v>5548076</v>
          </cell>
        </row>
        <row r="83">
          <cell r="F83">
            <v>2178034</v>
          </cell>
          <cell r="G83">
            <v>2201408</v>
          </cell>
          <cell r="H83">
            <v>2208728</v>
          </cell>
          <cell r="I83">
            <v>2199753</v>
          </cell>
          <cell r="J83">
            <v>2212924</v>
          </cell>
          <cell r="K83">
            <v>2226731</v>
          </cell>
          <cell r="L83">
            <v>2252016</v>
          </cell>
          <cell r="M83">
            <v>2286821</v>
          </cell>
          <cell r="N83">
            <v>2384934</v>
          </cell>
          <cell r="O83">
            <v>2488835</v>
          </cell>
          <cell r="P83">
            <v>2501467</v>
          </cell>
          <cell r="Q83">
            <v>2526187</v>
          </cell>
        </row>
        <row r="84">
          <cell r="F84">
            <v>2784938</v>
          </cell>
          <cell r="G84">
            <v>2816758</v>
          </cell>
          <cell r="H84">
            <v>2912167</v>
          </cell>
          <cell r="I84">
            <v>3015775</v>
          </cell>
          <cell r="J84">
            <v>2966843</v>
          </cell>
          <cell r="K84">
            <v>2936269</v>
          </cell>
          <cell r="L84">
            <v>2950926</v>
          </cell>
          <cell r="M84">
            <v>2990741</v>
          </cell>
          <cell r="N84">
            <v>2933651</v>
          </cell>
          <cell r="O84">
            <v>2957467</v>
          </cell>
          <cell r="P84">
            <v>2985029</v>
          </cell>
          <cell r="Q84">
            <v>3025506</v>
          </cell>
        </row>
        <row r="85">
          <cell r="F85">
            <v>5432426</v>
          </cell>
          <cell r="G85">
            <v>5676791</v>
          </cell>
          <cell r="H85">
            <v>5447124</v>
          </cell>
          <cell r="I85">
            <v>5528796</v>
          </cell>
          <cell r="J85">
            <v>5344477</v>
          </cell>
          <cell r="K85">
            <v>5318498</v>
          </cell>
          <cell r="L85">
            <v>5091408</v>
          </cell>
          <cell r="M85">
            <v>4993744</v>
          </cell>
          <cell r="N85">
            <v>4984161</v>
          </cell>
          <cell r="O85">
            <v>4948440</v>
          </cell>
          <cell r="P85">
            <v>4749897</v>
          </cell>
          <cell r="Q85">
            <v>4795467</v>
          </cell>
        </row>
        <row r="86">
          <cell r="F86">
            <v>260685</v>
          </cell>
          <cell r="G86">
            <v>271359</v>
          </cell>
          <cell r="H86">
            <v>270825</v>
          </cell>
          <cell r="I86">
            <v>271942</v>
          </cell>
          <cell r="J86">
            <v>277166</v>
          </cell>
          <cell r="K86">
            <v>284019</v>
          </cell>
          <cell r="L86">
            <v>277286</v>
          </cell>
          <cell r="M86">
            <v>276450</v>
          </cell>
          <cell r="N86">
            <v>274206</v>
          </cell>
          <cell r="O86">
            <v>275379</v>
          </cell>
          <cell r="P86">
            <v>293181</v>
          </cell>
          <cell r="Q86">
            <v>265975</v>
          </cell>
        </row>
        <row r="87">
          <cell r="F87">
            <v>0</v>
          </cell>
        </row>
        <row r="88">
          <cell r="F88">
            <v>0</v>
          </cell>
          <cell r="K88">
            <v>52757</v>
          </cell>
          <cell r="L88">
            <v>53591</v>
          </cell>
          <cell r="M88">
            <v>68644</v>
          </cell>
          <cell r="N88">
            <v>67616</v>
          </cell>
          <cell r="O88">
            <v>66974</v>
          </cell>
          <cell r="P88">
            <v>23371</v>
          </cell>
          <cell r="Q88">
            <v>83342</v>
          </cell>
        </row>
        <row r="89">
          <cell r="F89">
            <v>230333</v>
          </cell>
          <cell r="G89">
            <v>222050</v>
          </cell>
          <cell r="H89">
            <v>284482</v>
          </cell>
          <cell r="I89">
            <v>286106</v>
          </cell>
          <cell r="J89">
            <v>272474</v>
          </cell>
          <cell r="K89">
            <v>273697</v>
          </cell>
          <cell r="L89">
            <v>300643</v>
          </cell>
          <cell r="M89">
            <v>298634</v>
          </cell>
          <cell r="N89">
            <v>299191</v>
          </cell>
          <cell r="O89">
            <v>300897</v>
          </cell>
          <cell r="P89">
            <v>282192</v>
          </cell>
          <cell r="Q89">
            <v>283531</v>
          </cell>
        </row>
        <row r="90">
          <cell r="F90">
            <v>1114982</v>
          </cell>
          <cell r="G90">
            <v>1108255</v>
          </cell>
          <cell r="H90">
            <v>1099669</v>
          </cell>
          <cell r="I90">
            <v>1177949</v>
          </cell>
          <cell r="J90">
            <v>1106061</v>
          </cell>
          <cell r="K90">
            <v>1251639</v>
          </cell>
          <cell r="L90">
            <v>1066196</v>
          </cell>
          <cell r="M90">
            <v>1076253</v>
          </cell>
          <cell r="N90">
            <v>1220582</v>
          </cell>
          <cell r="O90">
            <v>1187781.31</v>
          </cell>
          <cell r="P90">
            <v>1027087</v>
          </cell>
          <cell r="Q90">
            <v>1073944</v>
          </cell>
        </row>
        <row r="91">
          <cell r="F91">
            <v>234770</v>
          </cell>
          <cell r="G91">
            <v>229031</v>
          </cell>
          <cell r="H91">
            <v>230445</v>
          </cell>
          <cell r="I91">
            <v>225002</v>
          </cell>
          <cell r="J91">
            <v>232329</v>
          </cell>
          <cell r="K91">
            <v>224150</v>
          </cell>
          <cell r="L91">
            <v>217992</v>
          </cell>
          <cell r="M91">
            <v>217043</v>
          </cell>
          <cell r="N91">
            <v>218252</v>
          </cell>
          <cell r="O91">
            <v>215569</v>
          </cell>
          <cell r="P91">
            <v>218171</v>
          </cell>
          <cell r="Q91">
            <v>213774</v>
          </cell>
        </row>
        <row r="92">
          <cell r="F92">
            <v>369454</v>
          </cell>
          <cell r="G92">
            <v>372885</v>
          </cell>
          <cell r="H92">
            <v>372994</v>
          </cell>
          <cell r="I92">
            <v>375770</v>
          </cell>
          <cell r="J92">
            <v>380042</v>
          </cell>
          <cell r="K92">
            <v>382557</v>
          </cell>
          <cell r="L92">
            <v>387241</v>
          </cell>
          <cell r="M92">
            <v>388469</v>
          </cell>
          <cell r="N92">
            <v>387558</v>
          </cell>
          <cell r="O92">
            <v>391153</v>
          </cell>
          <cell r="P92">
            <v>383878</v>
          </cell>
          <cell r="Q92">
            <v>389165</v>
          </cell>
        </row>
        <row r="93">
          <cell r="F93">
            <v>133047</v>
          </cell>
          <cell r="G93">
            <v>128226</v>
          </cell>
          <cell r="H93">
            <v>128682</v>
          </cell>
          <cell r="I93">
            <v>127144</v>
          </cell>
          <cell r="J93">
            <v>126094</v>
          </cell>
          <cell r="K93">
            <v>121662</v>
          </cell>
          <cell r="L93">
            <v>120567</v>
          </cell>
          <cell r="M93">
            <v>118065</v>
          </cell>
          <cell r="N93">
            <v>117320</v>
          </cell>
          <cell r="O93">
            <v>114244</v>
          </cell>
          <cell r="P93">
            <v>110455</v>
          </cell>
          <cell r="Q93">
            <v>102464</v>
          </cell>
        </row>
        <row r="96">
          <cell r="F96">
            <v>354747</v>
          </cell>
          <cell r="G96">
            <v>357422</v>
          </cell>
          <cell r="H96">
            <v>198094</v>
          </cell>
          <cell r="I96">
            <v>443171</v>
          </cell>
          <cell r="J96">
            <v>478222</v>
          </cell>
          <cell r="K96">
            <v>455558</v>
          </cell>
          <cell r="L96">
            <v>436708</v>
          </cell>
          <cell r="M96">
            <v>525277</v>
          </cell>
          <cell r="N96">
            <v>425953</v>
          </cell>
          <cell r="O96">
            <v>510436</v>
          </cell>
          <cell r="P96">
            <v>459850</v>
          </cell>
          <cell r="Q96">
            <v>533972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</row>
        <row r="98">
          <cell r="F98">
            <v>149914</v>
          </cell>
          <cell r="G98">
            <v>136799</v>
          </cell>
          <cell r="H98">
            <v>84589</v>
          </cell>
          <cell r="I98">
            <v>109092</v>
          </cell>
          <cell r="J98">
            <v>70969</v>
          </cell>
          <cell r="K98">
            <v>71607</v>
          </cell>
          <cell r="L98">
            <v>78794</v>
          </cell>
          <cell r="M98">
            <v>70840</v>
          </cell>
          <cell r="N98">
            <v>117381</v>
          </cell>
          <cell r="O98">
            <v>84052</v>
          </cell>
          <cell r="P98">
            <v>95324</v>
          </cell>
          <cell r="Q98">
            <v>75066</v>
          </cell>
        </row>
        <row r="99">
          <cell r="F99">
            <v>445497</v>
          </cell>
          <cell r="G99">
            <v>447976</v>
          </cell>
          <cell r="H99">
            <v>376800</v>
          </cell>
          <cell r="I99">
            <v>378548</v>
          </cell>
          <cell r="J99">
            <v>332229</v>
          </cell>
          <cell r="K99">
            <v>333655</v>
          </cell>
          <cell r="L99">
            <v>335141</v>
          </cell>
          <cell r="M99">
            <v>436578</v>
          </cell>
          <cell r="N99">
            <v>482211</v>
          </cell>
          <cell r="O99">
            <v>484785</v>
          </cell>
          <cell r="P99">
            <v>486830</v>
          </cell>
          <cell r="Q99">
            <v>609283</v>
          </cell>
        </row>
        <row r="101">
          <cell r="F101">
            <v>2776223</v>
          </cell>
          <cell r="G101">
            <v>2648967</v>
          </cell>
          <cell r="H101">
            <v>2661846</v>
          </cell>
          <cell r="I101">
            <v>2536810</v>
          </cell>
          <cell r="J101">
            <v>2543001</v>
          </cell>
          <cell r="K101">
            <v>2648908</v>
          </cell>
          <cell r="L101">
            <v>2247425</v>
          </cell>
          <cell r="M101">
            <v>2070418</v>
          </cell>
          <cell r="N101">
            <v>219325</v>
          </cell>
          <cell r="O101">
            <v>214667</v>
          </cell>
          <cell r="P101">
            <v>218608</v>
          </cell>
          <cell r="Q101">
            <v>259478</v>
          </cell>
        </row>
        <row r="102">
          <cell r="F102">
            <v>29168</v>
          </cell>
          <cell r="G102">
            <v>29304</v>
          </cell>
          <cell r="H102">
            <v>29142</v>
          </cell>
          <cell r="I102">
            <v>29437</v>
          </cell>
          <cell r="J102">
            <v>30282</v>
          </cell>
          <cell r="K102">
            <v>36299</v>
          </cell>
          <cell r="L102">
            <v>36337</v>
          </cell>
          <cell r="M102">
            <v>37269</v>
          </cell>
          <cell r="N102">
            <v>38966</v>
          </cell>
          <cell r="O102">
            <v>24026</v>
          </cell>
          <cell r="P102">
            <v>24026</v>
          </cell>
          <cell r="Q102">
            <v>24026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  <row r="105">
          <cell r="F105">
            <v>153634</v>
          </cell>
          <cell r="G105">
            <v>154379</v>
          </cell>
          <cell r="H105">
            <v>149345</v>
          </cell>
          <cell r="I105">
            <v>80865</v>
          </cell>
          <cell r="J105">
            <v>226626</v>
          </cell>
          <cell r="K105">
            <v>223324</v>
          </cell>
          <cell r="L105">
            <v>177423</v>
          </cell>
          <cell r="M105">
            <v>178383</v>
          </cell>
          <cell r="N105">
            <v>203732</v>
          </cell>
          <cell r="O105">
            <v>204508</v>
          </cell>
          <cell r="P105">
            <v>204933</v>
          </cell>
          <cell r="Q105">
            <v>204994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</row>
        <row r="107"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</row>
        <row r="108">
          <cell r="F108">
            <v>18061</v>
          </cell>
          <cell r="G108">
            <v>18201</v>
          </cell>
          <cell r="H108">
            <v>18342</v>
          </cell>
          <cell r="I108">
            <v>18482</v>
          </cell>
          <cell r="J108">
            <v>16479</v>
          </cell>
          <cell r="K108">
            <v>15362</v>
          </cell>
          <cell r="L108">
            <v>15465</v>
          </cell>
          <cell r="M108">
            <v>15567</v>
          </cell>
          <cell r="N108">
            <v>15591</v>
          </cell>
          <cell r="O108">
            <v>15798</v>
          </cell>
          <cell r="P108">
            <v>15904</v>
          </cell>
          <cell r="Q108">
            <v>16699</v>
          </cell>
        </row>
        <row r="111">
          <cell r="F111">
            <v>298101</v>
          </cell>
          <cell r="G111">
            <v>298263</v>
          </cell>
          <cell r="H111">
            <v>300572</v>
          </cell>
          <cell r="I111">
            <v>301326</v>
          </cell>
          <cell r="J111">
            <v>299788</v>
          </cell>
          <cell r="K111">
            <v>273876</v>
          </cell>
          <cell r="L111">
            <v>278428</v>
          </cell>
          <cell r="M111">
            <v>280088</v>
          </cell>
          <cell r="N111">
            <v>283073</v>
          </cell>
          <cell r="O111">
            <v>287599</v>
          </cell>
          <cell r="P111">
            <v>290554</v>
          </cell>
          <cell r="Q111">
            <v>301729</v>
          </cell>
        </row>
        <row r="112">
          <cell r="F112">
            <v>2</v>
          </cell>
          <cell r="G112">
            <v>2</v>
          </cell>
          <cell r="H112">
            <v>2</v>
          </cell>
          <cell r="I112">
            <v>2</v>
          </cell>
          <cell r="J112">
            <v>2</v>
          </cell>
          <cell r="K112">
            <v>1</v>
          </cell>
          <cell r="L112">
            <v>1</v>
          </cell>
          <cell r="M112">
            <v>1</v>
          </cell>
          <cell r="N112">
            <v>1</v>
          </cell>
          <cell r="O112">
            <v>1</v>
          </cell>
          <cell r="P112">
            <v>1</v>
          </cell>
          <cell r="Q112">
            <v>1</v>
          </cell>
        </row>
        <row r="113">
          <cell r="F113">
            <v>163717</v>
          </cell>
          <cell r="G113">
            <v>165377</v>
          </cell>
          <cell r="H113">
            <v>156893</v>
          </cell>
          <cell r="I113">
            <v>196453</v>
          </cell>
          <cell r="J113">
            <v>195231</v>
          </cell>
          <cell r="K113">
            <v>198346</v>
          </cell>
          <cell r="L113">
            <v>195108</v>
          </cell>
          <cell r="M113">
            <v>194346</v>
          </cell>
          <cell r="N113">
            <v>199149</v>
          </cell>
          <cell r="O113">
            <v>202187</v>
          </cell>
          <cell r="P113">
            <v>197377</v>
          </cell>
          <cell r="Q113">
            <v>202507</v>
          </cell>
        </row>
        <row r="114">
          <cell r="F114">
            <v>188128</v>
          </cell>
          <cell r="G114">
            <v>186960</v>
          </cell>
          <cell r="H114">
            <v>190228</v>
          </cell>
          <cell r="I114">
            <v>186842</v>
          </cell>
          <cell r="J114">
            <v>188690</v>
          </cell>
          <cell r="K114">
            <v>195523</v>
          </cell>
          <cell r="L114">
            <v>196041</v>
          </cell>
          <cell r="M114">
            <v>194674</v>
          </cell>
          <cell r="N114">
            <v>193679</v>
          </cell>
          <cell r="O114">
            <v>192246</v>
          </cell>
          <cell r="P114">
            <v>195670</v>
          </cell>
          <cell r="Q114">
            <v>213823</v>
          </cell>
        </row>
        <row r="116">
          <cell r="F116">
            <v>6498</v>
          </cell>
          <cell r="G116">
            <v>6424</v>
          </cell>
          <cell r="H116">
            <v>4458</v>
          </cell>
          <cell r="I116">
            <v>4547</v>
          </cell>
          <cell r="J116">
            <v>4590</v>
          </cell>
          <cell r="K116">
            <v>4672</v>
          </cell>
          <cell r="L116">
            <v>5316</v>
          </cell>
          <cell r="M116">
            <v>5502</v>
          </cell>
          <cell r="N116">
            <v>7141</v>
          </cell>
          <cell r="O116">
            <v>9264</v>
          </cell>
          <cell r="P116">
            <v>7552</v>
          </cell>
          <cell r="Q116">
            <v>7117</v>
          </cell>
        </row>
        <row r="117">
          <cell r="F117">
            <v>853046</v>
          </cell>
          <cell r="G117">
            <v>810018</v>
          </cell>
          <cell r="H117">
            <v>766909</v>
          </cell>
          <cell r="I117">
            <v>659154</v>
          </cell>
          <cell r="J117">
            <v>628861</v>
          </cell>
          <cell r="K117">
            <v>891476</v>
          </cell>
          <cell r="L117">
            <v>624972</v>
          </cell>
          <cell r="M117">
            <v>637950</v>
          </cell>
          <cell r="N117">
            <v>608560</v>
          </cell>
          <cell r="O117">
            <v>290132</v>
          </cell>
          <cell r="P117">
            <v>858996</v>
          </cell>
          <cell r="Q117">
            <v>222117</v>
          </cell>
        </row>
        <row r="118">
          <cell r="F118">
            <v>107586</v>
          </cell>
          <cell r="G118">
            <v>101722</v>
          </cell>
          <cell r="H118">
            <v>108813</v>
          </cell>
          <cell r="I118">
            <v>99336</v>
          </cell>
          <cell r="J118">
            <v>123982</v>
          </cell>
          <cell r="K118">
            <v>94503</v>
          </cell>
          <cell r="L118">
            <v>112782</v>
          </cell>
          <cell r="M118">
            <v>93675</v>
          </cell>
          <cell r="N118">
            <v>101608</v>
          </cell>
          <cell r="O118">
            <v>104102</v>
          </cell>
          <cell r="P118">
            <v>103611</v>
          </cell>
          <cell r="Q118">
            <v>161974</v>
          </cell>
        </row>
        <row r="119">
          <cell r="F119">
            <v>83482</v>
          </cell>
          <cell r="G119">
            <v>83124</v>
          </cell>
          <cell r="H119">
            <v>81589</v>
          </cell>
          <cell r="I119">
            <v>82535</v>
          </cell>
          <cell r="J119">
            <v>85907</v>
          </cell>
          <cell r="K119">
            <v>69924</v>
          </cell>
          <cell r="L119">
            <v>69924</v>
          </cell>
          <cell r="M119">
            <v>71859</v>
          </cell>
          <cell r="N119">
            <v>71849</v>
          </cell>
          <cell r="O119">
            <v>83880</v>
          </cell>
          <cell r="P119">
            <v>95120</v>
          </cell>
          <cell r="Q119">
            <v>75365</v>
          </cell>
        </row>
        <row r="120">
          <cell r="F120">
            <v>513736</v>
          </cell>
          <cell r="G120">
            <v>626533</v>
          </cell>
          <cell r="H120">
            <v>531765</v>
          </cell>
          <cell r="I120">
            <v>493276</v>
          </cell>
          <cell r="J120">
            <v>481567</v>
          </cell>
          <cell r="K120">
            <v>566077</v>
          </cell>
          <cell r="L120">
            <v>533302</v>
          </cell>
          <cell r="M120">
            <v>676797</v>
          </cell>
          <cell r="N120">
            <v>601843</v>
          </cell>
          <cell r="O120">
            <v>641775</v>
          </cell>
          <cell r="P120">
            <v>662276</v>
          </cell>
          <cell r="Q120">
            <v>596777</v>
          </cell>
        </row>
        <row r="123">
          <cell r="F123">
            <v>807160</v>
          </cell>
          <cell r="G123">
            <v>846742</v>
          </cell>
          <cell r="H123">
            <v>570436</v>
          </cell>
          <cell r="I123">
            <v>835425</v>
          </cell>
          <cell r="J123">
            <v>791798</v>
          </cell>
          <cell r="K123">
            <v>766928</v>
          </cell>
          <cell r="L123">
            <v>746469</v>
          </cell>
          <cell r="M123">
            <v>921293</v>
          </cell>
          <cell r="N123">
            <v>967994</v>
          </cell>
          <cell r="O123">
            <v>956155</v>
          </cell>
          <cell r="P123">
            <v>920278</v>
          </cell>
          <cell r="Q123">
            <v>1113050</v>
          </cell>
        </row>
        <row r="124">
          <cell r="F124">
            <v>2525785</v>
          </cell>
          <cell r="G124">
            <v>2367778</v>
          </cell>
          <cell r="H124">
            <v>2412610</v>
          </cell>
          <cell r="I124">
            <v>2275936</v>
          </cell>
          <cell r="J124">
            <v>2271898</v>
          </cell>
          <cell r="K124">
            <v>2380065</v>
          </cell>
          <cell r="L124">
            <v>2087281</v>
          </cell>
          <cell r="M124">
            <v>1826507</v>
          </cell>
          <cell r="N124">
            <v>1416079</v>
          </cell>
          <cell r="O124">
            <v>1409011</v>
          </cell>
          <cell r="P124">
            <v>1592339</v>
          </cell>
          <cell r="Q124">
            <v>1651052</v>
          </cell>
        </row>
        <row r="125">
          <cell r="F125">
            <v>0</v>
          </cell>
        </row>
      </sheetData>
      <sheetData sheetId="1"/>
      <sheetData sheetId="2"/>
      <sheetData sheetId="3"/>
      <sheetData sheetId="4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USTRY"/>
      <sheetName val="BWHK"/>
      <sheetName val="NEDB"/>
      <sheetName val="FNB"/>
      <sheetName val="STDB"/>
    </sheetNames>
    <sheetDataSet>
      <sheetData sheetId="0">
        <row r="10">
          <cell r="F10">
            <v>354517</v>
          </cell>
          <cell r="G10">
            <v>205489</v>
          </cell>
          <cell r="H10">
            <v>369568</v>
          </cell>
          <cell r="I10">
            <v>401436</v>
          </cell>
          <cell r="J10">
            <v>185055</v>
          </cell>
          <cell r="K10">
            <v>214553</v>
          </cell>
          <cell r="L10">
            <v>225851</v>
          </cell>
          <cell r="M10">
            <v>504165</v>
          </cell>
          <cell r="N10">
            <v>640343</v>
          </cell>
          <cell r="O10">
            <v>1546810</v>
          </cell>
          <cell r="P10">
            <v>1378487</v>
          </cell>
          <cell r="Q10">
            <v>1664580</v>
          </cell>
        </row>
        <row r="11">
          <cell r="F11">
            <v>274036</v>
          </cell>
          <cell r="G11">
            <v>336401</v>
          </cell>
          <cell r="H11">
            <v>327101</v>
          </cell>
          <cell r="I11">
            <v>585499</v>
          </cell>
          <cell r="J11">
            <v>343367</v>
          </cell>
          <cell r="K11">
            <v>373250</v>
          </cell>
          <cell r="L11">
            <v>425510</v>
          </cell>
          <cell r="M11">
            <v>414624</v>
          </cell>
          <cell r="N11">
            <v>403662</v>
          </cell>
          <cell r="O11">
            <v>780686</v>
          </cell>
          <cell r="P11">
            <v>470712</v>
          </cell>
          <cell r="Q11">
            <v>233182</v>
          </cell>
        </row>
        <row r="13"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F14">
            <v>30098</v>
          </cell>
          <cell r="G14">
            <v>128154</v>
          </cell>
          <cell r="H14">
            <v>207263</v>
          </cell>
          <cell r="I14">
            <v>203413</v>
          </cell>
          <cell r="J14">
            <v>202976</v>
          </cell>
          <cell r="K14">
            <v>191213</v>
          </cell>
          <cell r="L14">
            <v>143490</v>
          </cell>
          <cell r="M14">
            <v>90181</v>
          </cell>
          <cell r="N14">
            <v>5614</v>
          </cell>
          <cell r="O14">
            <v>100000</v>
          </cell>
          <cell r="P14">
            <v>185373</v>
          </cell>
          <cell r="Q14">
            <v>31582</v>
          </cell>
        </row>
        <row r="15">
          <cell r="F15">
            <v>2641</v>
          </cell>
          <cell r="G15">
            <v>2643</v>
          </cell>
          <cell r="H15">
            <v>2706</v>
          </cell>
          <cell r="I15">
            <v>2771</v>
          </cell>
          <cell r="J15">
            <v>2800</v>
          </cell>
          <cell r="K15">
            <v>2347</v>
          </cell>
          <cell r="L15">
            <v>2376</v>
          </cell>
          <cell r="M15">
            <v>2406</v>
          </cell>
          <cell r="N15">
            <v>2434</v>
          </cell>
          <cell r="O15">
            <v>2464</v>
          </cell>
          <cell r="P15">
            <v>2057</v>
          </cell>
          <cell r="Q15">
            <v>2082</v>
          </cell>
        </row>
        <row r="18">
          <cell r="F18">
            <v>14110729</v>
          </cell>
          <cell r="G18">
            <v>14070520</v>
          </cell>
          <cell r="H18">
            <v>14817213</v>
          </cell>
          <cell r="I18">
            <v>14408631</v>
          </cell>
          <cell r="J18">
            <v>14930938</v>
          </cell>
          <cell r="K18">
            <v>15825864</v>
          </cell>
          <cell r="L18">
            <v>15554102</v>
          </cell>
          <cell r="M18">
            <v>15864769</v>
          </cell>
          <cell r="N18">
            <v>16040648</v>
          </cell>
          <cell r="O18">
            <v>15885196</v>
          </cell>
          <cell r="P18">
            <v>16045984</v>
          </cell>
          <cell r="Q18">
            <v>16604240</v>
          </cell>
        </row>
        <row r="19">
          <cell r="F19">
            <v>11859241</v>
          </cell>
          <cell r="G19">
            <v>12130921</v>
          </cell>
          <cell r="H19">
            <v>12417779</v>
          </cell>
          <cell r="I19">
            <v>11591150</v>
          </cell>
          <cell r="J19">
            <v>12967205</v>
          </cell>
          <cell r="K19">
            <v>12863156</v>
          </cell>
          <cell r="L19">
            <v>12583356</v>
          </cell>
          <cell r="M19">
            <v>11732931</v>
          </cell>
          <cell r="N19">
            <v>12206611</v>
          </cell>
          <cell r="O19">
            <v>13147894</v>
          </cell>
          <cell r="P19">
            <v>12890596</v>
          </cell>
          <cell r="Q19">
            <v>12001267</v>
          </cell>
        </row>
        <row r="20">
          <cell r="F20">
            <v>2085634</v>
          </cell>
          <cell r="G20">
            <v>2104656</v>
          </cell>
          <cell r="H20">
            <v>2127872</v>
          </cell>
          <cell r="I20">
            <v>2116274</v>
          </cell>
          <cell r="J20">
            <v>2150585</v>
          </cell>
          <cell r="K20">
            <v>2166565</v>
          </cell>
          <cell r="L20">
            <v>2192068</v>
          </cell>
          <cell r="M20">
            <v>2211219</v>
          </cell>
          <cell r="N20">
            <v>2273130</v>
          </cell>
          <cell r="O20">
            <v>2275714</v>
          </cell>
          <cell r="P20">
            <v>2370249</v>
          </cell>
          <cell r="Q20">
            <v>2375776</v>
          </cell>
        </row>
        <row r="21">
          <cell r="F21">
            <v>7437963</v>
          </cell>
          <cell r="G21">
            <v>7286259</v>
          </cell>
          <cell r="H21">
            <v>7925522</v>
          </cell>
          <cell r="I21">
            <v>8336115</v>
          </cell>
          <cell r="J21">
            <v>8225794</v>
          </cell>
          <cell r="K21">
            <v>8796134</v>
          </cell>
          <cell r="L21">
            <v>8475072</v>
          </cell>
          <cell r="M21">
            <v>9129896</v>
          </cell>
          <cell r="N21">
            <v>9111221</v>
          </cell>
          <cell r="O21">
            <v>9455518</v>
          </cell>
          <cell r="P21">
            <v>9560045</v>
          </cell>
          <cell r="Q21">
            <v>9904067</v>
          </cell>
        </row>
        <row r="22">
          <cell r="F22">
            <v>12205623</v>
          </cell>
          <cell r="G22">
            <v>12170447</v>
          </cell>
          <cell r="H22">
            <v>12064905</v>
          </cell>
          <cell r="I22">
            <v>12168372</v>
          </cell>
          <cell r="J22">
            <v>12016876</v>
          </cell>
          <cell r="K22">
            <v>11950387</v>
          </cell>
          <cell r="L22">
            <v>12033920</v>
          </cell>
          <cell r="M22">
            <v>11978380</v>
          </cell>
          <cell r="N22">
            <v>12092247</v>
          </cell>
          <cell r="O22">
            <v>11971363</v>
          </cell>
          <cell r="P22">
            <v>12586336</v>
          </cell>
          <cell r="Q22">
            <v>12922602</v>
          </cell>
        </row>
        <row r="23">
          <cell r="F23">
            <v>1053148</v>
          </cell>
          <cell r="G23">
            <v>1118203</v>
          </cell>
          <cell r="H23">
            <v>1243710</v>
          </cell>
          <cell r="I23">
            <v>1328896</v>
          </cell>
          <cell r="J23">
            <v>978038</v>
          </cell>
          <cell r="K23">
            <v>1067752</v>
          </cell>
          <cell r="L23">
            <v>1616882</v>
          </cell>
          <cell r="M23">
            <v>1245033</v>
          </cell>
          <cell r="N23">
            <v>1501684</v>
          </cell>
          <cell r="O23">
            <v>1299737</v>
          </cell>
          <cell r="P23">
            <v>1358814</v>
          </cell>
          <cell r="Q23">
            <v>1526081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F27">
            <v>888892</v>
          </cell>
          <cell r="G27">
            <v>875856</v>
          </cell>
          <cell r="H27">
            <v>1000802</v>
          </cell>
          <cell r="I27">
            <v>1005651</v>
          </cell>
          <cell r="J27">
            <v>1009074</v>
          </cell>
          <cell r="K27">
            <v>1010458</v>
          </cell>
          <cell r="L27">
            <v>1015523</v>
          </cell>
          <cell r="M27">
            <v>1004378</v>
          </cell>
          <cell r="N27">
            <v>1000833</v>
          </cell>
          <cell r="O27">
            <v>1005651</v>
          </cell>
          <cell r="P27">
            <v>1008803</v>
          </cell>
          <cell r="Q27">
            <v>1010527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F29">
            <v>386943</v>
          </cell>
          <cell r="G29">
            <v>389098</v>
          </cell>
          <cell r="H29">
            <v>392194</v>
          </cell>
          <cell r="I29">
            <v>384499</v>
          </cell>
          <cell r="J29">
            <v>386414</v>
          </cell>
          <cell r="K29">
            <v>389411</v>
          </cell>
          <cell r="L29">
            <v>660771</v>
          </cell>
          <cell r="M29">
            <v>664888</v>
          </cell>
          <cell r="N29">
            <v>669333</v>
          </cell>
          <cell r="O29">
            <v>658036</v>
          </cell>
          <cell r="P29">
            <v>652401</v>
          </cell>
          <cell r="Q29">
            <v>655172</v>
          </cell>
        </row>
        <row r="32">
          <cell r="F32">
            <v>106385</v>
          </cell>
          <cell r="G32">
            <v>171329</v>
          </cell>
          <cell r="H32">
            <v>225527</v>
          </cell>
          <cell r="I32">
            <v>269366</v>
          </cell>
          <cell r="J32">
            <v>312589</v>
          </cell>
          <cell r="K32">
            <v>166598</v>
          </cell>
          <cell r="L32">
            <v>80942</v>
          </cell>
          <cell r="M32">
            <v>154215</v>
          </cell>
          <cell r="N32">
            <v>190353</v>
          </cell>
          <cell r="O32">
            <v>257577</v>
          </cell>
          <cell r="P32">
            <v>301030</v>
          </cell>
          <cell r="Q32">
            <v>66428</v>
          </cell>
        </row>
        <row r="33">
          <cell r="F33">
            <v>321837</v>
          </cell>
          <cell r="G33">
            <v>322355</v>
          </cell>
          <cell r="H33">
            <v>323121</v>
          </cell>
          <cell r="I33">
            <v>323074</v>
          </cell>
          <cell r="J33">
            <v>323885</v>
          </cell>
          <cell r="K33">
            <v>300714</v>
          </cell>
          <cell r="L33">
            <v>308242</v>
          </cell>
          <cell r="M33">
            <v>311536</v>
          </cell>
          <cell r="N33">
            <v>311674</v>
          </cell>
          <cell r="O33">
            <v>314348</v>
          </cell>
          <cell r="P33">
            <v>351971</v>
          </cell>
          <cell r="Q33">
            <v>336795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F35">
            <v>410191</v>
          </cell>
          <cell r="G35">
            <v>491925</v>
          </cell>
          <cell r="H35">
            <v>432358</v>
          </cell>
          <cell r="I35">
            <v>754393</v>
          </cell>
          <cell r="J35">
            <v>506547</v>
          </cell>
          <cell r="K35">
            <v>679493</v>
          </cell>
          <cell r="L35">
            <v>668197</v>
          </cell>
          <cell r="M35">
            <v>647223</v>
          </cell>
          <cell r="N35">
            <v>810069</v>
          </cell>
          <cell r="O35">
            <v>739345</v>
          </cell>
          <cell r="P35">
            <v>644457</v>
          </cell>
          <cell r="Q35">
            <v>597251</v>
          </cell>
        </row>
        <row r="36">
          <cell r="F36">
            <v>467286</v>
          </cell>
          <cell r="G36">
            <v>1057050</v>
          </cell>
          <cell r="H36">
            <v>1112555</v>
          </cell>
          <cell r="I36">
            <v>755434</v>
          </cell>
          <cell r="J36">
            <v>738899</v>
          </cell>
          <cell r="K36">
            <v>566597</v>
          </cell>
          <cell r="L36">
            <v>633019</v>
          </cell>
          <cell r="M36">
            <v>1014759</v>
          </cell>
          <cell r="N36">
            <v>1207903</v>
          </cell>
          <cell r="O36">
            <v>718123</v>
          </cell>
          <cell r="P36">
            <v>1452624</v>
          </cell>
          <cell r="Q36">
            <v>432013</v>
          </cell>
        </row>
        <row r="37">
          <cell r="F37">
            <v>106763</v>
          </cell>
          <cell r="G37">
            <v>88726</v>
          </cell>
          <cell r="H37">
            <v>94471</v>
          </cell>
          <cell r="I37">
            <v>84644</v>
          </cell>
          <cell r="J37">
            <v>123136</v>
          </cell>
          <cell r="K37">
            <v>117002</v>
          </cell>
          <cell r="L37">
            <v>136171</v>
          </cell>
          <cell r="M37">
            <v>105597</v>
          </cell>
          <cell r="N37">
            <v>84902</v>
          </cell>
          <cell r="O37">
            <v>103006</v>
          </cell>
          <cell r="P37">
            <v>118375</v>
          </cell>
          <cell r="Q37">
            <v>105393</v>
          </cell>
        </row>
        <row r="38">
          <cell r="F38">
            <v>39087</v>
          </cell>
          <cell r="G38">
            <v>7886</v>
          </cell>
          <cell r="H38">
            <v>52511</v>
          </cell>
          <cell r="I38">
            <v>46102</v>
          </cell>
          <cell r="J38">
            <v>43207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F39">
            <v>81866</v>
          </cell>
          <cell r="G39">
            <v>111054</v>
          </cell>
          <cell r="H39">
            <v>127714</v>
          </cell>
          <cell r="I39">
            <v>179927</v>
          </cell>
          <cell r="J39">
            <v>126675</v>
          </cell>
          <cell r="K39">
            <v>78327</v>
          </cell>
          <cell r="L39">
            <v>98805</v>
          </cell>
          <cell r="M39">
            <v>117886</v>
          </cell>
          <cell r="N39">
            <v>85058</v>
          </cell>
          <cell r="O39">
            <v>119541</v>
          </cell>
          <cell r="P39">
            <v>139568</v>
          </cell>
          <cell r="Q39">
            <v>71158</v>
          </cell>
        </row>
        <row r="43">
          <cell r="F43">
            <v>23822</v>
          </cell>
          <cell r="G43">
            <v>23822</v>
          </cell>
          <cell r="H43">
            <v>23822</v>
          </cell>
          <cell r="I43">
            <v>23822</v>
          </cell>
          <cell r="J43">
            <v>23822</v>
          </cell>
          <cell r="K43">
            <v>23822</v>
          </cell>
          <cell r="L43">
            <v>23822</v>
          </cell>
          <cell r="M43">
            <v>23822</v>
          </cell>
          <cell r="N43">
            <v>23822</v>
          </cell>
          <cell r="O43">
            <v>23841</v>
          </cell>
          <cell r="P43">
            <v>23841</v>
          </cell>
          <cell r="Q43">
            <v>23841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F45">
            <v>1791099</v>
          </cell>
          <cell r="G45">
            <v>1791099</v>
          </cell>
          <cell r="H45">
            <v>1791099</v>
          </cell>
          <cell r="I45">
            <v>1791099</v>
          </cell>
          <cell r="J45">
            <v>1791099</v>
          </cell>
          <cell r="K45">
            <v>1791099</v>
          </cell>
          <cell r="L45">
            <v>1791099</v>
          </cell>
          <cell r="M45">
            <v>1791099</v>
          </cell>
          <cell r="N45">
            <v>1791099</v>
          </cell>
          <cell r="O45">
            <v>1912574</v>
          </cell>
          <cell r="P45">
            <v>1912574</v>
          </cell>
          <cell r="Q45">
            <v>1912574</v>
          </cell>
        </row>
        <row r="46">
          <cell r="F46">
            <v>133256</v>
          </cell>
          <cell r="G46">
            <v>129737</v>
          </cell>
          <cell r="H46">
            <v>130554</v>
          </cell>
          <cell r="I46">
            <v>137986</v>
          </cell>
          <cell r="J46">
            <v>131901</v>
          </cell>
          <cell r="K46">
            <v>128904</v>
          </cell>
          <cell r="L46">
            <v>122189</v>
          </cell>
          <cell r="M46">
            <v>142940</v>
          </cell>
          <cell r="N46">
            <v>192420</v>
          </cell>
          <cell r="O46">
            <v>189598</v>
          </cell>
          <cell r="P46">
            <v>194152</v>
          </cell>
          <cell r="Q46">
            <v>201909</v>
          </cell>
        </row>
        <row r="48">
          <cell r="F48">
            <v>2802689</v>
          </cell>
          <cell r="G48">
            <v>2802662</v>
          </cell>
          <cell r="H48">
            <v>2799697</v>
          </cell>
          <cell r="I48">
            <v>2799734</v>
          </cell>
          <cell r="J48">
            <v>2799776</v>
          </cell>
          <cell r="K48">
            <v>2942509</v>
          </cell>
          <cell r="L48">
            <v>3259510</v>
          </cell>
          <cell r="M48">
            <v>3259551</v>
          </cell>
          <cell r="N48">
            <v>2322034</v>
          </cell>
          <cell r="O48">
            <v>2322075</v>
          </cell>
          <cell r="P48">
            <v>2321946</v>
          </cell>
          <cell r="Q48">
            <v>2324001</v>
          </cell>
        </row>
        <row r="49">
          <cell r="F49">
            <v>1143781</v>
          </cell>
          <cell r="G49">
            <v>1246378</v>
          </cell>
          <cell r="H49">
            <v>1318569</v>
          </cell>
          <cell r="I49">
            <v>1317954</v>
          </cell>
          <cell r="J49">
            <v>1432286</v>
          </cell>
          <cell r="K49">
            <v>1240523</v>
          </cell>
          <cell r="L49">
            <v>1037450</v>
          </cell>
          <cell r="M49">
            <v>1158838</v>
          </cell>
          <cell r="N49">
            <v>1954064</v>
          </cell>
          <cell r="O49">
            <v>1827250</v>
          </cell>
          <cell r="P49">
            <v>1948850</v>
          </cell>
          <cell r="Q49">
            <v>2066196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L50">
            <v>0</v>
          </cell>
          <cell r="M50">
            <v>0</v>
          </cell>
          <cell r="O50">
            <v>0</v>
          </cell>
          <cell r="P50">
            <v>0</v>
          </cell>
          <cell r="Q50">
            <v>0</v>
          </cell>
        </row>
        <row r="53">
          <cell r="F53">
            <v>121407</v>
          </cell>
          <cell r="G53">
            <v>116022</v>
          </cell>
          <cell r="H53">
            <v>133284</v>
          </cell>
          <cell r="I53">
            <v>134149</v>
          </cell>
          <cell r="J53">
            <v>62865</v>
          </cell>
          <cell r="K53">
            <v>21649</v>
          </cell>
          <cell r="L53">
            <v>142002</v>
          </cell>
          <cell r="M53">
            <v>62687</v>
          </cell>
          <cell r="N53">
            <v>142768</v>
          </cell>
          <cell r="O53">
            <v>149924</v>
          </cell>
          <cell r="P53">
            <v>587674</v>
          </cell>
          <cell r="Q53">
            <v>542311</v>
          </cell>
        </row>
        <row r="54">
          <cell r="F54">
            <v>5154</v>
          </cell>
          <cell r="G54">
            <v>21965</v>
          </cell>
          <cell r="H54">
            <v>5182</v>
          </cell>
          <cell r="I54">
            <v>13554</v>
          </cell>
          <cell r="J54">
            <v>80883</v>
          </cell>
          <cell r="K54">
            <v>77108</v>
          </cell>
          <cell r="L54">
            <v>19625</v>
          </cell>
          <cell r="M54">
            <v>19625</v>
          </cell>
          <cell r="N54">
            <v>38575</v>
          </cell>
          <cell r="O54">
            <v>505737</v>
          </cell>
          <cell r="P54">
            <v>207203</v>
          </cell>
          <cell r="Q54">
            <v>2047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</row>
        <row r="56">
          <cell r="F56">
            <v>30023</v>
          </cell>
          <cell r="G56">
            <v>7175</v>
          </cell>
          <cell r="H56">
            <v>38919</v>
          </cell>
          <cell r="I56">
            <v>3040</v>
          </cell>
          <cell r="J56">
            <v>2684</v>
          </cell>
          <cell r="K56">
            <v>866</v>
          </cell>
          <cell r="L56">
            <v>3393</v>
          </cell>
          <cell r="M56">
            <v>1</v>
          </cell>
          <cell r="N56">
            <v>5614</v>
          </cell>
          <cell r="O56">
            <v>0</v>
          </cell>
          <cell r="P56">
            <v>5373</v>
          </cell>
          <cell r="Q56">
            <v>1582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</row>
        <row r="62">
          <cell r="F62">
            <v>493259</v>
          </cell>
          <cell r="G62">
            <v>512868</v>
          </cell>
          <cell r="H62">
            <v>523074</v>
          </cell>
          <cell r="I62">
            <v>548678</v>
          </cell>
          <cell r="J62">
            <v>626496</v>
          </cell>
          <cell r="K62">
            <v>539546</v>
          </cell>
          <cell r="L62">
            <v>694191</v>
          </cell>
          <cell r="M62">
            <v>668436</v>
          </cell>
          <cell r="N62">
            <v>587520</v>
          </cell>
          <cell r="O62">
            <v>668699</v>
          </cell>
          <cell r="P62">
            <v>668230</v>
          </cell>
          <cell r="Q62">
            <v>1011102</v>
          </cell>
        </row>
        <row r="63">
          <cell r="F63">
            <v>160590</v>
          </cell>
          <cell r="G63">
            <v>142047</v>
          </cell>
          <cell r="H63">
            <v>228102</v>
          </cell>
          <cell r="I63">
            <v>164937</v>
          </cell>
          <cell r="J63">
            <v>248555</v>
          </cell>
          <cell r="K63">
            <v>213837</v>
          </cell>
          <cell r="L63">
            <v>169169</v>
          </cell>
          <cell r="M63">
            <v>182991</v>
          </cell>
          <cell r="N63">
            <v>160971</v>
          </cell>
          <cell r="O63">
            <v>216428</v>
          </cell>
          <cell r="P63">
            <v>233424</v>
          </cell>
          <cell r="Q63">
            <v>248877</v>
          </cell>
        </row>
        <row r="65">
          <cell r="F65">
            <v>531769</v>
          </cell>
          <cell r="G65">
            <v>523989</v>
          </cell>
          <cell r="H65">
            <v>525966</v>
          </cell>
          <cell r="I65">
            <v>528210</v>
          </cell>
          <cell r="J65">
            <v>541670</v>
          </cell>
          <cell r="K65">
            <v>541580</v>
          </cell>
          <cell r="L65">
            <v>553880</v>
          </cell>
          <cell r="M65">
            <v>552147</v>
          </cell>
          <cell r="N65">
            <v>558502</v>
          </cell>
          <cell r="O65">
            <v>566966</v>
          </cell>
          <cell r="P65">
            <v>577233</v>
          </cell>
          <cell r="Q65">
            <v>584532</v>
          </cell>
        </row>
        <row r="66">
          <cell r="F66">
            <v>748582</v>
          </cell>
          <cell r="G66">
            <v>784631</v>
          </cell>
          <cell r="H66">
            <v>1467852</v>
          </cell>
          <cell r="I66">
            <v>756018</v>
          </cell>
          <cell r="J66">
            <v>1005792</v>
          </cell>
          <cell r="K66">
            <v>1992048</v>
          </cell>
          <cell r="L66">
            <v>1353272</v>
          </cell>
          <cell r="M66">
            <v>1447752</v>
          </cell>
          <cell r="N66">
            <v>1317451</v>
          </cell>
          <cell r="O66">
            <v>1160353</v>
          </cell>
          <cell r="P66">
            <v>871830</v>
          </cell>
          <cell r="Q66">
            <v>1590117</v>
          </cell>
        </row>
        <row r="67">
          <cell r="F67">
            <v>7</v>
          </cell>
          <cell r="G67">
            <v>4</v>
          </cell>
          <cell r="H67">
            <v>59</v>
          </cell>
          <cell r="I67">
            <v>17</v>
          </cell>
          <cell r="J67">
            <v>33</v>
          </cell>
          <cell r="K67">
            <v>85</v>
          </cell>
          <cell r="L67">
            <v>51</v>
          </cell>
          <cell r="M67">
            <v>19</v>
          </cell>
          <cell r="N67">
            <v>35</v>
          </cell>
          <cell r="O67">
            <v>8</v>
          </cell>
          <cell r="P67">
            <v>9</v>
          </cell>
          <cell r="Q67">
            <v>9</v>
          </cell>
        </row>
        <row r="69">
          <cell r="F69">
            <v>1024829</v>
          </cell>
          <cell r="G69">
            <v>1598364</v>
          </cell>
          <cell r="H69">
            <v>1804981</v>
          </cell>
          <cell r="I69">
            <v>1445474</v>
          </cell>
          <cell r="J69">
            <v>2083513</v>
          </cell>
          <cell r="K69">
            <v>1866662</v>
          </cell>
          <cell r="L69">
            <v>1657684</v>
          </cell>
          <cell r="M69">
            <v>1448524</v>
          </cell>
          <cell r="N69">
            <v>1189356</v>
          </cell>
          <cell r="O69">
            <v>1642941</v>
          </cell>
          <cell r="P69">
            <v>1377713</v>
          </cell>
          <cell r="Q69">
            <v>821368</v>
          </cell>
        </row>
        <row r="70">
          <cell r="F70">
            <v>1797205</v>
          </cell>
          <cell r="G70">
            <v>1246971</v>
          </cell>
          <cell r="H70">
            <v>1352820</v>
          </cell>
          <cell r="I70">
            <v>1415196</v>
          </cell>
          <cell r="J70">
            <v>1682449</v>
          </cell>
          <cell r="K70">
            <v>1191222</v>
          </cell>
          <cell r="L70">
            <v>1952323</v>
          </cell>
          <cell r="M70">
            <v>1488077</v>
          </cell>
          <cell r="N70">
            <v>2171592</v>
          </cell>
          <cell r="O70">
            <v>2689530</v>
          </cell>
          <cell r="P70">
            <v>1800588</v>
          </cell>
          <cell r="Q70">
            <v>2312880</v>
          </cell>
        </row>
        <row r="72">
          <cell r="F72">
            <v>285725</v>
          </cell>
          <cell r="G72">
            <v>289204</v>
          </cell>
          <cell r="H72">
            <v>314953</v>
          </cell>
          <cell r="I72">
            <v>289093</v>
          </cell>
          <cell r="J72">
            <v>270344</v>
          </cell>
          <cell r="K72">
            <v>306274</v>
          </cell>
          <cell r="L72">
            <v>335076</v>
          </cell>
          <cell r="M72">
            <v>432771</v>
          </cell>
          <cell r="N72">
            <v>397559</v>
          </cell>
          <cell r="O72">
            <v>264330</v>
          </cell>
          <cell r="P72">
            <v>333431</v>
          </cell>
          <cell r="Q72">
            <v>433032</v>
          </cell>
        </row>
        <row r="73">
          <cell r="F73">
            <v>4607511</v>
          </cell>
          <cell r="G73">
            <v>4443391</v>
          </cell>
          <cell r="H73">
            <v>4751232</v>
          </cell>
          <cell r="I73">
            <v>4526125</v>
          </cell>
          <cell r="J73">
            <v>4494818</v>
          </cell>
          <cell r="K73">
            <v>4517274</v>
          </cell>
          <cell r="L73">
            <v>4548638</v>
          </cell>
          <cell r="M73">
            <v>4527218</v>
          </cell>
          <cell r="N73">
            <v>4837428</v>
          </cell>
          <cell r="O73">
            <v>4735780</v>
          </cell>
          <cell r="P73">
            <v>4667889</v>
          </cell>
          <cell r="Q73">
            <v>4832920</v>
          </cell>
        </row>
        <row r="74">
          <cell r="F74">
            <v>1609586</v>
          </cell>
          <cell r="G74">
            <v>1617098</v>
          </cell>
          <cell r="H74">
            <v>1622217</v>
          </cell>
          <cell r="I74">
            <v>1631377</v>
          </cell>
          <cell r="J74">
            <v>1639616</v>
          </cell>
          <cell r="K74">
            <v>1655972</v>
          </cell>
          <cell r="L74">
            <v>1675472</v>
          </cell>
          <cell r="M74">
            <v>1682416</v>
          </cell>
          <cell r="N74">
            <v>1692452</v>
          </cell>
          <cell r="O74">
            <v>1698787</v>
          </cell>
          <cell r="P74">
            <v>1706254</v>
          </cell>
          <cell r="Q74">
            <v>1713060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</row>
        <row r="77">
          <cell r="F77">
            <v>96</v>
          </cell>
          <cell r="G77">
            <v>299</v>
          </cell>
          <cell r="H77">
            <v>187</v>
          </cell>
          <cell r="I77">
            <v>270</v>
          </cell>
          <cell r="J77">
            <v>48</v>
          </cell>
          <cell r="K77">
            <v>26</v>
          </cell>
          <cell r="L77">
            <v>10</v>
          </cell>
          <cell r="M77">
            <v>0</v>
          </cell>
          <cell r="N77">
            <v>136</v>
          </cell>
          <cell r="O77">
            <v>10</v>
          </cell>
          <cell r="P77">
            <v>359</v>
          </cell>
          <cell r="Q77">
            <v>1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F79">
            <v>129783</v>
          </cell>
          <cell r="G79">
            <v>131881</v>
          </cell>
          <cell r="H79">
            <v>129069</v>
          </cell>
          <cell r="I79">
            <v>131845</v>
          </cell>
          <cell r="J79">
            <v>155465</v>
          </cell>
          <cell r="K79">
            <v>22849</v>
          </cell>
          <cell r="L79">
            <v>148809</v>
          </cell>
          <cell r="M79">
            <v>148633</v>
          </cell>
          <cell r="N79">
            <v>143250</v>
          </cell>
          <cell r="O79">
            <v>150379</v>
          </cell>
          <cell r="P79">
            <v>686361</v>
          </cell>
          <cell r="Q79">
            <v>636005</v>
          </cell>
        </row>
        <row r="80">
          <cell r="F80">
            <v>7216530</v>
          </cell>
          <cell r="G80">
            <v>7330062</v>
          </cell>
          <cell r="H80">
            <v>7380722</v>
          </cell>
          <cell r="I80">
            <v>7417024</v>
          </cell>
          <cell r="J80">
            <v>7528415</v>
          </cell>
          <cell r="K80">
            <v>7598329</v>
          </cell>
          <cell r="L80">
            <v>7651546</v>
          </cell>
          <cell r="M80">
            <v>7702577</v>
          </cell>
          <cell r="N80">
            <v>7814252</v>
          </cell>
          <cell r="O80">
            <v>7855120</v>
          </cell>
          <cell r="P80">
            <v>7929268</v>
          </cell>
          <cell r="Q80">
            <v>8038539</v>
          </cell>
        </row>
        <row r="81">
          <cell r="F81">
            <v>18258011</v>
          </cell>
          <cell r="G81">
            <v>18249235</v>
          </cell>
          <cell r="H81">
            <v>18606741</v>
          </cell>
          <cell r="I81">
            <v>18909565</v>
          </cell>
          <cell r="J81">
            <v>19062943</v>
          </cell>
          <cell r="K81">
            <v>19215300</v>
          </cell>
          <cell r="L81">
            <v>19407473</v>
          </cell>
          <cell r="M81">
            <v>19670064</v>
          </cell>
          <cell r="N81">
            <v>19921284</v>
          </cell>
          <cell r="O81">
            <v>20128033</v>
          </cell>
          <cell r="P81">
            <v>20482032</v>
          </cell>
          <cell r="Q81">
            <v>20723387</v>
          </cell>
        </row>
        <row r="82">
          <cell r="F82">
            <v>5521303</v>
          </cell>
          <cell r="G82">
            <v>5682425</v>
          </cell>
          <cell r="H82">
            <v>5736337</v>
          </cell>
          <cell r="I82">
            <v>5791160</v>
          </cell>
          <cell r="J82">
            <v>5848815</v>
          </cell>
          <cell r="K82">
            <v>5940064</v>
          </cell>
          <cell r="L82">
            <v>6087992</v>
          </cell>
          <cell r="M82">
            <v>6036481</v>
          </cell>
          <cell r="N82">
            <v>6388927</v>
          </cell>
          <cell r="O82">
            <v>6473354</v>
          </cell>
          <cell r="P82">
            <v>6611926</v>
          </cell>
          <cell r="Q82">
            <v>6525005</v>
          </cell>
        </row>
        <row r="83">
          <cell r="F83">
            <v>2548315</v>
          </cell>
          <cell r="G83">
            <v>2545692</v>
          </cell>
          <cell r="H83">
            <v>2602132</v>
          </cell>
          <cell r="I83">
            <v>2566631</v>
          </cell>
          <cell r="J83">
            <v>2598843</v>
          </cell>
          <cell r="K83">
            <v>2580130</v>
          </cell>
          <cell r="L83">
            <v>2640312</v>
          </cell>
          <cell r="M83">
            <v>2702280</v>
          </cell>
          <cell r="N83">
            <v>2735228</v>
          </cell>
          <cell r="O83">
            <v>2809282</v>
          </cell>
          <cell r="P83">
            <v>2869411</v>
          </cell>
          <cell r="Q83">
            <v>2912261</v>
          </cell>
        </row>
        <row r="84">
          <cell r="F84">
            <v>3074962</v>
          </cell>
          <cell r="G84">
            <v>3095308</v>
          </cell>
          <cell r="H84">
            <v>3266110</v>
          </cell>
          <cell r="I84">
            <v>3208045</v>
          </cell>
          <cell r="J84">
            <v>3362706</v>
          </cell>
          <cell r="K84">
            <v>3550385</v>
          </cell>
          <cell r="L84">
            <v>3563621</v>
          </cell>
          <cell r="M84">
            <v>3670514</v>
          </cell>
          <cell r="N84">
            <v>3569520</v>
          </cell>
          <cell r="O84">
            <v>3556881</v>
          </cell>
          <cell r="P84">
            <v>3556519</v>
          </cell>
          <cell r="Q84">
            <v>3724441</v>
          </cell>
        </row>
        <row r="85">
          <cell r="F85">
            <v>5305837</v>
          </cell>
          <cell r="G85">
            <v>5215983</v>
          </cell>
          <cell r="H85">
            <v>5628448</v>
          </cell>
          <cell r="I85">
            <v>6078975</v>
          </cell>
          <cell r="J85">
            <v>5684687</v>
          </cell>
          <cell r="K85">
            <v>5746688</v>
          </cell>
          <cell r="L85">
            <v>5705161</v>
          </cell>
          <cell r="M85">
            <v>5812342</v>
          </cell>
          <cell r="N85">
            <v>6323934</v>
          </cell>
          <cell r="O85">
            <v>6333280</v>
          </cell>
          <cell r="P85">
            <v>6995545</v>
          </cell>
          <cell r="Q85">
            <v>6321038</v>
          </cell>
        </row>
        <row r="86">
          <cell r="F86">
            <v>274573</v>
          </cell>
          <cell r="G86">
            <v>264541</v>
          </cell>
          <cell r="H86">
            <v>273885</v>
          </cell>
          <cell r="I86">
            <v>276547</v>
          </cell>
          <cell r="J86">
            <v>307646</v>
          </cell>
          <cell r="K86">
            <v>309551</v>
          </cell>
          <cell r="L86">
            <v>300014</v>
          </cell>
          <cell r="M86">
            <v>293768</v>
          </cell>
          <cell r="N86">
            <v>291943</v>
          </cell>
          <cell r="O86">
            <v>297746</v>
          </cell>
          <cell r="P86">
            <v>306735</v>
          </cell>
          <cell r="Q86">
            <v>314855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</row>
        <row r="88">
          <cell r="F88">
            <v>30697</v>
          </cell>
          <cell r="G88">
            <v>0</v>
          </cell>
          <cell r="H88">
            <v>52211</v>
          </cell>
          <cell r="I88">
            <v>46024</v>
          </cell>
          <cell r="J88">
            <v>36191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</row>
        <row r="89">
          <cell r="F89">
            <v>285220</v>
          </cell>
          <cell r="G89">
            <v>283704</v>
          </cell>
          <cell r="H89">
            <v>335347</v>
          </cell>
          <cell r="I89">
            <v>332880</v>
          </cell>
          <cell r="J89">
            <v>318628</v>
          </cell>
          <cell r="K89">
            <v>320134</v>
          </cell>
          <cell r="L89">
            <v>322047</v>
          </cell>
          <cell r="M89">
            <v>319753</v>
          </cell>
          <cell r="N89">
            <v>321508</v>
          </cell>
          <cell r="O89">
            <v>331006</v>
          </cell>
          <cell r="P89">
            <v>315658</v>
          </cell>
          <cell r="Q89">
            <v>317121</v>
          </cell>
        </row>
        <row r="90">
          <cell r="F90">
            <v>1118986</v>
          </cell>
          <cell r="G90">
            <v>1237207</v>
          </cell>
          <cell r="H90">
            <v>1124963</v>
          </cell>
          <cell r="I90">
            <v>1213992</v>
          </cell>
          <cell r="J90">
            <v>1011914</v>
          </cell>
          <cell r="K90">
            <v>1155599</v>
          </cell>
          <cell r="L90">
            <v>974559</v>
          </cell>
          <cell r="M90">
            <v>971469</v>
          </cell>
          <cell r="N90">
            <v>1048448</v>
          </cell>
          <cell r="O90">
            <v>980938</v>
          </cell>
          <cell r="P90">
            <v>1011190</v>
          </cell>
          <cell r="Q90">
            <v>1038375</v>
          </cell>
        </row>
        <row r="91">
          <cell r="F91">
            <v>208647</v>
          </cell>
          <cell r="G91">
            <v>212727</v>
          </cell>
          <cell r="H91">
            <v>215713</v>
          </cell>
          <cell r="I91">
            <v>223390</v>
          </cell>
          <cell r="J91">
            <v>217771</v>
          </cell>
          <cell r="K91">
            <v>213344</v>
          </cell>
          <cell r="L91">
            <v>217083</v>
          </cell>
          <cell r="M91">
            <v>209073</v>
          </cell>
          <cell r="N91">
            <v>213386</v>
          </cell>
          <cell r="O91">
            <v>216491</v>
          </cell>
          <cell r="P91">
            <v>199773</v>
          </cell>
          <cell r="Q91">
            <v>198430</v>
          </cell>
        </row>
        <row r="92">
          <cell r="F92">
            <v>392565</v>
          </cell>
          <cell r="G92">
            <v>397205</v>
          </cell>
          <cell r="H92">
            <v>403475</v>
          </cell>
          <cell r="I92">
            <v>409682</v>
          </cell>
          <cell r="J92">
            <v>419046</v>
          </cell>
          <cell r="K92">
            <v>406481</v>
          </cell>
          <cell r="L92">
            <v>411001</v>
          </cell>
          <cell r="M92">
            <v>416694</v>
          </cell>
          <cell r="N92">
            <v>418678</v>
          </cell>
          <cell r="O92">
            <v>418786</v>
          </cell>
          <cell r="P92">
            <v>419753</v>
          </cell>
          <cell r="Q92">
            <v>420833</v>
          </cell>
        </row>
        <row r="93">
          <cell r="F93">
            <v>104363</v>
          </cell>
          <cell r="G93">
            <v>103931</v>
          </cell>
          <cell r="H93">
            <v>116526</v>
          </cell>
          <cell r="I93">
            <v>110056</v>
          </cell>
          <cell r="J93">
            <v>115217</v>
          </cell>
          <cell r="K93">
            <v>106808</v>
          </cell>
          <cell r="L93">
            <v>109080</v>
          </cell>
          <cell r="M93">
            <v>99167</v>
          </cell>
          <cell r="N93">
            <v>96916</v>
          </cell>
          <cell r="O93">
            <v>93280</v>
          </cell>
          <cell r="P93">
            <v>95478</v>
          </cell>
          <cell r="Q93">
            <v>91105</v>
          </cell>
        </row>
        <row r="96">
          <cell r="F96">
            <v>434855</v>
          </cell>
          <cell r="G96">
            <v>408544</v>
          </cell>
          <cell r="H96">
            <v>508301</v>
          </cell>
          <cell r="I96">
            <v>464150</v>
          </cell>
          <cell r="J96">
            <v>454744</v>
          </cell>
          <cell r="K96">
            <v>560040</v>
          </cell>
          <cell r="L96">
            <v>531782</v>
          </cell>
          <cell r="M96">
            <v>589637</v>
          </cell>
          <cell r="N96">
            <v>508920</v>
          </cell>
          <cell r="O96">
            <v>833633</v>
          </cell>
          <cell r="P96">
            <v>957117</v>
          </cell>
          <cell r="Q96">
            <v>958921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</row>
        <row r="98">
          <cell r="F98">
            <v>55683</v>
          </cell>
          <cell r="G98">
            <v>59698</v>
          </cell>
          <cell r="H98">
            <v>53561</v>
          </cell>
          <cell r="I98">
            <v>60620</v>
          </cell>
          <cell r="J98">
            <v>85494</v>
          </cell>
          <cell r="K98">
            <v>80401</v>
          </cell>
          <cell r="L98">
            <v>88791</v>
          </cell>
          <cell r="M98">
            <v>53257</v>
          </cell>
          <cell r="N98">
            <v>32583</v>
          </cell>
          <cell r="O98">
            <v>50624</v>
          </cell>
          <cell r="P98">
            <v>50614</v>
          </cell>
          <cell r="Q98">
            <v>59564</v>
          </cell>
        </row>
        <row r="99">
          <cell r="F99">
            <v>662114</v>
          </cell>
          <cell r="G99">
            <v>664960</v>
          </cell>
          <cell r="H99">
            <v>607297</v>
          </cell>
          <cell r="I99">
            <v>536748</v>
          </cell>
          <cell r="J99">
            <v>365704</v>
          </cell>
          <cell r="K99">
            <v>321494</v>
          </cell>
          <cell r="L99">
            <v>372559</v>
          </cell>
          <cell r="M99">
            <v>374595</v>
          </cell>
          <cell r="N99">
            <v>376152</v>
          </cell>
          <cell r="O99">
            <v>377549</v>
          </cell>
          <cell r="P99">
            <v>378189</v>
          </cell>
          <cell r="Q99">
            <v>428501</v>
          </cell>
        </row>
        <row r="101">
          <cell r="F101">
            <v>266196</v>
          </cell>
          <cell r="G101">
            <v>267826</v>
          </cell>
          <cell r="H101">
            <v>276236</v>
          </cell>
          <cell r="I101">
            <v>266580</v>
          </cell>
          <cell r="J101">
            <v>268147</v>
          </cell>
          <cell r="K101">
            <v>267745</v>
          </cell>
          <cell r="L101">
            <v>386498</v>
          </cell>
          <cell r="M101">
            <v>273634</v>
          </cell>
          <cell r="N101">
            <v>273231</v>
          </cell>
          <cell r="O101">
            <v>183404</v>
          </cell>
          <cell r="P101">
            <v>184245</v>
          </cell>
          <cell r="Q101">
            <v>185225</v>
          </cell>
        </row>
        <row r="102">
          <cell r="F102">
            <v>24026</v>
          </cell>
          <cell r="G102">
            <v>24026</v>
          </cell>
          <cell r="H102">
            <v>24026</v>
          </cell>
          <cell r="I102">
            <v>24026</v>
          </cell>
          <cell r="J102">
            <v>24026</v>
          </cell>
          <cell r="K102">
            <v>35445</v>
          </cell>
          <cell r="L102">
            <v>35445</v>
          </cell>
          <cell r="M102">
            <v>35445</v>
          </cell>
          <cell r="N102">
            <v>35445</v>
          </cell>
          <cell r="O102">
            <v>35445</v>
          </cell>
          <cell r="P102">
            <v>35445</v>
          </cell>
          <cell r="Q102">
            <v>35445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5">
          <cell r="F105">
            <v>206064</v>
          </cell>
          <cell r="G105">
            <v>196845</v>
          </cell>
          <cell r="H105">
            <v>206913</v>
          </cell>
          <cell r="I105">
            <v>206670</v>
          </cell>
          <cell r="J105">
            <v>146546</v>
          </cell>
          <cell r="K105">
            <v>176762</v>
          </cell>
          <cell r="L105">
            <v>177697</v>
          </cell>
          <cell r="M105">
            <v>127624</v>
          </cell>
          <cell r="N105">
            <v>289193</v>
          </cell>
          <cell r="O105">
            <v>318932</v>
          </cell>
          <cell r="P105">
            <v>199722</v>
          </cell>
          <cell r="Q105">
            <v>169078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</row>
        <row r="107"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</row>
        <row r="108">
          <cell r="F108">
            <v>16722</v>
          </cell>
          <cell r="G108">
            <v>16746</v>
          </cell>
          <cell r="H108">
            <v>16769</v>
          </cell>
          <cell r="I108">
            <v>16793</v>
          </cell>
          <cell r="J108">
            <v>17149</v>
          </cell>
          <cell r="K108">
            <v>17506</v>
          </cell>
          <cell r="L108">
            <v>17574</v>
          </cell>
          <cell r="M108">
            <v>18008</v>
          </cell>
          <cell r="N108">
            <v>18161</v>
          </cell>
          <cell r="O108">
            <v>18321</v>
          </cell>
          <cell r="P108">
            <v>18389</v>
          </cell>
          <cell r="Q108">
            <v>20684</v>
          </cell>
        </row>
        <row r="111">
          <cell r="F111">
            <v>303407</v>
          </cell>
          <cell r="G111">
            <v>308039</v>
          </cell>
          <cell r="H111">
            <v>314589</v>
          </cell>
          <cell r="I111">
            <v>320678</v>
          </cell>
          <cell r="J111">
            <v>323000</v>
          </cell>
          <cell r="K111">
            <v>313002</v>
          </cell>
          <cell r="L111">
            <v>316954</v>
          </cell>
          <cell r="M111">
            <v>318143</v>
          </cell>
          <cell r="N111">
            <v>322846</v>
          </cell>
          <cell r="O111">
            <v>322651</v>
          </cell>
          <cell r="P111">
            <v>327245</v>
          </cell>
          <cell r="Q111">
            <v>320626</v>
          </cell>
        </row>
        <row r="112">
          <cell r="F112">
            <v>1</v>
          </cell>
          <cell r="G112">
            <v>1</v>
          </cell>
          <cell r="H112">
            <v>1</v>
          </cell>
          <cell r="I112">
            <v>1</v>
          </cell>
          <cell r="J112">
            <v>1</v>
          </cell>
          <cell r="K112">
            <v>1</v>
          </cell>
          <cell r="L112">
            <v>1</v>
          </cell>
          <cell r="M112">
            <v>1</v>
          </cell>
          <cell r="N112">
            <v>1</v>
          </cell>
          <cell r="O112">
            <v>1</v>
          </cell>
          <cell r="P112">
            <v>1</v>
          </cell>
          <cell r="Q112">
            <v>1</v>
          </cell>
        </row>
        <row r="113">
          <cell r="F113">
            <v>202130</v>
          </cell>
          <cell r="G113">
            <v>196095</v>
          </cell>
          <cell r="H113">
            <v>197360</v>
          </cell>
          <cell r="I113">
            <v>192245</v>
          </cell>
          <cell r="J113">
            <v>166780</v>
          </cell>
          <cell r="K113">
            <v>186416</v>
          </cell>
          <cell r="L113">
            <v>194249</v>
          </cell>
          <cell r="M113">
            <v>207258</v>
          </cell>
          <cell r="N113">
            <v>201671</v>
          </cell>
          <cell r="O113">
            <v>202615</v>
          </cell>
          <cell r="P113">
            <v>204169</v>
          </cell>
          <cell r="Q113">
            <v>208826</v>
          </cell>
        </row>
        <row r="114">
          <cell r="F114">
            <v>202422</v>
          </cell>
          <cell r="G114">
            <v>201564</v>
          </cell>
          <cell r="H114">
            <v>200433</v>
          </cell>
          <cell r="I114">
            <v>199118</v>
          </cell>
          <cell r="J114">
            <v>219576</v>
          </cell>
          <cell r="K114">
            <v>195690</v>
          </cell>
          <cell r="L114">
            <v>193622</v>
          </cell>
          <cell r="M114">
            <v>194891</v>
          </cell>
          <cell r="N114">
            <v>196449</v>
          </cell>
          <cell r="O114">
            <v>202485</v>
          </cell>
          <cell r="P114">
            <v>206061</v>
          </cell>
          <cell r="Q114">
            <v>216205</v>
          </cell>
        </row>
        <row r="116">
          <cell r="F116">
            <v>7244</v>
          </cell>
          <cell r="G116">
            <v>8041</v>
          </cell>
          <cell r="H116">
            <v>7870</v>
          </cell>
          <cell r="I116">
            <v>7876</v>
          </cell>
          <cell r="J116">
            <v>7895</v>
          </cell>
          <cell r="K116">
            <v>7824</v>
          </cell>
          <cell r="L116">
            <v>7839</v>
          </cell>
          <cell r="M116">
            <v>7847</v>
          </cell>
          <cell r="N116">
            <v>7123</v>
          </cell>
          <cell r="O116">
            <v>6829</v>
          </cell>
          <cell r="P116">
            <v>5391</v>
          </cell>
          <cell r="Q116">
            <v>4610</v>
          </cell>
        </row>
        <row r="117">
          <cell r="F117">
            <v>620659</v>
          </cell>
          <cell r="G117">
            <v>1577302</v>
          </cell>
          <cell r="H117">
            <v>1161704</v>
          </cell>
          <cell r="I117">
            <v>1383860</v>
          </cell>
          <cell r="J117">
            <v>1107036</v>
          </cell>
          <cell r="K117">
            <v>1185142</v>
          </cell>
          <cell r="L117">
            <v>766452</v>
          </cell>
          <cell r="M117">
            <v>1294748</v>
          </cell>
          <cell r="N117">
            <v>1180572</v>
          </cell>
          <cell r="O117">
            <v>1716279</v>
          </cell>
          <cell r="P117">
            <v>2352442</v>
          </cell>
          <cell r="Q117">
            <v>485479</v>
          </cell>
        </row>
        <row r="118">
          <cell r="F118">
            <v>159923</v>
          </cell>
          <cell r="G118">
            <v>62244</v>
          </cell>
          <cell r="H118">
            <v>64570</v>
          </cell>
          <cell r="I118">
            <v>121993</v>
          </cell>
          <cell r="J118">
            <v>100243</v>
          </cell>
          <cell r="K118">
            <v>175325</v>
          </cell>
          <cell r="L118">
            <v>247910</v>
          </cell>
          <cell r="M118">
            <v>318411</v>
          </cell>
          <cell r="N118">
            <v>281939</v>
          </cell>
          <cell r="O118">
            <v>149288</v>
          </cell>
          <cell r="P118">
            <v>231536</v>
          </cell>
          <cell r="Q118">
            <v>187572</v>
          </cell>
        </row>
        <row r="119">
          <cell r="F119">
            <v>77013</v>
          </cell>
          <cell r="G119">
            <v>74307</v>
          </cell>
          <cell r="H119">
            <v>71875</v>
          </cell>
          <cell r="I119">
            <v>74227</v>
          </cell>
          <cell r="J119">
            <v>73447</v>
          </cell>
          <cell r="K119">
            <v>86907</v>
          </cell>
          <cell r="L119">
            <v>85903</v>
          </cell>
          <cell r="M119">
            <v>85252</v>
          </cell>
          <cell r="N119">
            <v>84931</v>
          </cell>
          <cell r="O119">
            <v>79940</v>
          </cell>
          <cell r="P119">
            <v>116595</v>
          </cell>
          <cell r="Q119">
            <v>79413</v>
          </cell>
        </row>
        <row r="120">
          <cell r="F120">
            <v>561267</v>
          </cell>
          <cell r="G120">
            <v>515390</v>
          </cell>
          <cell r="H120">
            <v>625434</v>
          </cell>
          <cell r="I120">
            <v>605702</v>
          </cell>
          <cell r="J120">
            <v>635603</v>
          </cell>
          <cell r="K120">
            <v>740056</v>
          </cell>
          <cell r="L120">
            <v>660957</v>
          </cell>
          <cell r="M120">
            <v>638286</v>
          </cell>
          <cell r="N120">
            <v>369624</v>
          </cell>
          <cell r="O120">
            <v>327057</v>
          </cell>
          <cell r="P120">
            <v>365481</v>
          </cell>
          <cell r="Q120">
            <v>320010</v>
          </cell>
        </row>
        <row r="123">
          <cell r="F123">
            <v>1039161</v>
          </cell>
          <cell r="G123">
            <v>1017431</v>
          </cell>
          <cell r="H123">
            <v>1025977</v>
          </cell>
          <cell r="I123">
            <v>943998</v>
          </cell>
          <cell r="J123">
            <v>758649</v>
          </cell>
          <cell r="K123">
            <v>837466</v>
          </cell>
          <cell r="L123">
            <v>767298</v>
          </cell>
          <cell r="M123">
            <v>824412</v>
          </cell>
          <cell r="N123">
            <v>666907</v>
          </cell>
          <cell r="O123">
            <v>870623</v>
          </cell>
          <cell r="P123">
            <v>874798</v>
          </cell>
          <cell r="Q123">
            <v>888182</v>
          </cell>
        </row>
        <row r="124">
          <cell r="F124">
            <v>1780937</v>
          </cell>
          <cell r="G124">
            <v>1792518</v>
          </cell>
          <cell r="H124">
            <v>1787466</v>
          </cell>
          <cell r="I124">
            <v>1809239</v>
          </cell>
          <cell r="J124">
            <v>1721161</v>
          </cell>
          <cell r="K124">
            <v>1684182</v>
          </cell>
          <cell r="L124">
            <v>1969825</v>
          </cell>
          <cell r="M124">
            <v>1901490</v>
          </cell>
          <cell r="N124">
            <v>1869067</v>
          </cell>
          <cell r="O124">
            <v>1729737</v>
          </cell>
          <cell r="P124">
            <v>1704353</v>
          </cell>
          <cell r="Q124">
            <v>2304177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USTRY"/>
      <sheetName val="BWHK"/>
      <sheetName val="NEDB"/>
      <sheetName val="FNB"/>
      <sheetName val="STDB"/>
    </sheetNames>
    <sheetDataSet>
      <sheetData sheetId="0">
        <row r="10">
          <cell r="F10">
            <v>1495463</v>
          </cell>
          <cell r="G10">
            <v>1832744</v>
          </cell>
          <cell r="H10">
            <v>1700885</v>
          </cell>
          <cell r="I10">
            <v>1339602</v>
          </cell>
          <cell r="J10">
            <v>1313930</v>
          </cell>
          <cell r="K10">
            <v>1485374</v>
          </cell>
          <cell r="L10">
            <v>1097505</v>
          </cell>
          <cell r="M10">
            <v>1099589</v>
          </cell>
          <cell r="N10">
            <v>1464435</v>
          </cell>
          <cell r="O10">
            <v>1088805</v>
          </cell>
          <cell r="P10">
            <v>1199350</v>
          </cell>
          <cell r="Q10">
            <v>1448782.8932389501</v>
          </cell>
        </row>
        <row r="11">
          <cell r="F11">
            <v>349953</v>
          </cell>
          <cell r="G11">
            <v>477667</v>
          </cell>
          <cell r="H11">
            <v>575760</v>
          </cell>
          <cell r="I11">
            <v>293211</v>
          </cell>
          <cell r="J11">
            <v>197695</v>
          </cell>
          <cell r="K11">
            <v>182739</v>
          </cell>
          <cell r="L11">
            <v>319742</v>
          </cell>
          <cell r="M11">
            <v>240185</v>
          </cell>
          <cell r="N11">
            <v>232395</v>
          </cell>
          <cell r="O11">
            <v>63925</v>
          </cell>
          <cell r="P11">
            <v>364071</v>
          </cell>
          <cell r="Q11">
            <v>261764</v>
          </cell>
        </row>
        <row r="13">
          <cell r="F13">
            <v>0</v>
          </cell>
          <cell r="G13">
            <v>0</v>
          </cell>
          <cell r="H13">
            <v>0</v>
          </cell>
          <cell r="I13">
            <v>242291</v>
          </cell>
          <cell r="J13">
            <v>273410</v>
          </cell>
          <cell r="K13">
            <v>254270</v>
          </cell>
          <cell r="L13">
            <v>253186</v>
          </cell>
          <cell r="M13">
            <v>261970</v>
          </cell>
          <cell r="N13">
            <v>240628</v>
          </cell>
          <cell r="O13">
            <v>239189</v>
          </cell>
          <cell r="P13">
            <v>783743</v>
          </cell>
          <cell r="Q13">
            <v>787836</v>
          </cell>
        </row>
        <row r="14">
          <cell r="F14">
            <v>125000</v>
          </cell>
          <cell r="G14">
            <v>0</v>
          </cell>
          <cell r="H14">
            <v>100258</v>
          </cell>
          <cell r="I14">
            <v>101103</v>
          </cell>
          <cell r="J14">
            <v>150360</v>
          </cell>
          <cell r="K14">
            <v>100000</v>
          </cell>
          <cell r="L14">
            <v>175000</v>
          </cell>
          <cell r="M14">
            <v>75000</v>
          </cell>
          <cell r="N14">
            <v>0</v>
          </cell>
          <cell r="O14">
            <v>45211</v>
          </cell>
          <cell r="P14">
            <v>0</v>
          </cell>
          <cell r="Q14">
            <v>25000</v>
          </cell>
        </row>
        <row r="15">
          <cell r="F15">
            <v>2107</v>
          </cell>
          <cell r="G15">
            <v>2131</v>
          </cell>
          <cell r="H15">
            <v>2157</v>
          </cell>
          <cell r="I15">
            <v>2183</v>
          </cell>
          <cell r="J15">
            <v>1789</v>
          </cell>
          <cell r="K15">
            <v>1810</v>
          </cell>
          <cell r="L15">
            <v>1832</v>
          </cell>
          <cell r="M15">
            <v>1855</v>
          </cell>
          <cell r="N15">
            <v>1877</v>
          </cell>
          <cell r="O15">
            <v>1900</v>
          </cell>
          <cell r="P15">
            <v>1517</v>
          </cell>
          <cell r="Q15">
            <v>1535</v>
          </cell>
        </row>
        <row r="18">
          <cell r="F18">
            <v>16731518</v>
          </cell>
          <cell r="G18">
            <v>16590032</v>
          </cell>
          <cell r="H18">
            <v>17389195</v>
          </cell>
          <cell r="I18">
            <v>16870077</v>
          </cell>
          <cell r="J18">
            <v>17004578</v>
          </cell>
          <cell r="K18">
            <v>17685436</v>
          </cell>
          <cell r="L18">
            <v>18476955</v>
          </cell>
          <cell r="M18">
            <v>19582946</v>
          </cell>
          <cell r="N18">
            <v>19937043</v>
          </cell>
          <cell r="O18">
            <v>19758178</v>
          </cell>
          <cell r="P18">
            <v>20084108</v>
          </cell>
          <cell r="Q18">
            <v>20346849.6873</v>
          </cell>
        </row>
        <row r="19">
          <cell r="F19">
            <v>13203924</v>
          </cell>
          <cell r="G19">
            <v>13106421</v>
          </cell>
          <cell r="H19">
            <v>12911716</v>
          </cell>
          <cell r="I19">
            <v>13046619</v>
          </cell>
          <cell r="J19">
            <v>13512518</v>
          </cell>
          <cell r="K19">
            <v>13617533</v>
          </cell>
          <cell r="L19">
            <v>14990335</v>
          </cell>
          <cell r="M19">
            <v>15040175</v>
          </cell>
          <cell r="N19">
            <v>14342248</v>
          </cell>
          <cell r="O19">
            <v>14919768</v>
          </cell>
          <cell r="P19">
            <v>14592346</v>
          </cell>
          <cell r="Q19">
            <v>13329514.023940001</v>
          </cell>
        </row>
        <row r="20">
          <cell r="F20">
            <v>2292582</v>
          </cell>
          <cell r="G20">
            <v>2336037</v>
          </cell>
          <cell r="H20">
            <v>2339152</v>
          </cell>
          <cell r="I20">
            <v>2351046</v>
          </cell>
          <cell r="J20">
            <v>2404839</v>
          </cell>
          <cell r="K20">
            <v>2464393</v>
          </cell>
          <cell r="L20">
            <v>2613577</v>
          </cell>
          <cell r="M20">
            <v>2607447</v>
          </cell>
          <cell r="N20">
            <v>2676514</v>
          </cell>
          <cell r="O20">
            <v>2632745</v>
          </cell>
          <cell r="P20">
            <v>2771936</v>
          </cell>
          <cell r="Q20">
            <v>2738872.3030000003</v>
          </cell>
        </row>
        <row r="21">
          <cell r="F21">
            <v>9440347</v>
          </cell>
          <cell r="G21">
            <v>8840356</v>
          </cell>
          <cell r="H21">
            <v>8571573</v>
          </cell>
          <cell r="I21">
            <v>8060616</v>
          </cell>
          <cell r="J21">
            <v>8070392</v>
          </cell>
          <cell r="K21">
            <v>8104178</v>
          </cell>
          <cell r="L21">
            <v>7595594</v>
          </cell>
          <cell r="M21">
            <v>7377269</v>
          </cell>
          <cell r="N21">
            <v>7223465</v>
          </cell>
          <cell r="O21">
            <v>7306662</v>
          </cell>
          <cell r="P21">
            <v>7237591</v>
          </cell>
          <cell r="Q21">
            <v>7411995.659</v>
          </cell>
        </row>
        <row r="22">
          <cell r="F22">
            <v>13328415</v>
          </cell>
          <cell r="G22">
            <v>13471092</v>
          </cell>
          <cell r="H22">
            <v>13730733</v>
          </cell>
          <cell r="I22">
            <v>14130532</v>
          </cell>
          <cell r="J22">
            <v>14892156</v>
          </cell>
          <cell r="K22">
            <v>14722300</v>
          </cell>
          <cell r="L22">
            <v>15141749</v>
          </cell>
          <cell r="M22">
            <v>14994890</v>
          </cell>
          <cell r="N22">
            <v>15155506</v>
          </cell>
          <cell r="O22">
            <v>15232959.476027397</v>
          </cell>
          <cell r="P22">
            <v>15786477</v>
          </cell>
          <cell r="Q22">
            <v>15822443.493000001</v>
          </cell>
        </row>
        <row r="23">
          <cell r="F23">
            <v>1755039</v>
          </cell>
          <cell r="G23">
            <v>1770483</v>
          </cell>
          <cell r="H23">
            <v>1368624</v>
          </cell>
          <cell r="I23">
            <v>1150648</v>
          </cell>
          <cell r="J23">
            <v>1306181</v>
          </cell>
          <cell r="K23">
            <v>1077281</v>
          </cell>
          <cell r="L23">
            <v>1791917</v>
          </cell>
          <cell r="M23">
            <v>2115019</v>
          </cell>
          <cell r="N23">
            <v>1571701</v>
          </cell>
          <cell r="O23">
            <v>4092873</v>
          </cell>
          <cell r="P23">
            <v>2603712</v>
          </cell>
          <cell r="Q23">
            <v>2564329.1119999997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F27">
            <v>1015434</v>
          </cell>
          <cell r="G27">
            <v>1003935</v>
          </cell>
          <cell r="H27">
            <v>1000880</v>
          </cell>
          <cell r="I27">
            <v>1175914</v>
          </cell>
          <cell r="J27">
            <v>1180385</v>
          </cell>
          <cell r="K27">
            <v>1182783</v>
          </cell>
          <cell r="L27">
            <v>1295397</v>
          </cell>
          <cell r="M27">
            <v>1286029</v>
          </cell>
          <cell r="N27">
            <v>1180739</v>
          </cell>
          <cell r="O27">
            <v>1295298</v>
          </cell>
          <cell r="P27">
            <v>1780542</v>
          </cell>
          <cell r="Q27">
            <v>1783257.2120000001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F29">
            <v>652901</v>
          </cell>
          <cell r="G29">
            <v>655572</v>
          </cell>
          <cell r="H29">
            <v>660135</v>
          </cell>
          <cell r="I29">
            <v>657022</v>
          </cell>
          <cell r="J29">
            <v>661576</v>
          </cell>
          <cell r="K29">
            <v>664934</v>
          </cell>
          <cell r="L29">
            <v>659094</v>
          </cell>
          <cell r="M29">
            <v>663657</v>
          </cell>
          <cell r="N29">
            <v>668271</v>
          </cell>
          <cell r="O29">
            <v>656749</v>
          </cell>
          <cell r="P29">
            <v>661132</v>
          </cell>
          <cell r="Q29">
            <v>664552</v>
          </cell>
        </row>
        <row r="32">
          <cell r="F32">
            <v>88424</v>
          </cell>
          <cell r="G32">
            <v>133908</v>
          </cell>
          <cell r="H32">
            <v>178259</v>
          </cell>
          <cell r="I32">
            <v>240286</v>
          </cell>
          <cell r="J32">
            <v>293588</v>
          </cell>
          <cell r="K32">
            <v>142347</v>
          </cell>
          <cell r="L32">
            <v>107994</v>
          </cell>
          <cell r="M32">
            <v>179022</v>
          </cell>
          <cell r="N32">
            <v>221020</v>
          </cell>
          <cell r="O32">
            <v>297480</v>
          </cell>
          <cell r="P32">
            <v>351848</v>
          </cell>
          <cell r="Q32">
            <v>63303</v>
          </cell>
        </row>
        <row r="33">
          <cell r="F33">
            <v>340060</v>
          </cell>
          <cell r="G33">
            <v>338412</v>
          </cell>
          <cell r="H33">
            <v>341317</v>
          </cell>
          <cell r="I33">
            <v>333142</v>
          </cell>
          <cell r="J33">
            <v>330279</v>
          </cell>
          <cell r="K33">
            <v>255314</v>
          </cell>
          <cell r="L33">
            <v>254682</v>
          </cell>
          <cell r="M33">
            <v>251941</v>
          </cell>
          <cell r="N33">
            <v>258051</v>
          </cell>
          <cell r="O33">
            <v>254858</v>
          </cell>
          <cell r="P33">
            <v>254031</v>
          </cell>
          <cell r="Q33">
            <v>261251.01799999998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119628</v>
          </cell>
          <cell r="N34">
            <v>119628</v>
          </cell>
          <cell r="O34">
            <v>0</v>
          </cell>
          <cell r="P34">
            <v>0</v>
          </cell>
          <cell r="Q34">
            <v>0</v>
          </cell>
        </row>
        <row r="35">
          <cell r="F35">
            <v>618969</v>
          </cell>
          <cell r="G35">
            <v>510876</v>
          </cell>
          <cell r="H35">
            <v>864536</v>
          </cell>
          <cell r="I35">
            <v>655045</v>
          </cell>
          <cell r="J35">
            <v>676938</v>
          </cell>
          <cell r="K35">
            <v>684166</v>
          </cell>
          <cell r="L35">
            <v>760640</v>
          </cell>
          <cell r="M35">
            <v>1205142</v>
          </cell>
          <cell r="N35">
            <v>746085</v>
          </cell>
          <cell r="O35">
            <v>706142</v>
          </cell>
          <cell r="P35">
            <v>696680</v>
          </cell>
          <cell r="Q35">
            <v>901586.63620000007</v>
          </cell>
        </row>
        <row r="36">
          <cell r="F36">
            <v>718674</v>
          </cell>
          <cell r="G36">
            <v>938431</v>
          </cell>
          <cell r="H36">
            <v>670779</v>
          </cell>
          <cell r="I36">
            <v>570990</v>
          </cell>
          <cell r="J36">
            <v>890769</v>
          </cell>
          <cell r="K36">
            <v>916815</v>
          </cell>
          <cell r="L36">
            <v>849590</v>
          </cell>
          <cell r="M36">
            <v>620422</v>
          </cell>
          <cell r="N36">
            <v>975926</v>
          </cell>
          <cell r="O36">
            <v>623902</v>
          </cell>
          <cell r="P36">
            <v>504873</v>
          </cell>
          <cell r="Q36">
            <v>502702</v>
          </cell>
        </row>
        <row r="37">
          <cell r="F37">
            <v>147664</v>
          </cell>
          <cell r="G37">
            <v>136526</v>
          </cell>
          <cell r="H37">
            <v>162819</v>
          </cell>
          <cell r="I37">
            <v>123013</v>
          </cell>
          <cell r="J37">
            <v>354883</v>
          </cell>
          <cell r="K37">
            <v>232314</v>
          </cell>
          <cell r="L37">
            <v>213339</v>
          </cell>
          <cell r="M37">
            <v>285288</v>
          </cell>
          <cell r="N37">
            <v>241599</v>
          </cell>
          <cell r="O37">
            <v>153834</v>
          </cell>
          <cell r="P37">
            <v>146939</v>
          </cell>
          <cell r="Q37">
            <v>168341.128</v>
          </cell>
        </row>
        <row r="38">
          <cell r="F38">
            <v>0</v>
          </cell>
          <cell r="G38">
            <v>0</v>
          </cell>
          <cell r="H38">
            <v>31782</v>
          </cell>
          <cell r="I38">
            <v>67302</v>
          </cell>
          <cell r="J38">
            <v>80400</v>
          </cell>
          <cell r="K38">
            <v>36608</v>
          </cell>
          <cell r="L38">
            <v>0</v>
          </cell>
          <cell r="M38">
            <v>394</v>
          </cell>
          <cell r="N38">
            <v>18467</v>
          </cell>
          <cell r="O38">
            <v>0</v>
          </cell>
          <cell r="P38">
            <v>0</v>
          </cell>
          <cell r="Q38">
            <v>0</v>
          </cell>
        </row>
        <row r="39">
          <cell r="F39">
            <v>121669</v>
          </cell>
          <cell r="G39">
            <v>151795</v>
          </cell>
          <cell r="H39">
            <v>144395</v>
          </cell>
          <cell r="I39">
            <v>107625</v>
          </cell>
          <cell r="J39">
            <v>129028</v>
          </cell>
          <cell r="K39">
            <v>90940</v>
          </cell>
          <cell r="L39">
            <v>114292</v>
          </cell>
          <cell r="M39">
            <v>102443</v>
          </cell>
          <cell r="N39">
            <v>106114</v>
          </cell>
          <cell r="O39">
            <v>186137</v>
          </cell>
          <cell r="P39">
            <v>143014</v>
          </cell>
          <cell r="Q39">
            <v>126956</v>
          </cell>
        </row>
        <row r="43">
          <cell r="F43">
            <v>23841</v>
          </cell>
          <cell r="G43">
            <v>23841</v>
          </cell>
          <cell r="H43">
            <v>23841</v>
          </cell>
          <cell r="I43">
            <v>23841</v>
          </cell>
          <cell r="J43">
            <v>23841</v>
          </cell>
          <cell r="K43">
            <v>23861</v>
          </cell>
          <cell r="L43">
            <v>23861</v>
          </cell>
          <cell r="M43">
            <v>23861</v>
          </cell>
          <cell r="N43">
            <v>23861</v>
          </cell>
          <cell r="O43">
            <v>23861</v>
          </cell>
          <cell r="P43">
            <v>23861</v>
          </cell>
          <cell r="Q43">
            <v>23860.649000000001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F45">
            <v>1912574</v>
          </cell>
          <cell r="G45">
            <v>1912574</v>
          </cell>
          <cell r="H45">
            <v>1912574</v>
          </cell>
          <cell r="I45">
            <v>1912574</v>
          </cell>
          <cell r="J45">
            <v>1912574</v>
          </cell>
          <cell r="K45">
            <v>2112554</v>
          </cell>
          <cell r="L45">
            <v>2112554</v>
          </cell>
          <cell r="M45">
            <v>2112554</v>
          </cell>
          <cell r="N45">
            <v>2112554</v>
          </cell>
          <cell r="O45">
            <v>2112554</v>
          </cell>
          <cell r="P45">
            <v>2112554</v>
          </cell>
          <cell r="Q45">
            <v>2112554.0300000003</v>
          </cell>
        </row>
        <row r="46">
          <cell r="F46">
            <v>198596</v>
          </cell>
          <cell r="G46">
            <v>200633</v>
          </cell>
          <cell r="H46">
            <v>190694</v>
          </cell>
          <cell r="I46">
            <v>203603</v>
          </cell>
          <cell r="J46">
            <v>188363</v>
          </cell>
          <cell r="K46">
            <v>201608</v>
          </cell>
          <cell r="L46">
            <v>200565</v>
          </cell>
          <cell r="M46">
            <v>197051</v>
          </cell>
          <cell r="N46">
            <v>211635</v>
          </cell>
          <cell r="O46">
            <v>215443</v>
          </cell>
          <cell r="P46">
            <v>214264</v>
          </cell>
          <cell r="Q46">
            <v>248507.91800000001</v>
          </cell>
        </row>
        <row r="48">
          <cell r="F48">
            <v>2387758</v>
          </cell>
          <cell r="G48">
            <v>2390468</v>
          </cell>
          <cell r="H48">
            <v>2300155</v>
          </cell>
          <cell r="I48">
            <v>2300203</v>
          </cell>
          <cell r="J48">
            <v>2300251</v>
          </cell>
          <cell r="K48">
            <v>2581747</v>
          </cell>
          <cell r="L48">
            <v>2581795</v>
          </cell>
          <cell r="M48">
            <v>2581843</v>
          </cell>
          <cell r="N48">
            <v>2581891</v>
          </cell>
          <cell r="O48">
            <v>2581938</v>
          </cell>
          <cell r="P48">
            <v>2812689</v>
          </cell>
          <cell r="Q48">
            <v>2796874.514</v>
          </cell>
        </row>
        <row r="49">
          <cell r="F49">
            <v>2109280</v>
          </cell>
          <cell r="G49">
            <v>2110937</v>
          </cell>
          <cell r="H49">
            <v>2102975</v>
          </cell>
          <cell r="I49">
            <v>2219504</v>
          </cell>
          <cell r="J49">
            <v>2350145</v>
          </cell>
          <cell r="K49">
            <v>2108004</v>
          </cell>
          <cell r="L49">
            <v>2253642</v>
          </cell>
          <cell r="M49">
            <v>2268204</v>
          </cell>
          <cell r="N49">
            <v>2391472</v>
          </cell>
          <cell r="O49">
            <v>2543721</v>
          </cell>
          <cell r="P49">
            <v>2455572</v>
          </cell>
          <cell r="Q49">
            <v>2596567.4332300001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L50">
            <v>0</v>
          </cell>
          <cell r="M50">
            <v>0</v>
          </cell>
          <cell r="O50">
            <v>0</v>
          </cell>
          <cell r="P50">
            <v>0</v>
          </cell>
          <cell r="Q50">
            <v>0</v>
          </cell>
        </row>
        <row r="53">
          <cell r="F53">
            <v>577352</v>
          </cell>
          <cell r="G53">
            <v>551116</v>
          </cell>
          <cell r="H53">
            <v>535919</v>
          </cell>
          <cell r="I53">
            <v>278826</v>
          </cell>
          <cell r="J53">
            <v>316603</v>
          </cell>
          <cell r="K53">
            <v>259874</v>
          </cell>
          <cell r="L53">
            <v>293130</v>
          </cell>
          <cell r="M53">
            <v>342041</v>
          </cell>
          <cell r="N53">
            <v>420037</v>
          </cell>
          <cell r="O53">
            <v>414050</v>
          </cell>
          <cell r="P53">
            <v>404110</v>
          </cell>
          <cell r="Q53">
            <v>394071</v>
          </cell>
        </row>
        <row r="54">
          <cell r="F54">
            <v>98037</v>
          </cell>
          <cell r="G54">
            <v>244053</v>
          </cell>
          <cell r="H54">
            <v>129597</v>
          </cell>
          <cell r="I54">
            <v>87992</v>
          </cell>
          <cell r="J54">
            <v>27850</v>
          </cell>
          <cell r="K54">
            <v>0</v>
          </cell>
          <cell r="L54">
            <v>165290</v>
          </cell>
          <cell r="M54">
            <v>27685</v>
          </cell>
          <cell r="N54">
            <v>24322</v>
          </cell>
          <cell r="O54">
            <v>27558</v>
          </cell>
          <cell r="P54">
            <v>0</v>
          </cell>
          <cell r="Q54">
            <v>0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242291</v>
          </cell>
          <cell r="J55">
            <v>273410</v>
          </cell>
          <cell r="K55">
            <v>254270</v>
          </cell>
          <cell r="L55">
            <v>253186</v>
          </cell>
          <cell r="M55">
            <v>261970</v>
          </cell>
          <cell r="N55">
            <v>240628</v>
          </cell>
          <cell r="O55">
            <v>239189</v>
          </cell>
          <cell r="P55">
            <v>783743</v>
          </cell>
          <cell r="Q55">
            <v>787836</v>
          </cell>
        </row>
        <row r="56">
          <cell r="F56">
            <v>0</v>
          </cell>
          <cell r="G56">
            <v>0</v>
          </cell>
          <cell r="H56">
            <v>0</v>
          </cell>
          <cell r="I56">
            <v>1103</v>
          </cell>
          <cell r="J56">
            <v>360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</row>
        <row r="62">
          <cell r="F62">
            <v>742028</v>
          </cell>
          <cell r="G62">
            <v>630815</v>
          </cell>
          <cell r="H62">
            <v>641136</v>
          </cell>
          <cell r="I62">
            <v>888659</v>
          </cell>
          <cell r="J62">
            <v>937946</v>
          </cell>
          <cell r="K62">
            <v>797100</v>
          </cell>
          <cell r="L62">
            <v>978999</v>
          </cell>
          <cell r="M62">
            <v>1078356</v>
          </cell>
          <cell r="N62">
            <v>998528</v>
          </cell>
          <cell r="O62">
            <v>1066308</v>
          </cell>
          <cell r="P62">
            <v>905751</v>
          </cell>
          <cell r="Q62">
            <v>1266016.1439999999</v>
          </cell>
        </row>
        <row r="63">
          <cell r="F63">
            <v>178268</v>
          </cell>
          <cell r="G63">
            <v>132239</v>
          </cell>
          <cell r="H63">
            <v>161934</v>
          </cell>
          <cell r="I63">
            <v>106221</v>
          </cell>
          <cell r="J63">
            <v>136037</v>
          </cell>
          <cell r="K63">
            <v>131148</v>
          </cell>
          <cell r="L63">
            <v>116537</v>
          </cell>
          <cell r="M63">
            <v>220953</v>
          </cell>
          <cell r="N63">
            <v>201021</v>
          </cell>
          <cell r="O63">
            <v>170944</v>
          </cell>
          <cell r="P63">
            <v>172145</v>
          </cell>
          <cell r="Q63">
            <v>175058.886</v>
          </cell>
        </row>
        <row r="65">
          <cell r="F65">
            <v>603554</v>
          </cell>
          <cell r="G65">
            <v>601579</v>
          </cell>
          <cell r="H65">
            <v>627392</v>
          </cell>
          <cell r="I65">
            <v>637518</v>
          </cell>
          <cell r="J65">
            <v>634682</v>
          </cell>
          <cell r="K65">
            <v>642968</v>
          </cell>
          <cell r="L65">
            <v>658439</v>
          </cell>
          <cell r="M65">
            <v>654820</v>
          </cell>
          <cell r="N65">
            <v>686354</v>
          </cell>
          <cell r="O65">
            <v>687470</v>
          </cell>
          <cell r="P65">
            <v>695800</v>
          </cell>
          <cell r="Q65">
            <v>702189.18799999997</v>
          </cell>
        </row>
        <row r="66">
          <cell r="F66">
            <v>1281294</v>
          </cell>
          <cell r="G66">
            <v>1097514</v>
          </cell>
          <cell r="H66">
            <v>1172104</v>
          </cell>
          <cell r="I66">
            <v>742361</v>
          </cell>
          <cell r="J66">
            <v>1097775</v>
          </cell>
          <cell r="K66">
            <v>1254714</v>
          </cell>
          <cell r="L66">
            <v>1772530</v>
          </cell>
          <cell r="M66">
            <v>1971825</v>
          </cell>
          <cell r="N66">
            <v>1294219</v>
          </cell>
          <cell r="O66">
            <v>1130263</v>
          </cell>
          <cell r="P66">
            <v>1274022</v>
          </cell>
          <cell r="Q66">
            <v>818875.84816000005</v>
          </cell>
        </row>
        <row r="67">
          <cell r="F67">
            <v>57</v>
          </cell>
          <cell r="G67">
            <v>16</v>
          </cell>
          <cell r="H67">
            <v>67</v>
          </cell>
          <cell r="I67">
            <v>16</v>
          </cell>
          <cell r="J67">
            <v>54</v>
          </cell>
          <cell r="K67">
            <v>27</v>
          </cell>
          <cell r="L67">
            <v>70</v>
          </cell>
          <cell r="M67">
            <v>67</v>
          </cell>
          <cell r="N67">
            <v>51</v>
          </cell>
          <cell r="O67">
            <v>63</v>
          </cell>
          <cell r="P67">
            <v>74</v>
          </cell>
          <cell r="Q67">
            <v>63</v>
          </cell>
        </row>
        <row r="69">
          <cell r="F69">
            <v>1365378</v>
          </cell>
          <cell r="G69">
            <v>1874919</v>
          </cell>
          <cell r="H69">
            <v>1753354</v>
          </cell>
          <cell r="I69">
            <v>828922</v>
          </cell>
          <cell r="J69">
            <v>1545047</v>
          </cell>
          <cell r="K69">
            <v>1855338</v>
          </cell>
          <cell r="L69">
            <v>2302919</v>
          </cell>
          <cell r="M69">
            <v>2687781</v>
          </cell>
          <cell r="N69">
            <v>2065505</v>
          </cell>
          <cell r="O69">
            <v>2228488</v>
          </cell>
          <cell r="P69">
            <v>1988880</v>
          </cell>
          <cell r="Q69">
            <v>741532.42018999998</v>
          </cell>
        </row>
        <row r="70">
          <cell r="F70">
            <v>3402669</v>
          </cell>
          <cell r="G70">
            <v>2292654</v>
          </cell>
          <cell r="H70">
            <v>1999774</v>
          </cell>
          <cell r="I70">
            <v>2075049</v>
          </cell>
          <cell r="J70">
            <v>1903906</v>
          </cell>
          <cell r="K70">
            <v>2352483</v>
          </cell>
          <cell r="L70">
            <v>3286981</v>
          </cell>
          <cell r="M70">
            <v>3340103</v>
          </cell>
          <cell r="N70">
            <v>2872480</v>
          </cell>
          <cell r="O70">
            <v>4954734</v>
          </cell>
          <cell r="P70">
            <v>4135805</v>
          </cell>
          <cell r="Q70">
            <v>3409155.01</v>
          </cell>
        </row>
        <row r="72">
          <cell r="F72">
            <v>386202</v>
          </cell>
          <cell r="G72">
            <v>384976</v>
          </cell>
          <cell r="H72">
            <v>384382</v>
          </cell>
          <cell r="I72">
            <v>385507</v>
          </cell>
          <cell r="J72">
            <v>464942</v>
          </cell>
          <cell r="K72">
            <v>484916</v>
          </cell>
          <cell r="L72">
            <v>353062</v>
          </cell>
          <cell r="M72">
            <v>418448</v>
          </cell>
          <cell r="N72">
            <v>489775</v>
          </cell>
          <cell r="O72">
            <v>532952</v>
          </cell>
          <cell r="P72">
            <v>416082</v>
          </cell>
          <cell r="Q72">
            <v>258540.38958904109</v>
          </cell>
        </row>
        <row r="73">
          <cell r="F73">
            <v>4790507</v>
          </cell>
          <cell r="G73">
            <v>4797619</v>
          </cell>
          <cell r="H73">
            <v>4757936</v>
          </cell>
          <cell r="I73">
            <v>4962431</v>
          </cell>
          <cell r="J73">
            <v>4847150</v>
          </cell>
          <cell r="K73">
            <v>4752453</v>
          </cell>
          <cell r="L73">
            <v>4691828</v>
          </cell>
          <cell r="M73">
            <v>4965064</v>
          </cell>
          <cell r="N73">
            <v>5284864</v>
          </cell>
          <cell r="O73">
            <v>5395613</v>
          </cell>
          <cell r="P73">
            <v>5504590</v>
          </cell>
          <cell r="Q73">
            <v>5952541.4620000003</v>
          </cell>
        </row>
        <row r="74">
          <cell r="F74">
            <v>1720477</v>
          </cell>
          <cell r="G74">
            <v>1727056</v>
          </cell>
          <cell r="H74">
            <v>1256458</v>
          </cell>
          <cell r="I74">
            <v>1262085</v>
          </cell>
          <cell r="J74">
            <v>1267131</v>
          </cell>
          <cell r="K74">
            <v>1271947</v>
          </cell>
          <cell r="L74">
            <v>1277708</v>
          </cell>
          <cell r="M74">
            <v>1282273</v>
          </cell>
          <cell r="N74">
            <v>1287342</v>
          </cell>
          <cell r="O74">
            <v>1292650</v>
          </cell>
          <cell r="P74">
            <v>1146630</v>
          </cell>
          <cell r="Q74">
            <v>1151252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</row>
        <row r="77">
          <cell r="F77">
            <v>0</v>
          </cell>
          <cell r="G77">
            <v>81</v>
          </cell>
          <cell r="H77">
            <v>501</v>
          </cell>
          <cell r="I77">
            <v>1122</v>
          </cell>
          <cell r="J77">
            <v>0</v>
          </cell>
          <cell r="K77">
            <v>0</v>
          </cell>
          <cell r="L77">
            <v>0</v>
          </cell>
          <cell r="M77">
            <v>2834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F79">
            <v>733863</v>
          </cell>
          <cell r="G79">
            <v>698279</v>
          </cell>
          <cell r="H79">
            <v>842156</v>
          </cell>
          <cell r="I79">
            <v>564131</v>
          </cell>
          <cell r="J79">
            <v>739629</v>
          </cell>
          <cell r="K79">
            <v>663379</v>
          </cell>
          <cell r="L79">
            <v>816872</v>
          </cell>
          <cell r="M79">
            <v>690401</v>
          </cell>
          <cell r="N79">
            <v>683663</v>
          </cell>
          <cell r="O79">
            <v>690912</v>
          </cell>
          <cell r="P79">
            <v>1203920</v>
          </cell>
          <cell r="Q79">
            <v>1170563.527</v>
          </cell>
        </row>
        <row r="80">
          <cell r="F80">
            <v>8121305</v>
          </cell>
          <cell r="G80">
            <v>8206529</v>
          </cell>
          <cell r="H80">
            <v>8196390</v>
          </cell>
          <cell r="I80">
            <v>8270893</v>
          </cell>
          <cell r="J80">
            <v>8635714</v>
          </cell>
          <cell r="K80">
            <v>8493305</v>
          </cell>
          <cell r="L80">
            <v>8568481</v>
          </cell>
          <cell r="M80">
            <v>8643030</v>
          </cell>
          <cell r="N80">
            <v>8793946</v>
          </cell>
          <cell r="O80">
            <v>8983054</v>
          </cell>
          <cell r="P80">
            <v>9084232</v>
          </cell>
          <cell r="Q80">
            <v>9283690.4930000007</v>
          </cell>
        </row>
        <row r="81">
          <cell r="F81">
            <v>20786950</v>
          </cell>
          <cell r="G81">
            <v>20982253</v>
          </cell>
          <cell r="H81">
            <v>21174299</v>
          </cell>
          <cell r="I81">
            <v>21371323</v>
          </cell>
          <cell r="J81">
            <v>21603203</v>
          </cell>
          <cell r="K81">
            <v>21867806</v>
          </cell>
          <cell r="L81">
            <v>22063611</v>
          </cell>
          <cell r="M81">
            <v>22277106</v>
          </cell>
          <cell r="N81">
            <v>22551155</v>
          </cell>
          <cell r="O81">
            <v>22839222</v>
          </cell>
          <cell r="P81">
            <v>23134162</v>
          </cell>
          <cell r="Q81">
            <v>23510985.035999998</v>
          </cell>
        </row>
        <row r="82">
          <cell r="F82">
            <v>6607365</v>
          </cell>
          <cell r="G82">
            <v>6808383</v>
          </cell>
          <cell r="H82">
            <v>6941455</v>
          </cell>
          <cell r="I82">
            <v>7190719.7600199999</v>
          </cell>
          <cell r="J82">
            <v>7192907</v>
          </cell>
          <cell r="K82">
            <v>7234704</v>
          </cell>
          <cell r="L82">
            <v>7407196</v>
          </cell>
          <cell r="M82">
            <v>7380862</v>
          </cell>
          <cell r="N82">
            <v>7464069.1565300003</v>
          </cell>
          <cell r="O82">
            <v>7140446.4215700002</v>
          </cell>
          <cell r="P82">
            <v>7269548.8648699997</v>
          </cell>
          <cell r="Q82">
            <v>7227336.3697500005</v>
          </cell>
        </row>
        <row r="83">
          <cell r="F83">
            <v>2936195</v>
          </cell>
          <cell r="G83">
            <v>3060237</v>
          </cell>
          <cell r="H83">
            <v>3007297</v>
          </cell>
          <cell r="I83">
            <v>3083631</v>
          </cell>
          <cell r="J83">
            <v>3102108</v>
          </cell>
          <cell r="K83">
            <v>3101913</v>
          </cell>
          <cell r="L83">
            <v>3061225</v>
          </cell>
          <cell r="M83">
            <v>3164746</v>
          </cell>
          <cell r="N83">
            <v>3206099</v>
          </cell>
          <cell r="O83">
            <v>3626653</v>
          </cell>
          <cell r="P83">
            <v>3718877</v>
          </cell>
          <cell r="Q83">
            <v>3897956.9369999999</v>
          </cell>
        </row>
        <row r="84">
          <cell r="F84">
            <v>3702186</v>
          </cell>
          <cell r="G84">
            <v>3531667</v>
          </cell>
          <cell r="H84">
            <v>3631459</v>
          </cell>
          <cell r="I84">
            <v>3615266</v>
          </cell>
          <cell r="J84">
            <v>3773954</v>
          </cell>
          <cell r="K84">
            <v>3847625</v>
          </cell>
          <cell r="L84">
            <v>3981531</v>
          </cell>
          <cell r="M84">
            <v>4062120</v>
          </cell>
          <cell r="N84">
            <v>4026926</v>
          </cell>
          <cell r="O84">
            <v>4037306</v>
          </cell>
          <cell r="P84">
            <v>4325670</v>
          </cell>
          <cell r="Q84">
            <v>4342456</v>
          </cell>
        </row>
        <row r="85">
          <cell r="F85">
            <v>6638013</v>
          </cell>
          <cell r="G85">
            <v>6460594</v>
          </cell>
          <cell r="H85">
            <v>6644208</v>
          </cell>
          <cell r="I85">
            <v>6910496</v>
          </cell>
          <cell r="J85">
            <v>6916779</v>
          </cell>
          <cell r="K85">
            <v>7228870</v>
          </cell>
          <cell r="L85">
            <v>6797970</v>
          </cell>
          <cell r="M85">
            <v>6810409</v>
          </cell>
          <cell r="N85">
            <v>6555076</v>
          </cell>
          <cell r="O85">
            <v>6978607</v>
          </cell>
          <cell r="P85">
            <v>6606268</v>
          </cell>
          <cell r="Q85">
            <v>6723390.2829999998</v>
          </cell>
        </row>
        <row r="86">
          <cell r="F86">
            <v>323012</v>
          </cell>
          <cell r="G86">
            <v>352988</v>
          </cell>
          <cell r="H86">
            <v>366866</v>
          </cell>
          <cell r="I86">
            <v>392114</v>
          </cell>
          <cell r="J86">
            <v>409470</v>
          </cell>
          <cell r="K86">
            <v>418380</v>
          </cell>
          <cell r="L86">
            <v>434742</v>
          </cell>
          <cell r="M86">
            <v>454545</v>
          </cell>
          <cell r="N86">
            <v>474168</v>
          </cell>
          <cell r="O86">
            <v>497939</v>
          </cell>
          <cell r="P86">
            <v>520909</v>
          </cell>
          <cell r="Q86">
            <v>522618.84499999997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</row>
        <row r="88">
          <cell r="F88">
            <v>194545</v>
          </cell>
          <cell r="G88">
            <v>310841</v>
          </cell>
          <cell r="H88">
            <v>31843</v>
          </cell>
          <cell r="I88">
            <v>66844</v>
          </cell>
          <cell r="J88">
            <v>82771</v>
          </cell>
          <cell r="K88">
            <v>0</v>
          </cell>
          <cell r="L88">
            <v>0</v>
          </cell>
          <cell r="M88">
            <v>0</v>
          </cell>
          <cell r="N88">
            <v>17459</v>
          </cell>
          <cell r="O88">
            <v>0</v>
          </cell>
          <cell r="P88">
            <v>0</v>
          </cell>
          <cell r="Q88">
            <v>0</v>
          </cell>
        </row>
        <row r="89">
          <cell r="F89">
            <v>124173</v>
          </cell>
          <cell r="G89">
            <v>121504</v>
          </cell>
          <cell r="H89">
            <v>433766</v>
          </cell>
          <cell r="I89">
            <v>432018</v>
          </cell>
          <cell r="J89">
            <v>415299</v>
          </cell>
          <cell r="K89">
            <v>417280</v>
          </cell>
          <cell r="L89">
            <v>419064</v>
          </cell>
          <cell r="M89">
            <v>418508</v>
          </cell>
          <cell r="N89">
            <v>418401</v>
          </cell>
          <cell r="O89">
            <v>450821</v>
          </cell>
          <cell r="P89">
            <v>500117</v>
          </cell>
          <cell r="Q89">
            <v>485585</v>
          </cell>
        </row>
        <row r="90">
          <cell r="F90">
            <v>1041835</v>
          </cell>
          <cell r="G90">
            <v>944908</v>
          </cell>
          <cell r="H90">
            <v>1070832</v>
          </cell>
          <cell r="I90">
            <v>916892</v>
          </cell>
          <cell r="J90">
            <v>1002105</v>
          </cell>
          <cell r="K90">
            <v>833362</v>
          </cell>
          <cell r="L90">
            <v>935858</v>
          </cell>
          <cell r="M90">
            <v>803442</v>
          </cell>
          <cell r="N90">
            <v>842455</v>
          </cell>
          <cell r="O90">
            <v>747010</v>
          </cell>
          <cell r="P90">
            <v>942325</v>
          </cell>
          <cell r="Q90">
            <v>1015915.49094</v>
          </cell>
        </row>
        <row r="91">
          <cell r="F91">
            <v>200209</v>
          </cell>
          <cell r="G91">
            <v>217952</v>
          </cell>
          <cell r="H91">
            <v>223468</v>
          </cell>
          <cell r="I91">
            <v>217726</v>
          </cell>
          <cell r="J91">
            <v>222542</v>
          </cell>
          <cell r="K91">
            <v>225365</v>
          </cell>
          <cell r="L91">
            <v>225114</v>
          </cell>
          <cell r="M91">
            <v>234910</v>
          </cell>
          <cell r="N91">
            <v>238343</v>
          </cell>
          <cell r="O91">
            <v>208538</v>
          </cell>
          <cell r="P91">
            <v>211450</v>
          </cell>
          <cell r="Q91">
            <v>220985.29200000002</v>
          </cell>
        </row>
        <row r="92">
          <cell r="F92">
            <v>425683</v>
          </cell>
          <cell r="G92">
            <v>428687</v>
          </cell>
          <cell r="H92">
            <v>432323</v>
          </cell>
          <cell r="I92">
            <v>454118</v>
          </cell>
          <cell r="J92">
            <v>456665</v>
          </cell>
          <cell r="K92">
            <v>456592</v>
          </cell>
          <cell r="L92">
            <v>457604</v>
          </cell>
          <cell r="M92">
            <v>457494</v>
          </cell>
          <cell r="N92">
            <v>460011</v>
          </cell>
          <cell r="O92">
            <v>459278</v>
          </cell>
          <cell r="P92">
            <v>457123</v>
          </cell>
          <cell r="Q92">
            <v>473130.49599999998</v>
          </cell>
        </row>
        <row r="93">
          <cell r="F93">
            <v>94013</v>
          </cell>
          <cell r="G93">
            <v>93880</v>
          </cell>
          <cell r="H93">
            <v>91973</v>
          </cell>
          <cell r="I93">
            <v>94761</v>
          </cell>
          <cell r="J93">
            <v>97382</v>
          </cell>
          <cell r="K93">
            <v>98725</v>
          </cell>
          <cell r="L93">
            <v>98535</v>
          </cell>
          <cell r="M93">
            <v>97998</v>
          </cell>
          <cell r="N93">
            <v>100418</v>
          </cell>
          <cell r="O93">
            <v>99206</v>
          </cell>
          <cell r="P93">
            <v>99800</v>
          </cell>
          <cell r="Q93">
            <v>106367.17</v>
          </cell>
        </row>
        <row r="96">
          <cell r="F96">
            <v>962352</v>
          </cell>
          <cell r="G96">
            <v>980264</v>
          </cell>
          <cell r="H96">
            <v>1027716</v>
          </cell>
          <cell r="I96">
            <v>803674</v>
          </cell>
          <cell r="J96">
            <v>845368</v>
          </cell>
          <cell r="K96">
            <v>761791</v>
          </cell>
          <cell r="L96">
            <v>1008173</v>
          </cell>
          <cell r="M96">
            <v>1038627</v>
          </cell>
          <cell r="N96">
            <v>1155349</v>
          </cell>
          <cell r="O96">
            <v>790249</v>
          </cell>
          <cell r="P96">
            <v>829718</v>
          </cell>
          <cell r="Q96">
            <v>1094717.2709999999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</row>
        <row r="98">
          <cell r="F98">
            <v>77453</v>
          </cell>
          <cell r="G98">
            <v>65123</v>
          </cell>
          <cell r="H98">
            <v>81163</v>
          </cell>
          <cell r="I98">
            <v>56236</v>
          </cell>
          <cell r="J98">
            <v>274926</v>
          </cell>
          <cell r="K98">
            <v>170275</v>
          </cell>
          <cell r="L98">
            <v>164307</v>
          </cell>
          <cell r="M98">
            <v>234056</v>
          </cell>
          <cell r="N98">
            <v>190510</v>
          </cell>
          <cell r="O98">
            <v>132320</v>
          </cell>
          <cell r="P98">
            <v>129871</v>
          </cell>
          <cell r="Q98">
            <v>141419.41700000002</v>
          </cell>
        </row>
        <row r="99">
          <cell r="F99">
            <v>430220</v>
          </cell>
          <cell r="G99">
            <v>427624</v>
          </cell>
          <cell r="H99">
            <v>429922</v>
          </cell>
          <cell r="I99">
            <v>431073</v>
          </cell>
          <cell r="J99">
            <v>132663</v>
          </cell>
          <cell r="K99">
            <v>363011</v>
          </cell>
          <cell r="L99">
            <v>213548</v>
          </cell>
          <cell r="M99">
            <v>151703</v>
          </cell>
          <cell r="N99">
            <v>459973</v>
          </cell>
          <cell r="O99">
            <v>462006</v>
          </cell>
          <cell r="P99">
            <v>914246</v>
          </cell>
          <cell r="Q99">
            <v>767808</v>
          </cell>
        </row>
        <row r="101">
          <cell r="F101">
            <v>182055</v>
          </cell>
          <cell r="G101">
            <v>184933</v>
          </cell>
          <cell r="H101">
            <v>183746</v>
          </cell>
          <cell r="I101">
            <v>193924</v>
          </cell>
          <cell r="J101">
            <v>201209</v>
          </cell>
          <cell r="K101">
            <v>198419</v>
          </cell>
          <cell r="L101">
            <v>196861</v>
          </cell>
          <cell r="M101">
            <v>209935</v>
          </cell>
          <cell r="N101">
            <v>215753</v>
          </cell>
          <cell r="O101">
            <v>211124</v>
          </cell>
          <cell r="P101">
            <v>210994</v>
          </cell>
          <cell r="Q101">
            <v>210729</v>
          </cell>
        </row>
        <row r="102">
          <cell r="F102">
            <v>35445</v>
          </cell>
          <cell r="G102">
            <v>35445</v>
          </cell>
          <cell r="H102">
            <v>35445</v>
          </cell>
          <cell r="I102">
            <v>35445</v>
          </cell>
          <cell r="J102">
            <v>35445</v>
          </cell>
          <cell r="K102">
            <v>57804</v>
          </cell>
          <cell r="L102">
            <v>57804</v>
          </cell>
          <cell r="M102">
            <v>57804</v>
          </cell>
          <cell r="N102">
            <v>57804</v>
          </cell>
          <cell r="O102">
            <v>57804</v>
          </cell>
          <cell r="P102">
            <v>57804</v>
          </cell>
          <cell r="Q102">
            <v>57804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5">
          <cell r="F105">
            <v>169893</v>
          </cell>
          <cell r="G105">
            <v>170629</v>
          </cell>
          <cell r="H105">
            <v>162230</v>
          </cell>
          <cell r="I105">
            <v>141656</v>
          </cell>
          <cell r="J105">
            <v>142345</v>
          </cell>
          <cell r="K105">
            <v>121745</v>
          </cell>
          <cell r="L105">
            <v>122339</v>
          </cell>
          <cell r="M105">
            <v>122934</v>
          </cell>
          <cell r="N105">
            <v>120332</v>
          </cell>
          <cell r="O105">
            <v>120929</v>
          </cell>
          <cell r="P105">
            <v>121507</v>
          </cell>
          <cell r="Q105">
            <v>121214.61041095891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</row>
        <row r="107"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</row>
        <row r="108">
          <cell r="F108">
            <v>20845</v>
          </cell>
          <cell r="G108">
            <v>21005</v>
          </cell>
          <cell r="H108">
            <v>21165</v>
          </cell>
          <cell r="I108">
            <v>23325</v>
          </cell>
          <cell r="J108">
            <v>23485</v>
          </cell>
          <cell r="K108">
            <v>22668</v>
          </cell>
          <cell r="L108">
            <v>21631</v>
          </cell>
          <cell r="M108">
            <v>21608</v>
          </cell>
          <cell r="N108">
            <v>21575</v>
          </cell>
          <cell r="O108">
            <v>21541</v>
          </cell>
          <cell r="P108">
            <v>21841</v>
          </cell>
          <cell r="Q108">
            <v>22896.493999999999</v>
          </cell>
        </row>
        <row r="111">
          <cell r="F111">
            <v>319794</v>
          </cell>
          <cell r="G111">
            <v>327188</v>
          </cell>
          <cell r="H111">
            <v>330633</v>
          </cell>
          <cell r="I111">
            <v>368769</v>
          </cell>
          <cell r="J111">
            <v>389657</v>
          </cell>
          <cell r="K111">
            <v>379030</v>
          </cell>
          <cell r="L111">
            <v>396145</v>
          </cell>
          <cell r="M111">
            <v>408875</v>
          </cell>
          <cell r="N111">
            <v>435392</v>
          </cell>
          <cell r="O111">
            <v>453376</v>
          </cell>
          <cell r="P111">
            <v>469203</v>
          </cell>
          <cell r="Q111">
            <v>496219.99994999997</v>
          </cell>
        </row>
        <row r="112"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</row>
        <row r="113">
          <cell r="F113">
            <v>227766</v>
          </cell>
          <cell r="G113">
            <v>236364</v>
          </cell>
          <cell r="H113">
            <v>233013</v>
          </cell>
          <cell r="I113">
            <v>238408</v>
          </cell>
          <cell r="J113">
            <v>240053</v>
          </cell>
          <cell r="K113">
            <v>241082</v>
          </cell>
          <cell r="L113">
            <v>258424</v>
          </cell>
          <cell r="M113">
            <v>256217</v>
          </cell>
          <cell r="N113">
            <v>259362</v>
          </cell>
          <cell r="O113">
            <v>262853</v>
          </cell>
          <cell r="P113">
            <v>283229</v>
          </cell>
          <cell r="Q113">
            <v>296048.627645</v>
          </cell>
        </row>
        <row r="114">
          <cell r="F114">
            <v>213599</v>
          </cell>
          <cell r="G114">
            <v>211890</v>
          </cell>
          <cell r="H114">
            <v>209878</v>
          </cell>
          <cell r="I114">
            <v>215118</v>
          </cell>
          <cell r="J114">
            <v>214072</v>
          </cell>
          <cell r="K114">
            <v>222591</v>
          </cell>
          <cell r="L114">
            <v>221351</v>
          </cell>
          <cell r="M114">
            <v>221177</v>
          </cell>
          <cell r="N114">
            <v>221758</v>
          </cell>
          <cell r="O114">
            <v>224867</v>
          </cell>
          <cell r="P114">
            <v>226271</v>
          </cell>
          <cell r="Q114">
            <v>241021.37523999999</v>
          </cell>
        </row>
        <row r="116">
          <cell r="F116">
            <v>4609</v>
          </cell>
          <cell r="G116">
            <v>4604</v>
          </cell>
          <cell r="H116">
            <v>4589</v>
          </cell>
          <cell r="I116">
            <v>4681</v>
          </cell>
          <cell r="J116">
            <v>4686</v>
          </cell>
          <cell r="K116">
            <v>4717</v>
          </cell>
          <cell r="L116">
            <v>4668</v>
          </cell>
          <cell r="M116">
            <v>4678</v>
          </cell>
          <cell r="N116">
            <v>4727</v>
          </cell>
          <cell r="O116">
            <v>3540</v>
          </cell>
          <cell r="P116">
            <v>2983</v>
          </cell>
          <cell r="Q116">
            <v>5531</v>
          </cell>
        </row>
        <row r="117">
          <cell r="F117">
            <v>841260</v>
          </cell>
          <cell r="G117">
            <v>1448418</v>
          </cell>
          <cell r="H117">
            <v>1725949</v>
          </cell>
          <cell r="I117">
            <v>1245512.621</v>
          </cell>
          <cell r="J117">
            <v>1290920</v>
          </cell>
          <cell r="K117">
            <v>764599</v>
          </cell>
          <cell r="L117">
            <v>1535002</v>
          </cell>
          <cell r="M117">
            <v>1564648</v>
          </cell>
          <cell r="N117">
            <v>1558057.32</v>
          </cell>
          <cell r="O117">
            <v>1093482.375</v>
          </cell>
          <cell r="P117">
            <v>1033064.937</v>
          </cell>
          <cell r="Q117">
            <v>924161.90700000001</v>
          </cell>
        </row>
        <row r="118">
          <cell r="F118">
            <v>255925</v>
          </cell>
          <cell r="G118">
            <v>108403</v>
          </cell>
          <cell r="H118">
            <v>98829</v>
          </cell>
          <cell r="I118">
            <v>144399</v>
          </cell>
          <cell r="J118">
            <v>447917</v>
          </cell>
          <cell r="K118">
            <v>182629</v>
          </cell>
          <cell r="L118">
            <v>166618</v>
          </cell>
          <cell r="M118">
            <v>106476</v>
          </cell>
          <cell r="N118">
            <v>232189</v>
          </cell>
          <cell r="O118">
            <v>165340</v>
          </cell>
          <cell r="P118">
            <v>136231</v>
          </cell>
          <cell r="Q118">
            <v>297496.96181499999</v>
          </cell>
        </row>
        <row r="119">
          <cell r="F119">
            <v>84777</v>
          </cell>
          <cell r="G119">
            <v>84705</v>
          </cell>
          <cell r="H119">
            <v>82429</v>
          </cell>
          <cell r="I119">
            <v>78514</v>
          </cell>
          <cell r="J119">
            <v>82040</v>
          </cell>
          <cell r="K119">
            <v>84288</v>
          </cell>
          <cell r="L119">
            <v>85770</v>
          </cell>
          <cell r="M119">
            <v>88054</v>
          </cell>
          <cell r="N119">
            <v>90450</v>
          </cell>
          <cell r="O119">
            <v>84320</v>
          </cell>
          <cell r="P119">
            <v>88248</v>
          </cell>
          <cell r="Q119">
            <v>82705</v>
          </cell>
        </row>
        <row r="120">
          <cell r="F120">
            <v>274227</v>
          </cell>
          <cell r="G120">
            <v>351143</v>
          </cell>
          <cell r="H120">
            <v>300639</v>
          </cell>
          <cell r="I120">
            <v>259642</v>
          </cell>
          <cell r="J120">
            <v>244060</v>
          </cell>
          <cell r="K120">
            <v>485624</v>
          </cell>
          <cell r="L120">
            <v>287823</v>
          </cell>
          <cell r="M120">
            <v>269740</v>
          </cell>
          <cell r="N120">
            <v>265109</v>
          </cell>
          <cell r="O120">
            <v>267138</v>
          </cell>
          <cell r="P120">
            <v>280202</v>
          </cell>
          <cell r="Q120">
            <v>374223</v>
          </cell>
        </row>
        <row r="123">
          <cell r="F123">
            <v>581090</v>
          </cell>
          <cell r="G123">
            <v>584306</v>
          </cell>
          <cell r="H123">
            <v>980462</v>
          </cell>
          <cell r="I123">
            <v>704583</v>
          </cell>
          <cell r="J123">
            <v>835004</v>
          </cell>
          <cell r="K123">
            <v>660691</v>
          </cell>
          <cell r="L123">
            <v>755215</v>
          </cell>
          <cell r="M123">
            <v>732227</v>
          </cell>
          <cell r="N123">
            <v>1056986</v>
          </cell>
          <cell r="O123">
            <v>718398</v>
          </cell>
          <cell r="P123">
            <v>1230235</v>
          </cell>
          <cell r="Q123">
            <v>1107799</v>
          </cell>
        </row>
        <row r="124">
          <cell r="F124">
            <v>2020145</v>
          </cell>
          <cell r="G124">
            <v>2061205</v>
          </cell>
          <cell r="H124">
            <v>1708244</v>
          </cell>
          <cell r="I124">
            <v>1716647</v>
          </cell>
          <cell r="J124">
            <v>1694580</v>
          </cell>
          <cell r="K124">
            <v>1657268</v>
          </cell>
          <cell r="L124">
            <v>2266745</v>
          </cell>
          <cell r="M124">
            <v>2617529</v>
          </cell>
          <cell r="N124">
            <v>2710886</v>
          </cell>
          <cell r="O124">
            <v>2713184</v>
          </cell>
          <cell r="P124">
            <v>2695839</v>
          </cell>
          <cell r="Q124">
            <v>2595809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USTRY"/>
      <sheetName val="BWHK"/>
      <sheetName val="NEDB"/>
      <sheetName val="FNB"/>
      <sheetName val="STDB"/>
      <sheetName val="SMEB"/>
      <sheetName val="Sheet1"/>
      <sheetName val="Sheet2"/>
      <sheetName val="Sheet3"/>
      <sheetName val="Sheet4"/>
      <sheetName val="Sheet5"/>
      <sheetName val="Sheet6"/>
    </sheetNames>
    <sheetDataSet>
      <sheetData sheetId="0">
        <row r="10">
          <cell r="F10">
            <v>1620338</v>
          </cell>
          <cell r="G10">
            <v>1195670</v>
          </cell>
          <cell r="H10">
            <v>1450222</v>
          </cell>
          <cell r="I10">
            <v>1680387</v>
          </cell>
          <cell r="J10">
            <v>850425</v>
          </cell>
          <cell r="K10">
            <v>903531.63813600619</v>
          </cell>
          <cell r="L10">
            <v>702487.08222890762</v>
          </cell>
          <cell r="M10">
            <v>641082.13217305148</v>
          </cell>
          <cell r="N10">
            <v>746769.31037546054</v>
          </cell>
          <cell r="O10">
            <v>1049383.580507746</v>
          </cell>
          <cell r="P10">
            <v>885616.89908484765</v>
          </cell>
          <cell r="Q10">
            <v>1600647.267101848</v>
          </cell>
        </row>
        <row r="11">
          <cell r="F11">
            <v>421423</v>
          </cell>
          <cell r="G11">
            <v>428881</v>
          </cell>
          <cell r="H11">
            <v>419809</v>
          </cell>
          <cell r="I11">
            <v>835516</v>
          </cell>
          <cell r="J11">
            <v>563969</v>
          </cell>
          <cell r="K11">
            <v>971587</v>
          </cell>
          <cell r="L11">
            <v>720173</v>
          </cell>
          <cell r="M11">
            <v>577864</v>
          </cell>
          <cell r="N11">
            <v>525361</v>
          </cell>
          <cell r="O11">
            <v>530763</v>
          </cell>
          <cell r="P11">
            <v>514881</v>
          </cell>
          <cell r="Q11">
            <v>662685.30136986298</v>
          </cell>
        </row>
        <row r="13">
          <cell r="F13">
            <v>840863</v>
          </cell>
          <cell r="G13">
            <v>798190</v>
          </cell>
          <cell r="H13">
            <v>766915</v>
          </cell>
          <cell r="I13">
            <v>764960</v>
          </cell>
          <cell r="J13">
            <v>763823</v>
          </cell>
          <cell r="K13">
            <v>750977</v>
          </cell>
          <cell r="L13">
            <v>751460</v>
          </cell>
          <cell r="M13">
            <v>743439</v>
          </cell>
          <cell r="N13">
            <v>768850</v>
          </cell>
          <cell r="O13">
            <v>748206</v>
          </cell>
          <cell r="P13">
            <v>745182</v>
          </cell>
          <cell r="Q13">
            <v>761498</v>
          </cell>
        </row>
        <row r="14">
          <cell r="F14">
            <v>115000</v>
          </cell>
          <cell r="G14">
            <v>165120</v>
          </cell>
          <cell r="H14">
            <v>0</v>
          </cell>
          <cell r="I14">
            <v>0</v>
          </cell>
          <cell r="J14">
            <v>0</v>
          </cell>
          <cell r="K14">
            <v>175000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130000</v>
          </cell>
          <cell r="Q14">
            <v>130000</v>
          </cell>
        </row>
        <row r="15">
          <cell r="F15">
            <v>1554</v>
          </cell>
          <cell r="G15">
            <v>1572</v>
          </cell>
          <cell r="H15">
            <v>1591</v>
          </cell>
          <cell r="I15">
            <v>1610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358477</v>
          </cell>
        </row>
        <row r="18">
          <cell r="F18">
            <v>19443265</v>
          </cell>
          <cell r="G18">
            <v>19741762</v>
          </cell>
          <cell r="H18">
            <v>20698032</v>
          </cell>
          <cell r="I18">
            <v>20192485</v>
          </cell>
          <cell r="J18">
            <v>20548355</v>
          </cell>
          <cell r="K18">
            <v>20927917.829209998</v>
          </cell>
          <cell r="L18">
            <v>24125830.465849999</v>
          </cell>
          <cell r="M18">
            <v>23208049.221359998</v>
          </cell>
          <cell r="N18">
            <v>24481011.67055</v>
          </cell>
          <cell r="O18">
            <v>23098863.907729998</v>
          </cell>
          <cell r="P18">
            <v>23763417.587210998</v>
          </cell>
          <cell r="Q18">
            <v>22680832.876361001</v>
          </cell>
        </row>
        <row r="19">
          <cell r="F19">
            <v>13455441</v>
          </cell>
          <cell r="G19">
            <v>13926551</v>
          </cell>
          <cell r="H19">
            <v>13906650</v>
          </cell>
          <cell r="I19">
            <v>14463661</v>
          </cell>
          <cell r="J19">
            <v>14976972</v>
          </cell>
          <cell r="K19">
            <v>14560525.668609999</v>
          </cell>
          <cell r="L19">
            <v>14637335.08351</v>
          </cell>
          <cell r="M19">
            <v>15274866.935079999</v>
          </cell>
          <cell r="N19">
            <v>16508735.691059999</v>
          </cell>
          <cell r="O19">
            <v>15001788.5656</v>
          </cell>
          <cell r="P19">
            <v>16303529.47462</v>
          </cell>
          <cell r="Q19">
            <v>15064210.676390138</v>
          </cell>
        </row>
        <row r="20">
          <cell r="F20">
            <v>2681369</v>
          </cell>
          <cell r="G20">
            <v>2721744</v>
          </cell>
          <cell r="H20">
            <v>2756971</v>
          </cell>
          <cell r="I20">
            <v>2798560</v>
          </cell>
          <cell r="J20">
            <v>2770281</v>
          </cell>
          <cell r="K20">
            <v>2507729.14</v>
          </cell>
          <cell r="L20">
            <v>2607835.111</v>
          </cell>
          <cell r="M20">
            <v>2983636.6669999999</v>
          </cell>
          <cell r="N20">
            <v>3020333.96</v>
          </cell>
          <cell r="O20">
            <v>3145615.0980000002</v>
          </cell>
          <cell r="P20">
            <v>3228240.08</v>
          </cell>
          <cell r="Q20">
            <v>3200052.2970000003</v>
          </cell>
        </row>
        <row r="21">
          <cell r="F21">
            <v>7388486</v>
          </cell>
          <cell r="G21">
            <v>7598212</v>
          </cell>
          <cell r="H21">
            <v>7370969</v>
          </cell>
          <cell r="I21">
            <v>7251737</v>
          </cell>
          <cell r="J21">
            <v>7338567</v>
          </cell>
          <cell r="K21">
            <v>8001372.5020939941</v>
          </cell>
          <cell r="L21">
            <v>7905474.3054510923</v>
          </cell>
          <cell r="M21">
            <v>8849101.3733569495</v>
          </cell>
          <cell r="N21">
            <v>8011235.2274845392</v>
          </cell>
          <cell r="O21">
            <v>8924956.2229622547</v>
          </cell>
          <cell r="P21">
            <v>8714194.6278541535</v>
          </cell>
          <cell r="Q21">
            <v>9474328.6711259186</v>
          </cell>
        </row>
        <row r="22">
          <cell r="F22">
            <v>16286035</v>
          </cell>
          <cell r="G22">
            <v>16194663</v>
          </cell>
          <cell r="H22">
            <v>16166124</v>
          </cell>
          <cell r="I22">
            <v>15822487</v>
          </cell>
          <cell r="J22">
            <v>16023807</v>
          </cell>
          <cell r="K22">
            <v>16151664.539999999</v>
          </cell>
          <cell r="L22">
            <v>16094097.550999999</v>
          </cell>
          <cell r="M22">
            <v>16248449.388999999</v>
          </cell>
          <cell r="N22">
            <v>16335011.270570001</v>
          </cell>
          <cell r="O22">
            <v>16650386.15178</v>
          </cell>
          <cell r="P22">
            <v>16351444.457260001</v>
          </cell>
          <cell r="Q22">
            <v>16631305.672671232</v>
          </cell>
        </row>
        <row r="23">
          <cell r="F23">
            <v>2717352</v>
          </cell>
          <cell r="G23">
            <v>2138184</v>
          </cell>
          <cell r="H23">
            <v>2132964</v>
          </cell>
          <cell r="I23">
            <v>2212465</v>
          </cell>
          <cell r="J23">
            <v>2555514</v>
          </cell>
          <cell r="K23">
            <v>2419406.2930000001</v>
          </cell>
          <cell r="L23">
            <v>2400395.6680000001</v>
          </cell>
          <cell r="M23">
            <v>3050762.642</v>
          </cell>
          <cell r="N23">
            <v>2149751.6090000002</v>
          </cell>
          <cell r="O23">
            <v>2397784.1269999999</v>
          </cell>
          <cell r="P23">
            <v>2409494.852</v>
          </cell>
          <cell r="Q23">
            <v>2610977.6689999998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F27">
            <v>1796468</v>
          </cell>
          <cell r="G27">
            <v>1677652</v>
          </cell>
          <cell r="H27">
            <v>1979364</v>
          </cell>
          <cell r="I27">
            <v>2085430</v>
          </cell>
          <cell r="J27">
            <v>2084583</v>
          </cell>
          <cell r="K27">
            <v>2743618.4909999999</v>
          </cell>
          <cell r="L27">
            <v>2747392.5379999997</v>
          </cell>
          <cell r="M27">
            <v>2941428.5839999998</v>
          </cell>
          <cell r="N27">
            <v>2945067.6310000001</v>
          </cell>
          <cell r="O27">
            <v>3027959.6270000003</v>
          </cell>
          <cell r="P27">
            <v>3019291.6229999997</v>
          </cell>
          <cell r="Q27">
            <v>3028685.6179999998</v>
          </cell>
        </row>
        <row r="28">
          <cell r="F28">
            <v>0</v>
          </cell>
          <cell r="G28">
            <v>8008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F29">
            <v>658158</v>
          </cell>
          <cell r="G29">
            <v>654244</v>
          </cell>
          <cell r="H29">
            <v>665812</v>
          </cell>
          <cell r="I29">
            <v>654731</v>
          </cell>
          <cell r="J29">
            <v>659343</v>
          </cell>
          <cell r="K29">
            <v>6030</v>
          </cell>
          <cell r="L29">
            <v>6055</v>
          </cell>
          <cell r="M29">
            <v>10557</v>
          </cell>
          <cell r="N29">
            <v>5056</v>
          </cell>
          <cell r="O29">
            <v>5077</v>
          </cell>
          <cell r="P29">
            <v>4048</v>
          </cell>
          <cell r="Q29">
            <v>4070</v>
          </cell>
        </row>
        <row r="32">
          <cell r="F32">
            <v>76069</v>
          </cell>
          <cell r="G32">
            <v>142102</v>
          </cell>
          <cell r="H32">
            <v>185815</v>
          </cell>
          <cell r="I32">
            <v>271096</v>
          </cell>
          <cell r="J32">
            <v>336997</v>
          </cell>
          <cell r="K32">
            <v>29554.97</v>
          </cell>
          <cell r="L32">
            <v>149254.75099999999</v>
          </cell>
          <cell r="M32">
            <v>249255.889</v>
          </cell>
          <cell r="N32">
            <v>327466.17300000001</v>
          </cell>
          <cell r="O32">
            <v>421694.43400000001</v>
          </cell>
          <cell r="P32">
            <v>483274.05</v>
          </cell>
          <cell r="Q32">
            <v>128539.493</v>
          </cell>
        </row>
        <row r="33">
          <cell r="F33">
            <v>250208</v>
          </cell>
          <cell r="G33">
            <v>250092</v>
          </cell>
          <cell r="H33">
            <v>255823</v>
          </cell>
          <cell r="I33">
            <v>253393</v>
          </cell>
          <cell r="J33">
            <v>256446</v>
          </cell>
          <cell r="K33">
            <v>275651.01799999998</v>
          </cell>
          <cell r="L33">
            <v>234620.01799999998</v>
          </cell>
          <cell r="M33">
            <v>237723.01799999998</v>
          </cell>
          <cell r="N33">
            <v>231685.01799999998</v>
          </cell>
          <cell r="O33">
            <v>234993.01799999998</v>
          </cell>
          <cell r="P33">
            <v>253623.70199999999</v>
          </cell>
          <cell r="Q33">
            <v>234367.61199999999</v>
          </cell>
        </row>
        <row r="34">
          <cell r="F34">
            <v>0</v>
          </cell>
          <cell r="G34">
            <v>147176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157235</v>
          </cell>
          <cell r="N34">
            <v>157235</v>
          </cell>
          <cell r="O34">
            <v>0</v>
          </cell>
          <cell r="P34">
            <v>0</v>
          </cell>
          <cell r="Q34">
            <v>0</v>
          </cell>
        </row>
        <row r="35">
          <cell r="F35">
            <v>762149</v>
          </cell>
          <cell r="G35">
            <v>853258</v>
          </cell>
          <cell r="H35">
            <v>748889</v>
          </cell>
          <cell r="I35">
            <v>815303</v>
          </cell>
          <cell r="J35">
            <v>1063804</v>
          </cell>
          <cell r="K35">
            <v>1094505.97609</v>
          </cell>
          <cell r="L35">
            <v>1195795.12919</v>
          </cell>
          <cell r="M35">
            <v>1147388.1441500001</v>
          </cell>
          <cell r="N35">
            <v>1132599.52511</v>
          </cell>
          <cell r="O35">
            <v>956763.26316000009</v>
          </cell>
          <cell r="P35">
            <v>1143937.6350400001</v>
          </cell>
          <cell r="Q35">
            <v>1083995.01122</v>
          </cell>
        </row>
        <row r="36">
          <cell r="F36">
            <v>390259</v>
          </cell>
          <cell r="G36">
            <v>651056</v>
          </cell>
          <cell r="H36">
            <v>680432</v>
          </cell>
          <cell r="I36">
            <v>958256</v>
          </cell>
          <cell r="J36">
            <v>595340</v>
          </cell>
          <cell r="K36">
            <v>832667.80912999995</v>
          </cell>
          <cell r="L36">
            <v>541213.35569999996</v>
          </cell>
          <cell r="M36">
            <v>543469.06099000003</v>
          </cell>
          <cell r="N36">
            <v>519850.29099000001</v>
          </cell>
          <cell r="O36">
            <v>587939.70031999995</v>
          </cell>
          <cell r="P36">
            <v>1392328.9491099999</v>
          </cell>
          <cell r="Q36">
            <v>217629.50599999999</v>
          </cell>
        </row>
        <row r="37">
          <cell r="F37">
            <v>339296</v>
          </cell>
          <cell r="G37">
            <v>211861</v>
          </cell>
          <cell r="H37">
            <v>181434</v>
          </cell>
          <cell r="I37">
            <v>165114</v>
          </cell>
          <cell r="J37">
            <v>164520</v>
          </cell>
          <cell r="K37">
            <v>170155.421</v>
          </cell>
          <cell r="L37">
            <v>163353.14000000001</v>
          </cell>
          <cell r="M37">
            <v>153170.80599999998</v>
          </cell>
          <cell r="N37">
            <v>152507.19500000001</v>
          </cell>
          <cell r="O37">
            <v>207473.82699999999</v>
          </cell>
          <cell r="P37">
            <v>171692.63699999999</v>
          </cell>
          <cell r="Q37">
            <v>227137.18</v>
          </cell>
        </row>
        <row r="38"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F39">
            <v>351794</v>
          </cell>
          <cell r="G39">
            <v>187532</v>
          </cell>
          <cell r="H39">
            <v>134676</v>
          </cell>
          <cell r="I39">
            <v>209455</v>
          </cell>
          <cell r="J39">
            <v>167902</v>
          </cell>
          <cell r="K39">
            <v>80498</v>
          </cell>
          <cell r="L39">
            <v>139062</v>
          </cell>
          <cell r="M39">
            <v>351369</v>
          </cell>
          <cell r="N39">
            <v>166096</v>
          </cell>
          <cell r="O39">
            <v>150645</v>
          </cell>
          <cell r="P39">
            <v>232673</v>
          </cell>
          <cell r="Q39">
            <v>107365</v>
          </cell>
        </row>
        <row r="43">
          <cell r="F43">
            <v>23861</v>
          </cell>
          <cell r="G43">
            <v>23861</v>
          </cell>
          <cell r="H43">
            <v>23861</v>
          </cell>
          <cell r="I43">
            <v>23861</v>
          </cell>
          <cell r="J43">
            <v>23861</v>
          </cell>
          <cell r="K43">
            <v>23860.649000000001</v>
          </cell>
          <cell r="L43">
            <v>23860.649000000001</v>
          </cell>
          <cell r="M43">
            <v>23860.649000000001</v>
          </cell>
          <cell r="N43">
            <v>23860.649000000001</v>
          </cell>
          <cell r="O43">
            <v>23860.649000000001</v>
          </cell>
          <cell r="P43">
            <v>23860.649000000001</v>
          </cell>
          <cell r="Q43">
            <v>23860.649000000001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F45">
            <v>2112554</v>
          </cell>
          <cell r="G45">
            <v>2112554</v>
          </cell>
          <cell r="H45">
            <v>2112554</v>
          </cell>
          <cell r="I45">
            <v>2112554</v>
          </cell>
          <cell r="J45">
            <v>2112554</v>
          </cell>
          <cell r="K45">
            <v>2112554.0300000003</v>
          </cell>
          <cell r="L45">
            <v>2112554.0300000003</v>
          </cell>
          <cell r="M45">
            <v>2112554.0300000003</v>
          </cell>
          <cell r="N45">
            <v>2112554.0300000003</v>
          </cell>
          <cell r="O45">
            <v>2112554.0300000003</v>
          </cell>
          <cell r="P45">
            <v>2112554.0300000003</v>
          </cell>
          <cell r="Q45">
            <v>2112554.0300000003</v>
          </cell>
        </row>
        <row r="46">
          <cell r="F46">
            <v>248939</v>
          </cell>
          <cell r="G46">
            <v>254561</v>
          </cell>
          <cell r="H46">
            <v>260567</v>
          </cell>
          <cell r="I46">
            <v>258426</v>
          </cell>
          <cell r="J46">
            <v>257894</v>
          </cell>
          <cell r="K46">
            <v>251746.04399999999</v>
          </cell>
          <cell r="L46">
            <v>255245.18</v>
          </cell>
          <cell r="M46">
            <v>262911.386</v>
          </cell>
          <cell r="N46">
            <v>265605.772</v>
          </cell>
          <cell r="O46">
            <v>278925.28600000002</v>
          </cell>
          <cell r="P46">
            <v>327495.87199999997</v>
          </cell>
          <cell r="Q46">
            <v>288717.17499999999</v>
          </cell>
        </row>
        <row r="48">
          <cell r="F48">
            <v>2836126</v>
          </cell>
          <cell r="G48">
            <v>2839723</v>
          </cell>
          <cell r="H48">
            <v>2839786</v>
          </cell>
          <cell r="I48">
            <v>2839786</v>
          </cell>
          <cell r="J48">
            <v>2839786</v>
          </cell>
          <cell r="K48">
            <v>2834785.7290000003</v>
          </cell>
          <cell r="L48">
            <v>3167948.727</v>
          </cell>
          <cell r="M48">
            <v>3167598.4339999999</v>
          </cell>
          <cell r="N48">
            <v>3167610.1009999998</v>
          </cell>
          <cell r="O48">
            <v>3167610.0970000001</v>
          </cell>
          <cell r="P48">
            <v>3167610.105</v>
          </cell>
          <cell r="Q48">
            <v>3189209.1440000003</v>
          </cell>
        </row>
        <row r="49">
          <cell r="F49">
            <v>2697208</v>
          </cell>
          <cell r="G49">
            <v>2576591</v>
          </cell>
          <cell r="H49">
            <v>2716110</v>
          </cell>
          <cell r="I49">
            <v>2861842</v>
          </cell>
          <cell r="J49">
            <v>3022681</v>
          </cell>
          <cell r="K49">
            <v>3070990.4232399999</v>
          </cell>
          <cell r="L49">
            <v>2908167.4494000003</v>
          </cell>
          <cell r="M49">
            <v>2917848.2009000001</v>
          </cell>
          <cell r="N49">
            <v>3084988.0797100002</v>
          </cell>
          <cell r="O49">
            <v>3263682.1556299999</v>
          </cell>
          <cell r="P49">
            <v>3413532.9279700001</v>
          </cell>
          <cell r="Q49">
            <v>3348249.06666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L50">
            <v>0</v>
          </cell>
          <cell r="M50">
            <v>0</v>
          </cell>
          <cell r="O50">
            <v>0</v>
          </cell>
          <cell r="P50">
            <v>0</v>
          </cell>
        </row>
        <row r="53">
          <cell r="F53">
            <v>423912</v>
          </cell>
          <cell r="G53">
            <v>240615</v>
          </cell>
          <cell r="H53">
            <v>220906</v>
          </cell>
          <cell r="I53">
            <v>218143</v>
          </cell>
          <cell r="J53">
            <v>218647</v>
          </cell>
          <cell r="K53">
            <v>202067</v>
          </cell>
          <cell r="L53">
            <v>202505</v>
          </cell>
          <cell r="M53">
            <v>203922</v>
          </cell>
          <cell r="N53">
            <v>204126</v>
          </cell>
          <cell r="O53">
            <v>198472</v>
          </cell>
          <cell r="P53">
            <v>199258</v>
          </cell>
          <cell r="Q53">
            <v>140433</v>
          </cell>
        </row>
        <row r="54">
          <cell r="F54">
            <v>56041</v>
          </cell>
          <cell r="G54">
            <v>2108</v>
          </cell>
          <cell r="H54">
            <v>2109</v>
          </cell>
          <cell r="I54">
            <v>2107</v>
          </cell>
          <cell r="J54">
            <v>2107</v>
          </cell>
          <cell r="K54">
            <v>7245</v>
          </cell>
          <cell r="L54">
            <v>36495</v>
          </cell>
          <cell r="M54">
            <v>61399</v>
          </cell>
          <cell r="N54">
            <v>2080</v>
          </cell>
          <cell r="O54">
            <v>15540</v>
          </cell>
          <cell r="P54">
            <v>2069</v>
          </cell>
          <cell r="Q54">
            <v>0</v>
          </cell>
        </row>
        <row r="55">
          <cell r="F55">
            <v>840863</v>
          </cell>
          <cell r="G55">
            <v>798190</v>
          </cell>
          <cell r="H55">
            <v>766915</v>
          </cell>
          <cell r="I55">
            <v>764960</v>
          </cell>
          <cell r="J55">
            <v>763823</v>
          </cell>
          <cell r="K55">
            <v>750977</v>
          </cell>
          <cell r="L55">
            <v>751460</v>
          </cell>
          <cell r="M55">
            <v>743439</v>
          </cell>
          <cell r="N55">
            <v>768850</v>
          </cell>
          <cell r="O55">
            <v>748206</v>
          </cell>
          <cell r="P55">
            <v>745182</v>
          </cell>
          <cell r="Q55">
            <v>761498</v>
          </cell>
        </row>
        <row r="56"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62">
          <cell r="F62">
            <v>956050</v>
          </cell>
          <cell r="G62">
            <v>966360</v>
          </cell>
          <cell r="H62">
            <v>989308</v>
          </cell>
          <cell r="I62">
            <v>1031555</v>
          </cell>
          <cell r="J62">
            <v>1020392</v>
          </cell>
          <cell r="K62">
            <v>1062627.233</v>
          </cell>
          <cell r="L62">
            <v>1065077.7519999999</v>
          </cell>
          <cell r="M62">
            <v>1023586.075</v>
          </cell>
          <cell r="N62">
            <v>1116433.996</v>
          </cell>
          <cell r="O62">
            <v>1179482.9380000001</v>
          </cell>
          <cell r="P62">
            <v>1025829.6089999999</v>
          </cell>
          <cell r="Q62">
            <v>1644744.557</v>
          </cell>
        </row>
        <row r="63">
          <cell r="F63">
            <v>191106</v>
          </cell>
          <cell r="G63">
            <v>167079</v>
          </cell>
          <cell r="H63">
            <v>149847</v>
          </cell>
          <cell r="I63">
            <v>165552</v>
          </cell>
          <cell r="J63">
            <v>133379</v>
          </cell>
          <cell r="K63">
            <v>125761.43799999999</v>
          </cell>
          <cell r="L63">
            <v>130029.266</v>
          </cell>
          <cell r="M63">
            <v>161120.234</v>
          </cell>
          <cell r="N63">
            <v>152187.64799999999</v>
          </cell>
          <cell r="O63">
            <v>135170.31699999998</v>
          </cell>
          <cell r="P63">
            <v>147027.45600000001</v>
          </cell>
          <cell r="Q63">
            <v>100229.94</v>
          </cell>
        </row>
        <row r="65">
          <cell r="F65">
            <v>718143</v>
          </cell>
          <cell r="G65">
            <v>707671</v>
          </cell>
          <cell r="H65">
            <v>714631</v>
          </cell>
          <cell r="I65">
            <v>716178</v>
          </cell>
          <cell r="J65">
            <v>719835</v>
          </cell>
          <cell r="K65">
            <v>723707.97499999998</v>
          </cell>
          <cell r="L65">
            <v>739000.20699999994</v>
          </cell>
          <cell r="M65">
            <v>759537.22699999996</v>
          </cell>
          <cell r="N65">
            <v>779962.34299999999</v>
          </cell>
          <cell r="O65">
            <v>787234.93599999999</v>
          </cell>
          <cell r="P65">
            <v>783669.03599999996</v>
          </cell>
          <cell r="Q65">
            <v>802549.03</v>
          </cell>
        </row>
        <row r="66">
          <cell r="F66">
            <v>785480</v>
          </cell>
          <cell r="G66">
            <v>1152689</v>
          </cell>
          <cell r="H66">
            <v>1388268</v>
          </cell>
          <cell r="I66">
            <v>1317812</v>
          </cell>
          <cell r="J66">
            <v>1206338</v>
          </cell>
          <cell r="K66">
            <v>656717.10074000002</v>
          </cell>
          <cell r="L66">
            <v>1828733.53358</v>
          </cell>
          <cell r="M66">
            <v>1955331.5301999999</v>
          </cell>
          <cell r="N66">
            <v>4270461.9414300006</v>
          </cell>
          <cell r="O66">
            <v>1755262.0904399999</v>
          </cell>
          <cell r="P66">
            <v>2155139.6968399999</v>
          </cell>
          <cell r="Q66">
            <v>1720837.0601599999</v>
          </cell>
        </row>
        <row r="67">
          <cell r="F67">
            <v>23</v>
          </cell>
          <cell r="G67">
            <v>31</v>
          </cell>
          <cell r="H67">
            <v>72</v>
          </cell>
          <cell r="I67">
            <v>42</v>
          </cell>
          <cell r="J67">
            <v>25</v>
          </cell>
          <cell r="K67">
            <v>68</v>
          </cell>
          <cell r="L67">
            <v>59</v>
          </cell>
          <cell r="M67">
            <v>74</v>
          </cell>
          <cell r="N67">
            <v>108</v>
          </cell>
          <cell r="O67">
            <v>73</v>
          </cell>
          <cell r="P67">
            <v>121</v>
          </cell>
          <cell r="Q67">
            <v>48</v>
          </cell>
        </row>
        <row r="69">
          <cell r="F69">
            <v>1173624</v>
          </cell>
          <cell r="G69">
            <v>1485062</v>
          </cell>
          <cell r="H69">
            <v>1994502</v>
          </cell>
          <cell r="I69">
            <v>1492230</v>
          </cell>
          <cell r="J69">
            <v>1973704</v>
          </cell>
          <cell r="K69">
            <v>1435605.9840299999</v>
          </cell>
          <cell r="L69">
            <v>2289883.5927999998</v>
          </cell>
          <cell r="M69">
            <v>2036994.15206</v>
          </cell>
          <cell r="N69">
            <v>2154643.07283</v>
          </cell>
          <cell r="O69">
            <v>2017583.6688200003</v>
          </cell>
          <cell r="P69">
            <v>2094387.2044199998</v>
          </cell>
          <cell r="Q69">
            <v>1002673.07487</v>
          </cell>
        </row>
        <row r="70">
          <cell r="F70">
            <v>3725285</v>
          </cell>
          <cell r="G70">
            <v>3212372</v>
          </cell>
          <cell r="H70">
            <v>3652708</v>
          </cell>
          <cell r="I70">
            <v>3919083</v>
          </cell>
          <cell r="J70">
            <v>3823706</v>
          </cell>
          <cell r="K70">
            <v>3662492.531</v>
          </cell>
          <cell r="L70">
            <v>3832297.3</v>
          </cell>
          <cell r="M70">
            <v>5253335.0049999999</v>
          </cell>
          <cell r="N70">
            <v>2735874.59</v>
          </cell>
          <cell r="O70">
            <v>3211370.7709999997</v>
          </cell>
          <cell r="P70">
            <v>3549118.8259999999</v>
          </cell>
          <cell r="Q70">
            <v>3000340.13</v>
          </cell>
        </row>
        <row r="72">
          <cell r="F72">
            <v>243957</v>
          </cell>
          <cell r="G72">
            <v>256167</v>
          </cell>
          <cell r="H72">
            <v>256949</v>
          </cell>
          <cell r="I72">
            <v>258711</v>
          </cell>
          <cell r="J72">
            <v>493579</v>
          </cell>
          <cell r="K72">
            <v>449162.43675342458</v>
          </cell>
          <cell r="L72">
            <v>451577.44319178106</v>
          </cell>
          <cell r="M72">
            <v>358134.0509452055</v>
          </cell>
          <cell r="N72">
            <v>358946.94849315076</v>
          </cell>
          <cell r="O72">
            <v>360973.92760273977</v>
          </cell>
          <cell r="P72">
            <v>358805.57545205485</v>
          </cell>
          <cell r="Q72">
            <v>359368.78906849306</v>
          </cell>
        </row>
        <row r="73">
          <cell r="F73">
            <v>5424023</v>
          </cell>
          <cell r="G73">
            <v>5399319</v>
          </cell>
          <cell r="H73">
            <v>4947739</v>
          </cell>
          <cell r="I73">
            <v>4831471</v>
          </cell>
          <cell r="J73">
            <v>5001664</v>
          </cell>
          <cell r="K73">
            <v>5600809.9500000002</v>
          </cell>
          <cell r="L73">
            <v>5535848.2410000004</v>
          </cell>
          <cell r="M73">
            <v>6326387.6469999999</v>
          </cell>
          <cell r="N73">
            <v>6229279.1699999999</v>
          </cell>
          <cell r="O73">
            <v>6247930.301</v>
          </cell>
          <cell r="P73">
            <v>5531667.6430000002</v>
          </cell>
          <cell r="Q73">
            <v>6069806.0580000002</v>
          </cell>
        </row>
        <row r="74">
          <cell r="F74">
            <v>1006645</v>
          </cell>
          <cell r="G74">
            <v>757842</v>
          </cell>
          <cell r="H74">
            <v>260382</v>
          </cell>
          <cell r="I74">
            <v>10962</v>
          </cell>
          <cell r="J74">
            <v>11016</v>
          </cell>
          <cell r="K74">
            <v>1825</v>
          </cell>
          <cell r="L74">
            <v>3</v>
          </cell>
          <cell r="M74">
            <v>3</v>
          </cell>
          <cell r="N74">
            <v>1864</v>
          </cell>
          <cell r="O74">
            <v>1840</v>
          </cell>
          <cell r="P74">
            <v>2914</v>
          </cell>
          <cell r="Q74">
            <v>1956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</row>
        <row r="77"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F79">
            <v>1252960</v>
          </cell>
          <cell r="G79">
            <v>1054068</v>
          </cell>
          <cell r="H79">
            <v>998330</v>
          </cell>
          <cell r="I79">
            <v>1063101</v>
          </cell>
          <cell r="J79">
            <v>1069569</v>
          </cell>
          <cell r="K79">
            <v>1038693.502</v>
          </cell>
          <cell r="L79">
            <v>968246.77500000002</v>
          </cell>
          <cell r="M79">
            <v>986511.88300000003</v>
          </cell>
          <cell r="N79">
            <v>1177411.0090000001</v>
          </cell>
          <cell r="O79">
            <v>964172.38199999998</v>
          </cell>
          <cell r="P79">
            <v>963943.12600000005</v>
          </cell>
          <cell r="Q79">
            <v>968216.29399999999</v>
          </cell>
        </row>
        <row r="80">
          <cell r="F80">
            <v>9325602</v>
          </cell>
          <cell r="G80">
            <v>9420759</v>
          </cell>
          <cell r="H80">
            <v>9586911</v>
          </cell>
          <cell r="I80">
            <v>9648947</v>
          </cell>
          <cell r="J80">
            <v>9715665</v>
          </cell>
          <cell r="K80">
            <v>9948986.5179999992</v>
          </cell>
          <cell r="L80">
            <v>10113218.605999999</v>
          </cell>
          <cell r="M80">
            <v>10264111.054</v>
          </cell>
          <cell r="N80">
            <v>10454393.585000001</v>
          </cell>
          <cell r="O80">
            <v>10630497.013</v>
          </cell>
          <cell r="P80">
            <v>10792080.799000001</v>
          </cell>
          <cell r="Q80">
            <v>11027936.832</v>
          </cell>
        </row>
        <row r="81">
          <cell r="F81">
            <v>23559313</v>
          </cell>
          <cell r="G81">
            <v>23838941</v>
          </cell>
          <cell r="H81">
            <v>24028664</v>
          </cell>
          <cell r="I81">
            <v>24308454</v>
          </cell>
          <cell r="J81">
            <v>24477620</v>
          </cell>
          <cell r="K81">
            <v>24628220.998059999</v>
          </cell>
          <cell r="L81">
            <v>24860881.21737</v>
          </cell>
          <cell r="M81">
            <v>25124861.790270001</v>
          </cell>
          <cell r="N81">
            <v>25310339.739299998</v>
          </cell>
          <cell r="O81">
            <v>25639576.574050002</v>
          </cell>
          <cell r="P81">
            <v>25937913.922310002</v>
          </cell>
          <cell r="Q81">
            <v>26315484.696309999</v>
          </cell>
        </row>
        <row r="82">
          <cell r="F82">
            <v>7235194.6684799902</v>
          </cell>
          <cell r="G82">
            <v>7549137</v>
          </cell>
          <cell r="H82">
            <v>7667156.2614600006</v>
          </cell>
          <cell r="I82">
            <v>7779776.4630900007</v>
          </cell>
          <cell r="J82">
            <v>7824186.7753100004</v>
          </cell>
          <cell r="K82">
            <v>7984359.0809499901</v>
          </cell>
          <cell r="L82">
            <v>8188376.3513500001</v>
          </cell>
          <cell r="M82">
            <v>8408056.3256199993</v>
          </cell>
          <cell r="N82">
            <v>8565657.1085299999</v>
          </cell>
          <cell r="O82">
            <v>8725727.6119100004</v>
          </cell>
          <cell r="P82">
            <v>9031810.9635300003</v>
          </cell>
          <cell r="Q82">
            <v>9225994.75251</v>
          </cell>
        </row>
        <row r="83">
          <cell r="F83">
            <v>3901607</v>
          </cell>
          <cell r="G83">
            <v>3766496</v>
          </cell>
          <cell r="H83">
            <v>3805301</v>
          </cell>
          <cell r="I83">
            <v>3880627</v>
          </cell>
          <cell r="J83">
            <v>3916707</v>
          </cell>
          <cell r="K83">
            <v>4038964.8760000002</v>
          </cell>
          <cell r="L83">
            <v>3356254.3540000003</v>
          </cell>
          <cell r="M83">
            <v>3392661.9920000001</v>
          </cell>
          <cell r="N83">
            <v>3408680.6660000002</v>
          </cell>
          <cell r="O83">
            <v>3454013.0180000002</v>
          </cell>
          <cell r="P83">
            <v>3535307.7760000001</v>
          </cell>
          <cell r="Q83">
            <v>3578409.6430000002</v>
          </cell>
        </row>
        <row r="84">
          <cell r="F84">
            <v>4375666</v>
          </cell>
          <cell r="G84">
            <v>4436243</v>
          </cell>
          <cell r="H84">
            <v>4667430</v>
          </cell>
          <cell r="I84">
            <v>4704832</v>
          </cell>
          <cell r="J84">
            <v>4764672</v>
          </cell>
          <cell r="K84">
            <v>4791326</v>
          </cell>
          <cell r="L84">
            <v>5633454</v>
          </cell>
          <cell r="M84">
            <v>5598578</v>
          </cell>
          <cell r="N84">
            <v>5684038</v>
          </cell>
          <cell r="O84">
            <v>6261032</v>
          </cell>
          <cell r="P84">
            <v>6338633</v>
          </cell>
          <cell r="Q84">
            <v>6521757</v>
          </cell>
        </row>
        <row r="85">
          <cell r="F85">
            <v>7429251</v>
          </cell>
          <cell r="G85">
            <v>7437927</v>
          </cell>
          <cell r="H85">
            <v>7208309</v>
          </cell>
          <cell r="I85">
            <v>7420377</v>
          </cell>
          <cell r="J85">
            <v>7582579</v>
          </cell>
          <cell r="K85">
            <v>7563133.4689399991</v>
          </cell>
          <cell r="L85">
            <v>7711673.9650299996</v>
          </cell>
          <cell r="M85">
            <v>7942154.3530400004</v>
          </cell>
          <cell r="N85">
            <v>7853718.8901099991</v>
          </cell>
          <cell r="O85">
            <v>7983603.0038799997</v>
          </cell>
          <cell r="P85">
            <v>8533388.8174200002</v>
          </cell>
          <cell r="Q85">
            <v>8454621.1867900006</v>
          </cell>
        </row>
        <row r="86">
          <cell r="F86">
            <v>521968</v>
          </cell>
          <cell r="G86">
            <v>548727</v>
          </cell>
          <cell r="H86">
            <v>558473</v>
          </cell>
          <cell r="I86">
            <v>576212</v>
          </cell>
          <cell r="J86">
            <v>592746</v>
          </cell>
          <cell r="K86">
            <v>604762.63500000001</v>
          </cell>
          <cell r="L86">
            <v>428469.38399999996</v>
          </cell>
          <cell r="M86">
            <v>426649.55</v>
          </cell>
          <cell r="N86">
            <v>429042.37099999998</v>
          </cell>
          <cell r="O86">
            <v>425683.45400000003</v>
          </cell>
          <cell r="P86">
            <v>428419.78399999999</v>
          </cell>
          <cell r="Q86">
            <v>420134.88351000001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F89">
            <v>487933</v>
          </cell>
          <cell r="G89">
            <v>586453</v>
          </cell>
          <cell r="H89">
            <v>586904</v>
          </cell>
          <cell r="I89">
            <v>588579</v>
          </cell>
          <cell r="J89">
            <v>583077</v>
          </cell>
          <cell r="K89">
            <v>572197</v>
          </cell>
          <cell r="L89">
            <v>575151</v>
          </cell>
          <cell r="M89">
            <v>569688</v>
          </cell>
          <cell r="N89">
            <v>570279</v>
          </cell>
          <cell r="O89">
            <v>568321</v>
          </cell>
          <cell r="P89">
            <v>567613</v>
          </cell>
          <cell r="Q89">
            <v>551317</v>
          </cell>
        </row>
        <row r="90">
          <cell r="F90">
            <v>1031298</v>
          </cell>
          <cell r="G90">
            <v>854297</v>
          </cell>
          <cell r="H90">
            <v>1033398</v>
          </cell>
          <cell r="I90">
            <v>888340</v>
          </cell>
          <cell r="J90">
            <v>993720</v>
          </cell>
          <cell r="K90">
            <v>943073.50525000016</v>
          </cell>
          <cell r="L90">
            <v>973544.55180999986</v>
          </cell>
          <cell r="M90">
            <v>797872.14975999994</v>
          </cell>
          <cell r="N90">
            <v>788221.89354999969</v>
          </cell>
          <cell r="O90">
            <v>757863.91244999971</v>
          </cell>
          <cell r="P90">
            <v>998129.79044000001</v>
          </cell>
          <cell r="Q90">
            <v>917427.29031999968</v>
          </cell>
        </row>
        <row r="91">
          <cell r="F91">
            <v>224894</v>
          </cell>
          <cell r="G91">
            <v>228602</v>
          </cell>
          <cell r="H91">
            <v>243856</v>
          </cell>
          <cell r="I91">
            <v>243286</v>
          </cell>
          <cell r="J91">
            <v>243513</v>
          </cell>
          <cell r="K91">
            <v>245716.242</v>
          </cell>
          <cell r="L91">
            <v>229619.05799950688</v>
          </cell>
          <cell r="M91">
            <v>240909.07899950686</v>
          </cell>
          <cell r="N91">
            <v>261094.345</v>
          </cell>
          <cell r="O91">
            <v>248962.18099950688</v>
          </cell>
          <cell r="P91">
            <v>244634.57899950686</v>
          </cell>
          <cell r="Q91">
            <v>256405.64799999999</v>
          </cell>
        </row>
        <row r="92">
          <cell r="F92">
            <v>473931</v>
          </cell>
          <cell r="G92">
            <v>470569</v>
          </cell>
          <cell r="H92">
            <v>476165</v>
          </cell>
          <cell r="I92">
            <v>481033</v>
          </cell>
          <cell r="J92">
            <v>482414</v>
          </cell>
          <cell r="K92">
            <v>488213.64500000002</v>
          </cell>
          <cell r="L92">
            <v>521513.34700000001</v>
          </cell>
          <cell r="M92">
            <v>522469.054</v>
          </cell>
          <cell r="N92">
            <v>507823.02899999998</v>
          </cell>
          <cell r="O92">
            <v>523037.02</v>
          </cell>
          <cell r="P92">
            <v>531181.49199999997</v>
          </cell>
          <cell r="Q92">
            <v>556554.56499999994</v>
          </cell>
        </row>
        <row r="93">
          <cell r="F93">
            <v>109762</v>
          </cell>
          <cell r="G93">
            <v>108517</v>
          </cell>
          <cell r="H93">
            <v>114708</v>
          </cell>
          <cell r="I93">
            <v>116136</v>
          </cell>
          <cell r="J93">
            <v>116052</v>
          </cell>
          <cell r="K93">
            <v>110685.238</v>
          </cell>
          <cell r="L93">
            <v>115673.799</v>
          </cell>
          <cell r="M93">
            <v>114578.55100000001</v>
          </cell>
          <cell r="N93">
            <v>111865.473</v>
          </cell>
          <cell r="O93">
            <v>118292.64199999999</v>
          </cell>
          <cell r="P93">
            <v>118383.132</v>
          </cell>
          <cell r="Q93">
            <v>118632.178</v>
          </cell>
        </row>
        <row r="96">
          <cell r="F96">
            <v>1156645</v>
          </cell>
          <cell r="G96">
            <v>1144966</v>
          </cell>
          <cell r="H96">
            <v>1065790</v>
          </cell>
          <cell r="I96">
            <v>813517</v>
          </cell>
          <cell r="J96">
            <v>819741</v>
          </cell>
          <cell r="K96">
            <v>1216867.8759999999</v>
          </cell>
          <cell r="L96">
            <v>951963.43800000008</v>
          </cell>
          <cell r="M96">
            <v>916899.13300000003</v>
          </cell>
          <cell r="N96">
            <v>914061.6129999999</v>
          </cell>
          <cell r="O96">
            <v>971520.22100000002</v>
          </cell>
          <cell r="P96">
            <v>912593.62699999998</v>
          </cell>
          <cell r="Q96">
            <v>992596.85900000005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</row>
        <row r="98">
          <cell r="F98">
            <v>312976</v>
          </cell>
          <cell r="G98">
            <v>193700</v>
          </cell>
          <cell r="H98">
            <v>145464</v>
          </cell>
          <cell r="I98">
            <v>116198</v>
          </cell>
          <cell r="J98">
            <v>143780</v>
          </cell>
          <cell r="K98">
            <v>145365.054</v>
          </cell>
          <cell r="L98">
            <v>151040.826</v>
          </cell>
          <cell r="M98">
            <v>132079.386</v>
          </cell>
          <cell r="N98">
            <v>146128.785</v>
          </cell>
          <cell r="O98">
            <v>197858.59299999999</v>
          </cell>
          <cell r="P98">
            <v>145141.595</v>
          </cell>
          <cell r="Q98">
            <v>208494.14300000001</v>
          </cell>
        </row>
        <row r="99">
          <cell r="F99">
            <v>320850</v>
          </cell>
          <cell r="G99">
            <v>121827</v>
          </cell>
          <cell r="H99">
            <v>122394</v>
          </cell>
          <cell r="I99">
            <v>426607</v>
          </cell>
          <cell r="J99">
            <v>425559</v>
          </cell>
          <cell r="K99">
            <v>424503.36723000003</v>
          </cell>
          <cell r="L99">
            <v>447870.22262000002</v>
          </cell>
          <cell r="M99">
            <v>448490.40974000003</v>
          </cell>
          <cell r="N99">
            <v>497859.24974</v>
          </cell>
          <cell r="O99">
            <v>446628.84574000002</v>
          </cell>
          <cell r="P99">
            <v>595344.40974000003</v>
          </cell>
          <cell r="Q99">
            <v>503177.65065000003</v>
          </cell>
        </row>
        <row r="101">
          <cell r="F101">
            <v>201856</v>
          </cell>
          <cell r="G101">
            <v>205439</v>
          </cell>
          <cell r="H101">
            <v>208333</v>
          </cell>
          <cell r="I101">
            <v>202402</v>
          </cell>
          <cell r="J101">
            <v>205800</v>
          </cell>
          <cell r="K101">
            <v>207278</v>
          </cell>
          <cell r="L101">
            <v>211563</v>
          </cell>
          <cell r="M101">
            <v>215589</v>
          </cell>
          <cell r="N101">
            <v>216722</v>
          </cell>
          <cell r="O101">
            <v>238939</v>
          </cell>
          <cell r="P101">
            <v>262968</v>
          </cell>
          <cell r="Q101">
            <v>280849</v>
          </cell>
        </row>
        <row r="102">
          <cell r="F102">
            <v>57804</v>
          </cell>
          <cell r="G102">
            <v>57804</v>
          </cell>
          <cell r="H102">
            <v>57804</v>
          </cell>
          <cell r="I102">
            <v>57804</v>
          </cell>
          <cell r="J102">
            <v>57804</v>
          </cell>
          <cell r="K102">
            <v>57804</v>
          </cell>
          <cell r="L102">
            <v>72047</v>
          </cell>
          <cell r="M102">
            <v>72047</v>
          </cell>
          <cell r="N102">
            <v>72047</v>
          </cell>
          <cell r="O102">
            <v>72047</v>
          </cell>
          <cell r="P102">
            <v>72047</v>
          </cell>
          <cell r="Q102">
            <v>72047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5">
          <cell r="F105">
            <v>121816</v>
          </cell>
          <cell r="G105">
            <v>318116</v>
          </cell>
          <cell r="H105">
            <v>317882</v>
          </cell>
          <cell r="I105">
            <v>319641</v>
          </cell>
          <cell r="J105">
            <v>485666</v>
          </cell>
          <cell r="K105">
            <v>486270.90424657543</v>
          </cell>
          <cell r="L105">
            <v>539034.15780821897</v>
          </cell>
          <cell r="M105">
            <v>537852.81205479451</v>
          </cell>
          <cell r="N105">
            <v>539542.73150684929</v>
          </cell>
          <cell r="O105">
            <v>536363.48739726027</v>
          </cell>
          <cell r="P105">
            <v>536258.28054794518</v>
          </cell>
          <cell r="Q105">
            <v>538032.70493150689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</row>
        <row r="107"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</row>
        <row r="108">
          <cell r="F108">
            <v>22880</v>
          </cell>
          <cell r="G108">
            <v>22864</v>
          </cell>
          <cell r="H108">
            <v>22849</v>
          </cell>
          <cell r="I108">
            <v>22849</v>
          </cell>
          <cell r="J108">
            <v>22849</v>
          </cell>
          <cell r="K108">
            <v>23231.493999999999</v>
          </cell>
          <cell r="L108">
            <v>23259.493999999999</v>
          </cell>
          <cell r="M108">
            <v>23341.493999999999</v>
          </cell>
          <cell r="N108">
            <v>23424.493999999999</v>
          </cell>
          <cell r="O108">
            <v>23494.493999999999</v>
          </cell>
          <cell r="P108">
            <v>23570.493999999999</v>
          </cell>
          <cell r="Q108">
            <v>13898.973</v>
          </cell>
        </row>
        <row r="111">
          <cell r="F111">
            <v>498021</v>
          </cell>
          <cell r="G111">
            <v>504411</v>
          </cell>
          <cell r="H111">
            <v>516426</v>
          </cell>
          <cell r="I111">
            <v>526526</v>
          </cell>
          <cell r="J111">
            <v>539442</v>
          </cell>
          <cell r="K111">
            <v>546129.46395</v>
          </cell>
          <cell r="L111">
            <v>568406.20794999995</v>
          </cell>
          <cell r="M111">
            <v>592802.95195000002</v>
          </cell>
          <cell r="N111">
            <v>628952.69594999996</v>
          </cell>
          <cell r="O111">
            <v>662628.43995000003</v>
          </cell>
          <cell r="P111">
            <v>736090.07094999996</v>
          </cell>
          <cell r="Q111">
            <v>785578.99895000004</v>
          </cell>
        </row>
        <row r="112"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</row>
        <row r="113">
          <cell r="F113">
            <v>295634</v>
          </cell>
          <cell r="G113">
            <v>305862</v>
          </cell>
          <cell r="H113">
            <v>309466</v>
          </cell>
          <cell r="I113">
            <v>301218</v>
          </cell>
          <cell r="J113">
            <v>305386</v>
          </cell>
          <cell r="K113">
            <v>309010.18887499999</v>
          </cell>
          <cell r="L113">
            <v>318187.72244500002</v>
          </cell>
          <cell r="M113">
            <v>290399.72647500003</v>
          </cell>
          <cell r="N113">
            <v>290428.92095499998</v>
          </cell>
          <cell r="O113">
            <v>307329.89085500001</v>
          </cell>
          <cell r="P113">
            <v>319109.264455</v>
          </cell>
          <cell r="Q113">
            <v>342440.66911969328</v>
          </cell>
        </row>
        <row r="114">
          <cell r="F114">
            <v>241425</v>
          </cell>
          <cell r="G114">
            <v>240320</v>
          </cell>
          <cell r="H114">
            <v>239890</v>
          </cell>
          <cell r="I114">
            <v>239053</v>
          </cell>
          <cell r="J114">
            <v>244261</v>
          </cell>
          <cell r="K114">
            <v>252988.36700999999</v>
          </cell>
          <cell r="L114">
            <v>253984.37443999999</v>
          </cell>
          <cell r="M114">
            <v>253100.83241</v>
          </cell>
          <cell r="N114">
            <v>253938.70193000001</v>
          </cell>
          <cell r="O114">
            <v>257163.87403000001</v>
          </cell>
          <cell r="P114">
            <v>257132.51733999999</v>
          </cell>
          <cell r="Q114">
            <v>282345.20082030672</v>
          </cell>
        </row>
        <row r="116">
          <cell r="F116">
            <v>5563</v>
          </cell>
          <cell r="G116">
            <v>5969</v>
          </cell>
          <cell r="H116">
            <v>6135</v>
          </cell>
          <cell r="I116">
            <v>5998</v>
          </cell>
          <cell r="J116">
            <v>6238</v>
          </cell>
          <cell r="K116">
            <v>6929</v>
          </cell>
          <cell r="L116">
            <v>8624</v>
          </cell>
          <cell r="M116">
            <v>9093</v>
          </cell>
          <cell r="N116">
            <v>9135</v>
          </cell>
          <cell r="O116">
            <v>8626</v>
          </cell>
          <cell r="P116">
            <v>8815</v>
          </cell>
          <cell r="Q116">
            <v>8710</v>
          </cell>
        </row>
        <row r="117">
          <cell r="F117">
            <v>1173208.4679999999</v>
          </cell>
          <cell r="G117">
            <v>1008513</v>
          </cell>
          <cell r="H117">
            <v>1227425.172</v>
          </cell>
          <cell r="I117">
            <v>1533045.5830000001</v>
          </cell>
          <cell r="J117">
            <v>988163.21200000006</v>
          </cell>
          <cell r="K117">
            <v>1256460.679</v>
          </cell>
          <cell r="L117">
            <v>1572031.53</v>
          </cell>
          <cell r="M117">
            <v>1212858.108</v>
          </cell>
          <cell r="N117">
            <v>1445018.2319999998</v>
          </cell>
          <cell r="O117">
            <v>1423135.203</v>
          </cell>
          <cell r="P117">
            <v>2373232.6660000002</v>
          </cell>
          <cell r="Q117">
            <v>889745.14800000004</v>
          </cell>
        </row>
        <row r="118">
          <cell r="F118">
            <v>186968</v>
          </cell>
          <cell r="G118">
            <v>217886</v>
          </cell>
          <cell r="H118">
            <v>190347</v>
          </cell>
          <cell r="I118">
            <v>820566</v>
          </cell>
          <cell r="J118">
            <v>336654</v>
          </cell>
          <cell r="K118">
            <v>386021.00767450576</v>
          </cell>
          <cell r="L118">
            <v>309087.29309499997</v>
          </cell>
          <cell r="M118">
            <v>295367.44527500001</v>
          </cell>
          <cell r="N118">
            <v>276058.27944499999</v>
          </cell>
          <cell r="O118">
            <v>254742.48044499999</v>
          </cell>
          <cell r="P118">
            <v>310052.78617500002</v>
          </cell>
          <cell r="Q118">
            <v>188396.78216</v>
          </cell>
        </row>
        <row r="119">
          <cell r="F119">
            <v>89108</v>
          </cell>
          <cell r="G119">
            <v>85324</v>
          </cell>
          <cell r="H119">
            <v>78027</v>
          </cell>
          <cell r="I119">
            <v>80212</v>
          </cell>
          <cell r="J119">
            <v>82203</v>
          </cell>
          <cell r="K119">
            <v>85039</v>
          </cell>
          <cell r="L119">
            <v>87818</v>
          </cell>
          <cell r="M119">
            <v>91034</v>
          </cell>
          <cell r="N119">
            <v>93832</v>
          </cell>
          <cell r="O119">
            <v>98009</v>
          </cell>
          <cell r="P119">
            <v>101371</v>
          </cell>
          <cell r="Q119">
            <v>101540</v>
          </cell>
        </row>
        <row r="120">
          <cell r="F120">
            <v>292917</v>
          </cell>
          <cell r="G120">
            <v>277866</v>
          </cell>
          <cell r="H120">
            <v>286583</v>
          </cell>
          <cell r="I120">
            <v>305089</v>
          </cell>
          <cell r="J120">
            <v>251678</v>
          </cell>
          <cell r="K120">
            <v>504552</v>
          </cell>
          <cell r="L120">
            <v>259720</v>
          </cell>
          <cell r="M120">
            <v>254975</v>
          </cell>
          <cell r="N120">
            <v>271330</v>
          </cell>
          <cell r="O120">
            <v>271314</v>
          </cell>
          <cell r="P120">
            <v>256476</v>
          </cell>
          <cell r="Q120">
            <v>209282</v>
          </cell>
        </row>
        <row r="123">
          <cell r="F123">
            <v>791029</v>
          </cell>
          <cell r="G123">
            <v>528678</v>
          </cell>
          <cell r="H123">
            <v>542755</v>
          </cell>
          <cell r="I123">
            <v>546374</v>
          </cell>
          <cell r="J123">
            <v>569008</v>
          </cell>
          <cell r="K123">
            <v>588710</v>
          </cell>
          <cell r="L123">
            <v>382196</v>
          </cell>
          <cell r="M123">
            <v>222811</v>
          </cell>
          <cell r="N123">
            <v>229897</v>
          </cell>
          <cell r="O123">
            <v>212149</v>
          </cell>
          <cell r="P123">
            <v>235199</v>
          </cell>
          <cell r="Q123">
            <v>334949</v>
          </cell>
        </row>
        <row r="124">
          <cell r="F124">
            <v>2663100</v>
          </cell>
          <cell r="G124">
            <v>2747281</v>
          </cell>
          <cell r="H124">
            <v>2448352</v>
          </cell>
          <cell r="I124">
            <v>2542501</v>
          </cell>
          <cell r="J124">
            <v>2544708</v>
          </cell>
          <cell r="K124">
            <v>2544420</v>
          </cell>
          <cell r="L124">
            <v>2752124</v>
          </cell>
          <cell r="M124">
            <v>2859281</v>
          </cell>
          <cell r="N124">
            <v>2890718.2426799997</v>
          </cell>
          <cell r="O124">
            <v>3177122.6336699999</v>
          </cell>
          <cell r="P124">
            <v>2955636</v>
          </cell>
          <cell r="Q124">
            <v>3159109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USTRY"/>
      <sheetName val="BWHK"/>
      <sheetName val="NEDB"/>
      <sheetName val="FNB"/>
      <sheetName val="STDB"/>
    </sheetNames>
    <sheetDataSet>
      <sheetData sheetId="0">
        <row r="10">
          <cell r="F10">
            <v>1714871</v>
          </cell>
          <cell r="G10">
            <v>1639989.2530778083</v>
          </cell>
          <cell r="K10">
            <v>1116622</v>
          </cell>
          <cell r="L10">
            <v>1660399</v>
          </cell>
          <cell r="M10">
            <v>1874138</v>
          </cell>
          <cell r="N10">
            <v>1902668.8985971813</v>
          </cell>
          <cell r="O10">
            <v>1734022.8380158942</v>
          </cell>
          <cell r="P10">
            <v>1900465.0608149692</v>
          </cell>
          <cell r="Q10">
            <v>2215518.6267992547</v>
          </cell>
        </row>
        <row r="11">
          <cell r="F11">
            <v>842442</v>
          </cell>
          <cell r="G11">
            <v>646348</v>
          </cell>
          <cell r="K11">
            <v>825589</v>
          </cell>
          <cell r="L11">
            <v>1373621</v>
          </cell>
          <cell r="M11">
            <v>792675</v>
          </cell>
          <cell r="N11">
            <v>930009.51078999997</v>
          </cell>
          <cell r="O11">
            <v>1114681.86206</v>
          </cell>
          <cell r="P11">
            <v>1409199.517</v>
          </cell>
          <cell r="Q11">
            <v>944741.98013000004</v>
          </cell>
        </row>
        <row r="13">
          <cell r="F13">
            <v>1001238</v>
          </cell>
          <cell r="G13">
            <v>990269</v>
          </cell>
          <cell r="K13">
            <v>858769</v>
          </cell>
          <cell r="L13">
            <v>816717</v>
          </cell>
          <cell r="M13">
            <v>849210</v>
          </cell>
          <cell r="N13">
            <v>780032</v>
          </cell>
          <cell r="O13">
            <v>766229</v>
          </cell>
          <cell r="P13">
            <v>782903</v>
          </cell>
          <cell r="Q13">
            <v>743983</v>
          </cell>
        </row>
        <row r="14">
          <cell r="G14">
            <v>63622</v>
          </cell>
          <cell r="K14">
            <v>286181.85355999996</v>
          </cell>
          <cell r="L14">
            <v>81848.246760000009</v>
          </cell>
          <cell r="M14">
            <v>135907.97353000008</v>
          </cell>
          <cell r="N14">
            <v>146371.33422000008</v>
          </cell>
          <cell r="O14">
            <v>110798.37583000003</v>
          </cell>
          <cell r="P14">
            <v>105299.96460999991</v>
          </cell>
          <cell r="Q14">
            <v>185791.54439000017</v>
          </cell>
        </row>
        <row r="15">
          <cell r="G15">
            <v>0</v>
          </cell>
          <cell r="K15">
            <v>671146</v>
          </cell>
          <cell r="L15">
            <v>153772</v>
          </cell>
          <cell r="M15">
            <v>0</v>
          </cell>
          <cell r="N15">
            <v>675301</v>
          </cell>
          <cell r="O15">
            <v>432927</v>
          </cell>
          <cell r="P15">
            <v>337334.79388999997</v>
          </cell>
          <cell r="Q15">
            <v>618132.10464000003</v>
          </cell>
        </row>
        <row r="18">
          <cell r="F18">
            <v>25011872</v>
          </cell>
          <cell r="G18">
            <v>25726370.288720001</v>
          </cell>
          <cell r="K18">
            <v>24621198.509959999</v>
          </cell>
          <cell r="L18">
            <v>25100009</v>
          </cell>
          <cell r="M18">
            <v>24601059</v>
          </cell>
          <cell r="N18">
            <v>24706874.953390002</v>
          </cell>
          <cell r="O18">
            <v>25486254.137790002</v>
          </cell>
          <cell r="P18">
            <v>26806406.99738</v>
          </cell>
          <cell r="Q18">
            <v>26705155.07525</v>
          </cell>
        </row>
        <row r="19">
          <cell r="F19">
            <v>13377312</v>
          </cell>
          <cell r="G19">
            <v>14350291.771609999</v>
          </cell>
          <cell r="K19">
            <v>14180802.242219999</v>
          </cell>
          <cell r="L19">
            <v>14445293</v>
          </cell>
          <cell r="M19">
            <v>15134093</v>
          </cell>
          <cell r="N19">
            <v>13814929.312789999</v>
          </cell>
          <cell r="O19">
            <v>13269321.342840001</v>
          </cell>
          <cell r="P19">
            <v>12783261.02579</v>
          </cell>
          <cell r="Q19">
            <v>13495436.306439999</v>
          </cell>
        </row>
        <row r="20">
          <cell r="F20">
            <v>3045375</v>
          </cell>
          <cell r="G20">
            <v>3068186.7940400001</v>
          </cell>
          <cell r="K20">
            <v>3208962.5696899998</v>
          </cell>
          <cell r="L20">
            <v>3268341</v>
          </cell>
          <cell r="M20">
            <v>3229505</v>
          </cell>
          <cell r="N20">
            <v>3276857.1938800002</v>
          </cell>
          <cell r="O20">
            <v>3248786.58011</v>
          </cell>
          <cell r="P20">
            <v>3250045.8080599997</v>
          </cell>
          <cell r="Q20">
            <v>3383305.1578099998</v>
          </cell>
        </row>
        <row r="21">
          <cell r="F21">
            <v>11498017</v>
          </cell>
          <cell r="G21">
            <v>11579908.989977397</v>
          </cell>
          <cell r="K21">
            <v>12969101.417114247</v>
          </cell>
          <cell r="L21">
            <v>13294076</v>
          </cell>
          <cell r="M21">
            <v>13970088</v>
          </cell>
          <cell r="N21">
            <v>14584872.724815205</v>
          </cell>
          <cell r="O21">
            <v>15784198.558853563</v>
          </cell>
          <cell r="P21">
            <v>16514114.043156162</v>
          </cell>
          <cell r="Q21">
            <v>16379879.093320744</v>
          </cell>
        </row>
        <row r="22">
          <cell r="F22">
            <v>20807017</v>
          </cell>
          <cell r="G22">
            <v>21294170.456714794</v>
          </cell>
          <cell r="K22">
            <v>21978381.598379999</v>
          </cell>
          <cell r="L22">
            <v>21807914</v>
          </cell>
          <cell r="M22">
            <v>21615856</v>
          </cell>
          <cell r="N22">
            <v>21668723.850610003</v>
          </cell>
          <cell r="O22">
            <v>21094685.338780001</v>
          </cell>
          <cell r="P22">
            <v>20683785.305149999</v>
          </cell>
          <cell r="Q22">
            <v>21171092.634319998</v>
          </cell>
        </row>
        <row r="23">
          <cell r="F23">
            <v>3900892</v>
          </cell>
          <cell r="G23">
            <v>3938637.0437799999</v>
          </cell>
          <cell r="K23">
            <v>4548355.1073399996</v>
          </cell>
          <cell r="L23">
            <v>3217682</v>
          </cell>
          <cell r="M23">
            <v>2788920</v>
          </cell>
          <cell r="N23">
            <v>3252021.9936100002</v>
          </cell>
          <cell r="O23">
            <v>3081274.9217900001</v>
          </cell>
          <cell r="P23">
            <v>3470785.8876100001</v>
          </cell>
          <cell r="Q23">
            <v>2720217.1216500001</v>
          </cell>
        </row>
        <row r="25">
          <cell r="F25">
            <v>0</v>
          </cell>
          <cell r="K25">
            <v>0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F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F27">
            <v>3437360</v>
          </cell>
          <cell r="K27">
            <v>3853182</v>
          </cell>
          <cell r="L27">
            <v>3818941</v>
          </cell>
          <cell r="M27">
            <v>3798741</v>
          </cell>
          <cell r="N27">
            <v>3796196.7647500001</v>
          </cell>
          <cell r="O27">
            <v>3961304.0666700001</v>
          </cell>
          <cell r="P27">
            <v>4181940</v>
          </cell>
          <cell r="Q27">
            <v>4189829.6705100001</v>
          </cell>
        </row>
        <row r="28">
          <cell r="F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F29">
            <v>1182097</v>
          </cell>
          <cell r="K29">
            <v>1173251.14644</v>
          </cell>
          <cell r="L29">
            <v>1182867.75324</v>
          </cell>
          <cell r="M29">
            <v>1193251.0264699999</v>
          </cell>
          <cell r="N29">
            <v>1172629.6657799999</v>
          </cell>
          <cell r="O29">
            <v>1183062.62417</v>
          </cell>
          <cell r="P29">
            <v>1737513.0353900001</v>
          </cell>
          <cell r="Q29">
            <v>1721937.4556099998</v>
          </cell>
        </row>
        <row r="32">
          <cell r="F32">
            <v>250788</v>
          </cell>
          <cell r="K32">
            <v>64979.501499999998</v>
          </cell>
          <cell r="L32">
            <v>111631</v>
          </cell>
          <cell r="M32">
            <v>251330</v>
          </cell>
          <cell r="N32">
            <v>312106.41041000001</v>
          </cell>
          <cell r="O32">
            <v>403064.38738999999</v>
          </cell>
          <cell r="P32">
            <v>490980.20597000001</v>
          </cell>
          <cell r="Q32">
            <v>348499.9314</v>
          </cell>
        </row>
        <row r="33">
          <cell r="F33">
            <v>238870</v>
          </cell>
          <cell r="K33">
            <v>375732.35904999997</v>
          </cell>
          <cell r="L33">
            <v>383139.63309000002</v>
          </cell>
          <cell r="M33">
            <v>379064.63309000002</v>
          </cell>
          <cell r="N33">
            <v>399443.35904999997</v>
          </cell>
          <cell r="O33">
            <v>398409.35904999997</v>
          </cell>
          <cell r="P33">
            <v>397923.20404999994</v>
          </cell>
          <cell r="Q33">
            <v>406813.89400999999</v>
          </cell>
        </row>
        <row r="34">
          <cell r="F34">
            <v>243510</v>
          </cell>
          <cell r="K34">
            <v>0</v>
          </cell>
          <cell r="L34">
            <v>0</v>
          </cell>
          <cell r="M34">
            <v>0</v>
          </cell>
          <cell r="N34">
            <v>305645</v>
          </cell>
          <cell r="O34">
            <v>0</v>
          </cell>
          <cell r="P34">
            <v>0</v>
          </cell>
          <cell r="Q34">
            <v>0</v>
          </cell>
        </row>
        <row r="35">
          <cell r="F35">
            <v>1560505</v>
          </cell>
          <cell r="K35">
            <v>1687125.6071899999</v>
          </cell>
          <cell r="L35">
            <v>1641653</v>
          </cell>
          <cell r="M35">
            <v>1844059</v>
          </cell>
          <cell r="N35">
            <v>1665088.64964</v>
          </cell>
          <cell r="O35">
            <v>1518675.23438</v>
          </cell>
          <cell r="P35">
            <v>1520920.58084</v>
          </cell>
          <cell r="Q35">
            <v>1365969.2661600001</v>
          </cell>
        </row>
        <row r="36">
          <cell r="F36">
            <v>291409</v>
          </cell>
          <cell r="K36">
            <v>663175.58924999996</v>
          </cell>
          <cell r="L36">
            <v>487199</v>
          </cell>
          <cell r="M36">
            <v>464201</v>
          </cell>
          <cell r="N36">
            <v>446922.70415999996</v>
          </cell>
          <cell r="O36">
            <v>311386.66349000001</v>
          </cell>
          <cell r="P36">
            <v>407549.74329999991</v>
          </cell>
          <cell r="Q36">
            <v>744038.47086</v>
          </cell>
        </row>
        <row r="37">
          <cell r="F37">
            <v>525241</v>
          </cell>
          <cell r="K37">
            <v>289561.92330000002</v>
          </cell>
          <cell r="L37">
            <v>231085</v>
          </cell>
          <cell r="M37">
            <v>295461</v>
          </cell>
          <cell r="N37">
            <v>245321.60800000001</v>
          </cell>
          <cell r="O37">
            <v>257360.26</v>
          </cell>
          <cell r="P37">
            <v>214682.476</v>
          </cell>
          <cell r="Q37">
            <v>224972.81099999999</v>
          </cell>
        </row>
        <row r="38">
          <cell r="F38">
            <v>30215</v>
          </cell>
          <cell r="K38">
            <v>206690</v>
          </cell>
          <cell r="L38">
            <v>217021</v>
          </cell>
          <cell r="M38">
            <v>216687</v>
          </cell>
          <cell r="N38">
            <v>234093</v>
          </cell>
          <cell r="O38">
            <v>234521</v>
          </cell>
          <cell r="P38">
            <v>234344.568</v>
          </cell>
          <cell r="Q38">
            <v>195032.93299999999</v>
          </cell>
        </row>
        <row r="39">
          <cell r="F39">
            <v>104143</v>
          </cell>
          <cell r="K39">
            <v>237992</v>
          </cell>
          <cell r="L39">
            <v>151926</v>
          </cell>
          <cell r="M39">
            <v>177745</v>
          </cell>
          <cell r="N39">
            <v>310956</v>
          </cell>
          <cell r="O39">
            <v>151887</v>
          </cell>
          <cell r="P39">
            <v>373680.82400000002</v>
          </cell>
          <cell r="Q39">
            <v>133395.97099999999</v>
          </cell>
        </row>
        <row r="43">
          <cell r="F43">
            <v>23860</v>
          </cell>
          <cell r="K43">
            <v>23860.649000000001</v>
          </cell>
          <cell r="L43">
            <v>23861</v>
          </cell>
          <cell r="M43">
            <v>23861</v>
          </cell>
          <cell r="N43">
            <v>23860.649000000001</v>
          </cell>
          <cell r="O43">
            <v>23860.649000000001</v>
          </cell>
          <cell r="P43">
            <v>23860.649000000001</v>
          </cell>
          <cell r="Q43">
            <v>23860.649000000001</v>
          </cell>
        </row>
        <row r="44">
          <cell r="F44">
            <v>0</v>
          </cell>
          <cell r="K44">
            <v>0</v>
          </cell>
          <cell r="L44">
            <v>0</v>
          </cell>
          <cell r="M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F45">
            <v>2262554</v>
          </cell>
          <cell r="K45">
            <v>2262554.0300000003</v>
          </cell>
          <cell r="L45">
            <v>2262554</v>
          </cell>
          <cell r="M45">
            <v>2262554</v>
          </cell>
          <cell r="N45">
            <v>2262554.0300000003</v>
          </cell>
          <cell r="O45">
            <v>2262554.0300000003</v>
          </cell>
          <cell r="P45">
            <v>2262554.0150000001</v>
          </cell>
          <cell r="Q45">
            <v>2262554.0150000001</v>
          </cell>
        </row>
        <row r="46">
          <cell r="F46">
            <v>297207</v>
          </cell>
          <cell r="K46">
            <v>336460.90184000001</v>
          </cell>
          <cell r="L46">
            <v>347273</v>
          </cell>
          <cell r="M46">
            <v>337768</v>
          </cell>
          <cell r="N46">
            <v>339104.36283999996</v>
          </cell>
          <cell r="O46">
            <v>337681.41183999996</v>
          </cell>
          <cell r="P46">
            <v>338368.78883999994</v>
          </cell>
          <cell r="Q46">
            <v>338441.64130999998</v>
          </cell>
        </row>
        <row r="48">
          <cell r="K48">
            <v>4214202.7929999996</v>
          </cell>
          <cell r="L48">
            <v>4214203</v>
          </cell>
          <cell r="M48">
            <v>4214203</v>
          </cell>
          <cell r="N48">
            <v>4205903.1439999994</v>
          </cell>
          <cell r="O48">
            <v>4214203.1439999994</v>
          </cell>
          <cell r="P48">
            <v>4214202.7929999996</v>
          </cell>
          <cell r="Q48">
            <v>4575761.1849999996</v>
          </cell>
        </row>
        <row r="49">
          <cell r="K49">
            <v>4329917.4367300002</v>
          </cell>
          <cell r="L49">
            <v>4549219</v>
          </cell>
          <cell r="M49">
            <v>4761986</v>
          </cell>
          <cell r="N49">
            <v>4640367.2537500001</v>
          </cell>
          <cell r="O49">
            <v>4833500.6321299998</v>
          </cell>
          <cell r="P49">
            <v>5049201.2960900003</v>
          </cell>
          <cell r="Q49">
            <v>4965751.5671100002</v>
          </cell>
        </row>
        <row r="50">
          <cell r="K50">
            <v>0</v>
          </cell>
        </row>
        <row r="53">
          <cell r="L53">
            <v>484378</v>
          </cell>
          <cell r="M53">
            <v>662546</v>
          </cell>
          <cell r="N53">
            <v>602754</v>
          </cell>
          <cell r="O53">
            <v>598888</v>
          </cell>
          <cell r="P53">
            <v>609201</v>
          </cell>
          <cell r="Q53">
            <v>577289.76428970508</v>
          </cell>
        </row>
        <row r="55">
          <cell r="L55">
            <v>714054</v>
          </cell>
          <cell r="M55">
            <v>748289</v>
          </cell>
          <cell r="N55">
            <v>678219</v>
          </cell>
          <cell r="O55">
            <v>666199</v>
          </cell>
          <cell r="P55">
            <v>681981</v>
          </cell>
          <cell r="Q55">
            <v>642140</v>
          </cell>
        </row>
        <row r="62">
          <cell r="G62">
            <v>929938.77101000003</v>
          </cell>
          <cell r="L62">
            <v>1029236</v>
          </cell>
          <cell r="M62">
            <v>1255579</v>
          </cell>
          <cell r="N62">
            <v>1040194.41068</v>
          </cell>
          <cell r="O62">
            <v>1056214.04841</v>
          </cell>
          <cell r="P62">
            <v>1328252.2437</v>
          </cell>
          <cell r="Q62">
            <v>1515660.3278600001</v>
          </cell>
        </row>
        <row r="63">
          <cell r="G63">
            <v>164992.83684</v>
          </cell>
          <cell r="L63">
            <v>136217</v>
          </cell>
          <cell r="M63">
            <v>112220</v>
          </cell>
          <cell r="N63">
            <v>91946.766940000001</v>
          </cell>
          <cell r="O63">
            <v>127171.39647000001</v>
          </cell>
          <cell r="P63">
            <v>102875.75152000001</v>
          </cell>
          <cell r="Q63">
            <v>85919.231440000003</v>
          </cell>
        </row>
        <row r="65">
          <cell r="G65">
            <v>905828.62135000003</v>
          </cell>
          <cell r="L65">
            <v>950529</v>
          </cell>
          <cell r="M65">
            <v>939341</v>
          </cell>
          <cell r="N65">
            <v>938079.35935000004</v>
          </cell>
          <cell r="O65">
            <v>967683.91295000003</v>
          </cell>
          <cell r="P65">
            <v>957245.95377999998</v>
          </cell>
          <cell r="Q65">
            <v>965574.25568000006</v>
          </cell>
        </row>
        <row r="66">
          <cell r="G66">
            <v>1115944.5237799999</v>
          </cell>
          <cell r="L66">
            <v>1080627</v>
          </cell>
          <cell r="M66">
            <v>820366</v>
          </cell>
          <cell r="N66">
            <v>1266203.3725100001</v>
          </cell>
          <cell r="O66">
            <v>1109722.7082799999</v>
          </cell>
          <cell r="P66">
            <v>2101958.6162399999</v>
          </cell>
          <cell r="Q66">
            <v>1693601.2321299999</v>
          </cell>
        </row>
        <row r="67">
          <cell r="G67">
            <v>236495</v>
          </cell>
          <cell r="L67">
            <v>1448255</v>
          </cell>
          <cell r="M67">
            <v>545181</v>
          </cell>
          <cell r="N67">
            <v>1261903</v>
          </cell>
          <cell r="O67">
            <v>482998</v>
          </cell>
          <cell r="P67">
            <v>1391309</v>
          </cell>
          <cell r="Q67">
            <v>1327160</v>
          </cell>
        </row>
        <row r="69">
          <cell r="K69">
            <v>2127731.0189299998</v>
          </cell>
          <cell r="L69">
            <v>1234357</v>
          </cell>
          <cell r="M69">
            <v>2663787</v>
          </cell>
          <cell r="N69">
            <v>1281240.8125400003</v>
          </cell>
          <cell r="O69">
            <v>1656827.6659612001</v>
          </cell>
          <cell r="P69">
            <v>1872723.4276211499</v>
          </cell>
          <cell r="Q69">
            <v>694105.27539037238</v>
          </cell>
        </row>
        <row r="70">
          <cell r="K70">
            <v>2982159.66059</v>
          </cell>
          <cell r="L70">
            <v>3533015</v>
          </cell>
          <cell r="M70">
            <v>2224724</v>
          </cell>
          <cell r="N70">
            <v>2258803.0781100001</v>
          </cell>
          <cell r="O70">
            <v>2660813.3319399999</v>
          </cell>
          <cell r="P70">
            <v>2428307.8226699997</v>
          </cell>
          <cell r="Q70">
            <v>2477918.1376800002</v>
          </cell>
        </row>
        <row r="72">
          <cell r="G72">
            <v>546395.67287999997</v>
          </cell>
          <cell r="L72">
            <v>785861</v>
          </cell>
          <cell r="M72">
            <v>701965</v>
          </cell>
          <cell r="N72">
            <v>706877.49368999992</v>
          </cell>
          <cell r="O72">
            <v>709994.10519999987</v>
          </cell>
          <cell r="P72">
            <v>712117.97149999999</v>
          </cell>
          <cell r="Q72">
            <v>759575.68602000002</v>
          </cell>
        </row>
        <row r="73">
          <cell r="G73">
            <v>7211138.6016600002</v>
          </cell>
          <cell r="L73">
            <v>7189942</v>
          </cell>
          <cell r="M73">
            <v>7324262</v>
          </cell>
          <cell r="N73">
            <v>7942304.9815299995</v>
          </cell>
          <cell r="O73">
            <v>7668046.6018300001</v>
          </cell>
          <cell r="P73">
            <v>7921677.8168599997</v>
          </cell>
          <cell r="Q73">
            <v>8122264.7130500004</v>
          </cell>
        </row>
        <row r="74">
          <cell r="G74">
            <v>12889</v>
          </cell>
          <cell r="L74">
            <v>-387</v>
          </cell>
          <cell r="M74">
            <v>104720</v>
          </cell>
          <cell r="N74">
            <v>2980</v>
          </cell>
          <cell r="O74">
            <v>2136</v>
          </cell>
          <cell r="P74">
            <v>912.93207000000007</v>
          </cell>
          <cell r="Q74">
            <v>28626.932069999999</v>
          </cell>
        </row>
        <row r="75">
          <cell r="G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</row>
        <row r="77">
          <cell r="F77">
            <v>0</v>
          </cell>
          <cell r="G77">
            <v>0</v>
          </cell>
          <cell r="L77">
            <v>0</v>
          </cell>
          <cell r="M77">
            <v>4412</v>
          </cell>
          <cell r="N77">
            <v>574</v>
          </cell>
          <cell r="O77">
            <v>0</v>
          </cell>
          <cell r="P77">
            <v>0</v>
          </cell>
          <cell r="Q77">
            <v>0</v>
          </cell>
        </row>
        <row r="78">
          <cell r="F78">
            <v>0</v>
          </cell>
          <cell r="G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F79">
            <v>1229217</v>
          </cell>
          <cell r="G79">
            <v>1203994.3375300001</v>
          </cell>
          <cell r="L79">
            <v>1036647</v>
          </cell>
          <cell r="M79">
            <v>934631</v>
          </cell>
          <cell r="N79">
            <v>823239.87361000001</v>
          </cell>
          <cell r="O79">
            <v>886534.62748999998</v>
          </cell>
          <cell r="P79">
            <v>800816.96199999994</v>
          </cell>
          <cell r="Q79">
            <v>726207.38251000002</v>
          </cell>
        </row>
        <row r="80">
          <cell r="F80">
            <v>12418865</v>
          </cell>
          <cell r="G80">
            <v>12451464.3641</v>
          </cell>
          <cell r="L80">
            <v>12760968</v>
          </cell>
          <cell r="M80">
            <v>12972833</v>
          </cell>
          <cell r="N80">
            <v>12935358.86452</v>
          </cell>
          <cell r="O80">
            <v>13020221.821729999</v>
          </cell>
          <cell r="P80">
            <v>13072780.894549999</v>
          </cell>
          <cell r="Q80">
            <v>13123857.89112</v>
          </cell>
        </row>
        <row r="81">
          <cell r="F81">
            <v>29726891</v>
          </cell>
          <cell r="G81">
            <v>29969521.670910001</v>
          </cell>
          <cell r="K81">
            <v>30908877.160210002</v>
          </cell>
          <cell r="L81">
            <v>31111848</v>
          </cell>
          <cell r="M81">
            <v>31376895</v>
          </cell>
          <cell r="N81">
            <v>31690488.78689</v>
          </cell>
          <cell r="O81">
            <v>31906601.764760002</v>
          </cell>
          <cell r="P81">
            <v>32255170.817389999</v>
          </cell>
          <cell r="Q81">
            <v>32627188.639079999</v>
          </cell>
        </row>
        <row r="82">
          <cell r="F82">
            <v>10464647</v>
          </cell>
          <cell r="G82">
            <v>10505837.81299</v>
          </cell>
          <cell r="K82">
            <v>10814070.92932</v>
          </cell>
          <cell r="L82">
            <v>10939968.312989999</v>
          </cell>
          <cell r="M82">
            <v>11040909.796189999</v>
          </cell>
          <cell r="N82">
            <v>11037396.207459997</v>
          </cell>
          <cell r="O82">
            <v>11067064.63915999</v>
          </cell>
          <cell r="P82">
            <v>11029752.029870007</v>
          </cell>
          <cell r="Q82">
            <v>11069489.010440005</v>
          </cell>
        </row>
        <row r="83">
          <cell r="F83">
            <v>3983819</v>
          </cell>
          <cell r="G83">
            <v>4029074.25862</v>
          </cell>
          <cell r="K83">
            <v>4189392.10317</v>
          </cell>
          <cell r="L83">
            <v>4227438</v>
          </cell>
          <cell r="M83">
            <v>4297088</v>
          </cell>
          <cell r="N83">
            <v>4357836.0056499997</v>
          </cell>
          <cell r="O83">
            <v>4406603.0917600002</v>
          </cell>
          <cell r="P83">
            <v>4521055.1373800002</v>
          </cell>
          <cell r="Q83">
            <v>4569453.7115000002</v>
          </cell>
        </row>
        <row r="84">
          <cell r="F84">
            <v>8385610</v>
          </cell>
          <cell r="G84">
            <v>8669840</v>
          </cell>
          <cell r="L84">
            <v>9581598</v>
          </cell>
          <cell r="M84">
            <v>9703622</v>
          </cell>
          <cell r="N84">
            <v>9715883</v>
          </cell>
          <cell r="O84">
            <v>9769030</v>
          </cell>
          <cell r="P84">
            <v>9877528.5966299996</v>
          </cell>
          <cell r="Q84">
            <v>9939039.1071499996</v>
          </cell>
        </row>
        <row r="85">
          <cell r="F85">
            <v>10492233</v>
          </cell>
          <cell r="G85">
            <v>10116393.685460001</v>
          </cell>
          <cell r="L85">
            <v>9725573</v>
          </cell>
          <cell r="M85">
            <v>9815435</v>
          </cell>
          <cell r="N85">
            <v>10365624.575510001</v>
          </cell>
          <cell r="O85">
            <v>10175223.842689998</v>
          </cell>
          <cell r="P85">
            <v>10495514.610690001</v>
          </cell>
          <cell r="Q85">
            <v>10831391.098190002</v>
          </cell>
        </row>
        <row r="86">
          <cell r="F86">
            <v>472746</v>
          </cell>
          <cell r="G86">
            <v>469553.37007</v>
          </cell>
          <cell r="L86">
            <v>495969</v>
          </cell>
          <cell r="M86">
            <v>497427</v>
          </cell>
          <cell r="N86">
            <v>506743.38705000002</v>
          </cell>
          <cell r="O86">
            <v>513495.13065000001</v>
          </cell>
          <cell r="P86">
            <v>524928.39012999996</v>
          </cell>
          <cell r="Q86">
            <v>522563.64826000005</v>
          </cell>
        </row>
        <row r="87">
          <cell r="F87">
            <v>0</v>
          </cell>
          <cell r="G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</row>
        <row r="88">
          <cell r="F88">
            <v>29589</v>
          </cell>
          <cell r="G88">
            <v>36266</v>
          </cell>
          <cell r="L88">
            <v>44987</v>
          </cell>
          <cell r="M88">
            <v>46253</v>
          </cell>
          <cell r="N88">
            <v>46050</v>
          </cell>
          <cell r="O88">
            <v>45120</v>
          </cell>
          <cell r="P88">
            <v>45802</v>
          </cell>
          <cell r="Q88">
            <v>43796</v>
          </cell>
        </row>
        <row r="89">
          <cell r="F89">
            <v>656738</v>
          </cell>
          <cell r="G89">
            <v>652041</v>
          </cell>
          <cell r="L89">
            <v>620886</v>
          </cell>
          <cell r="M89">
            <v>610928</v>
          </cell>
          <cell r="N89">
            <v>598016</v>
          </cell>
          <cell r="O89">
            <v>597354</v>
          </cell>
          <cell r="P89">
            <v>566139.07400000002</v>
          </cell>
          <cell r="Q89">
            <v>569684.63899999997</v>
          </cell>
        </row>
        <row r="90">
          <cell r="F90">
            <v>843579</v>
          </cell>
          <cell r="G90">
            <v>1007744.20823</v>
          </cell>
          <cell r="L90">
            <v>656021</v>
          </cell>
          <cell r="M90">
            <v>661093</v>
          </cell>
          <cell r="N90">
            <v>841723.83834000048</v>
          </cell>
          <cell r="O90">
            <v>638833.29154000024</v>
          </cell>
          <cell r="P90">
            <v>1055402.2351299992</v>
          </cell>
          <cell r="Q90">
            <v>1041240.8599700023</v>
          </cell>
        </row>
        <row r="91">
          <cell r="G91">
            <v>376379.31023</v>
          </cell>
          <cell r="L91">
            <v>320587</v>
          </cell>
          <cell r="M91">
            <v>336722</v>
          </cell>
          <cell r="N91">
            <v>310376.56709999999</v>
          </cell>
          <cell r="O91">
            <v>310927.31703999999</v>
          </cell>
          <cell r="P91">
            <v>290115.04382999998</v>
          </cell>
          <cell r="Q91">
            <v>271444.45883999998</v>
          </cell>
        </row>
        <row r="92">
          <cell r="G92">
            <v>636137.15299999993</v>
          </cell>
          <cell r="L92">
            <v>639215</v>
          </cell>
          <cell r="M92">
            <v>636480</v>
          </cell>
          <cell r="N92">
            <v>636633.23</v>
          </cell>
          <cell r="O92">
            <v>622763.255</v>
          </cell>
          <cell r="P92">
            <v>634589.92099999997</v>
          </cell>
          <cell r="Q92">
            <v>657545.29599999997</v>
          </cell>
        </row>
        <row r="93">
          <cell r="G93">
            <v>126263.30377</v>
          </cell>
          <cell r="L93">
            <v>138529</v>
          </cell>
          <cell r="M93">
            <v>143694</v>
          </cell>
          <cell r="N93">
            <v>147823.3009</v>
          </cell>
          <cell r="O93">
            <v>152338.34729999999</v>
          </cell>
          <cell r="P93">
            <v>155199.65117</v>
          </cell>
          <cell r="Q93">
            <v>159694.98616</v>
          </cell>
        </row>
        <row r="96">
          <cell r="F96">
            <v>1092370</v>
          </cell>
          <cell r="G96">
            <v>801203.40350999986</v>
          </cell>
          <cell r="L96">
            <v>1266865</v>
          </cell>
          <cell r="M96">
            <v>1523410</v>
          </cell>
          <cell r="N96">
            <v>1394532.40014</v>
          </cell>
          <cell r="O96">
            <v>1360291.5118499999</v>
          </cell>
          <cell r="P96">
            <v>1379000.4836900001</v>
          </cell>
          <cell r="Q96">
            <v>1308881.8840699999</v>
          </cell>
        </row>
        <row r="97">
          <cell r="F97">
            <v>0</v>
          </cell>
          <cell r="G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</row>
        <row r="98">
          <cell r="F98">
            <v>465374</v>
          </cell>
          <cell r="G98">
            <v>424048.56712000002</v>
          </cell>
          <cell r="L98">
            <v>229459</v>
          </cell>
          <cell r="M98">
            <v>273880</v>
          </cell>
          <cell r="N98">
            <v>237736.98454</v>
          </cell>
          <cell r="O98">
            <v>258910.24354</v>
          </cell>
          <cell r="P98">
            <v>196379.32354000001</v>
          </cell>
          <cell r="Q98">
            <v>219441.82354000001</v>
          </cell>
        </row>
        <row r="99">
          <cell r="F99">
            <v>649274</v>
          </cell>
          <cell r="G99">
            <v>512087.26547195006</v>
          </cell>
          <cell r="L99">
            <v>616396</v>
          </cell>
          <cell r="M99">
            <v>617875</v>
          </cell>
          <cell r="N99">
            <v>571776.19354000001</v>
          </cell>
          <cell r="O99">
            <v>854724.01840880001</v>
          </cell>
          <cell r="P99">
            <v>867219.03879885003</v>
          </cell>
          <cell r="Q99">
            <v>1298864.6418896276</v>
          </cell>
        </row>
        <row r="101">
          <cell r="F101">
            <v>314203</v>
          </cell>
          <cell r="G101">
            <v>314398</v>
          </cell>
          <cell r="K101">
            <v>127718</v>
          </cell>
          <cell r="L101">
            <v>120251</v>
          </cell>
          <cell r="M101">
            <v>118488</v>
          </cell>
          <cell r="N101">
            <v>117406</v>
          </cell>
          <cell r="O101">
            <v>113578</v>
          </cell>
          <cell r="P101">
            <v>114198.25599999999</v>
          </cell>
          <cell r="Q101">
            <v>154652.56200000001</v>
          </cell>
        </row>
        <row r="102">
          <cell r="F102">
            <v>154252</v>
          </cell>
          <cell r="G102">
            <v>154500</v>
          </cell>
          <cell r="K102">
            <v>189083</v>
          </cell>
          <cell r="L102">
            <v>189375</v>
          </cell>
          <cell r="M102">
            <v>189669</v>
          </cell>
          <cell r="N102">
            <v>189955</v>
          </cell>
          <cell r="O102">
            <v>190252</v>
          </cell>
          <cell r="P102">
            <v>190541</v>
          </cell>
          <cell r="Q102">
            <v>130214</v>
          </cell>
        </row>
        <row r="103">
          <cell r="F103">
            <v>1058902</v>
          </cell>
          <cell r="G103">
            <v>1061036</v>
          </cell>
          <cell r="K103">
            <v>1007521</v>
          </cell>
          <cell r="L103">
            <v>1011063</v>
          </cell>
          <cell r="M103">
            <v>1013770</v>
          </cell>
          <cell r="N103">
            <v>1018266</v>
          </cell>
          <cell r="O103">
            <v>1021470</v>
          </cell>
          <cell r="P103">
            <v>1025453.184</v>
          </cell>
          <cell r="Q103">
            <v>1215645.058</v>
          </cell>
        </row>
        <row r="104">
          <cell r="G104">
            <v>0</v>
          </cell>
        </row>
        <row r="105">
          <cell r="G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</row>
        <row r="106">
          <cell r="G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</row>
        <row r="107">
          <cell r="G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</row>
        <row r="108">
          <cell r="F108">
            <v>15966</v>
          </cell>
          <cell r="G108">
            <v>16040.97327</v>
          </cell>
          <cell r="L108">
            <v>18049</v>
          </cell>
          <cell r="M108">
            <v>18209</v>
          </cell>
          <cell r="N108">
            <v>18352.973270000002</v>
          </cell>
          <cell r="O108">
            <v>18496.973270000002</v>
          </cell>
          <cell r="P108">
            <v>19086.809000000001</v>
          </cell>
          <cell r="Q108">
            <v>20361</v>
          </cell>
        </row>
        <row r="111">
          <cell r="F111">
            <v>863677</v>
          </cell>
          <cell r="G111">
            <v>897499.90584000002</v>
          </cell>
          <cell r="K111">
            <v>900656.71750999999</v>
          </cell>
          <cell r="L111">
            <v>901300</v>
          </cell>
          <cell r="M111">
            <v>755638</v>
          </cell>
          <cell r="N111">
            <v>913678.07625000004</v>
          </cell>
          <cell r="O111">
            <v>926379.52916999999</v>
          </cell>
          <cell r="P111">
            <v>937008.93570000003</v>
          </cell>
          <cell r="Q111">
            <v>926292.24</v>
          </cell>
        </row>
        <row r="112">
          <cell r="F112">
            <v>0</v>
          </cell>
          <cell r="G112">
            <v>0</v>
          </cell>
          <cell r="K112">
            <v>0</v>
          </cell>
          <cell r="L112">
            <v>0</v>
          </cell>
          <cell r="M112">
            <v>150195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</row>
        <row r="113">
          <cell r="F113">
            <v>433102</v>
          </cell>
          <cell r="G113">
            <v>434516.20809999999</v>
          </cell>
          <cell r="K113">
            <v>522900.81907999999</v>
          </cell>
          <cell r="L113">
            <v>526282</v>
          </cell>
          <cell r="M113">
            <v>530042</v>
          </cell>
          <cell r="N113">
            <v>536902.41211999999</v>
          </cell>
          <cell r="O113">
            <v>549694.51757000003</v>
          </cell>
          <cell r="P113">
            <v>564448.46854000003</v>
          </cell>
          <cell r="Q113">
            <v>579314.96926000004</v>
          </cell>
        </row>
        <row r="114">
          <cell r="F114">
            <v>387467</v>
          </cell>
          <cell r="G114">
            <v>377788.58575999999</v>
          </cell>
          <cell r="K114">
            <v>354767.04473000002</v>
          </cell>
          <cell r="L114">
            <v>350683</v>
          </cell>
          <cell r="M114">
            <v>348543</v>
          </cell>
          <cell r="N114">
            <v>347225.15604999999</v>
          </cell>
          <cell r="O114">
            <v>348189.85824999999</v>
          </cell>
          <cell r="P114">
            <v>357640.34788000002</v>
          </cell>
          <cell r="Q114">
            <v>343243.93442000001</v>
          </cell>
        </row>
        <row r="116">
          <cell r="F116">
            <v>4207</v>
          </cell>
          <cell r="G116">
            <v>4209</v>
          </cell>
          <cell r="K116">
            <v>3534.6030000000001</v>
          </cell>
          <cell r="L116">
            <v>3598</v>
          </cell>
          <cell r="M116">
            <v>3476</v>
          </cell>
          <cell r="N116">
            <v>3478</v>
          </cell>
          <cell r="O116">
            <v>3546</v>
          </cell>
          <cell r="P116">
            <v>3211.6120000000001</v>
          </cell>
          <cell r="Q116">
            <v>3272.6120000000001</v>
          </cell>
        </row>
        <row r="117">
          <cell r="F117">
            <v>764744</v>
          </cell>
          <cell r="G117">
            <v>1472878.16824</v>
          </cell>
          <cell r="K117">
            <v>694456.28249000001</v>
          </cell>
          <cell r="L117">
            <v>980922.52099999995</v>
          </cell>
          <cell r="M117">
            <v>994672.05599999998</v>
          </cell>
          <cell r="N117">
            <v>979424.52622</v>
          </cell>
          <cell r="O117">
            <v>966045.21288999997</v>
          </cell>
          <cell r="P117">
            <v>683647.70409999997</v>
          </cell>
          <cell r="Q117">
            <v>803355.78646999993</v>
          </cell>
        </row>
        <row r="118">
          <cell r="F118">
            <v>326439</v>
          </cell>
          <cell r="G118">
            <v>324755.60394</v>
          </cell>
          <cell r="K118">
            <v>388946.35282999999</v>
          </cell>
          <cell r="L118">
            <v>275134</v>
          </cell>
          <cell r="M118">
            <v>305035</v>
          </cell>
          <cell r="N118">
            <v>278334.46383999998</v>
          </cell>
          <cell r="O118">
            <v>445444.08189000003</v>
          </cell>
          <cell r="P118">
            <v>383782.34272999997</v>
          </cell>
          <cell r="Q118">
            <v>434912.84941999998</v>
          </cell>
        </row>
        <row r="119">
          <cell r="F119">
            <v>120208</v>
          </cell>
          <cell r="G119">
            <v>124455</v>
          </cell>
          <cell r="K119">
            <v>94302.633090000003</v>
          </cell>
          <cell r="L119">
            <v>88777.633090000003</v>
          </cell>
          <cell r="M119">
            <v>88352.633090000003</v>
          </cell>
          <cell r="N119">
            <v>93391.633090000003</v>
          </cell>
          <cell r="O119">
            <v>93739.633090000003</v>
          </cell>
          <cell r="P119">
            <v>94098.220090000003</v>
          </cell>
          <cell r="Q119">
            <v>91380.129000000001</v>
          </cell>
        </row>
        <row r="120">
          <cell r="F120">
            <v>338679</v>
          </cell>
          <cell r="G120">
            <v>465619</v>
          </cell>
          <cell r="K120">
            <v>820223.6</v>
          </cell>
          <cell r="L120">
            <v>772866.6</v>
          </cell>
          <cell r="M120">
            <v>744334.6</v>
          </cell>
          <cell r="N120">
            <v>783761.6</v>
          </cell>
          <cell r="O120">
            <v>682228.1</v>
          </cell>
          <cell r="P120">
            <v>693240.33299999998</v>
          </cell>
          <cell r="Q120">
            <v>884645.47699999996</v>
          </cell>
        </row>
        <row r="123">
          <cell r="G123">
            <v>216062</v>
          </cell>
          <cell r="L123">
            <v>676042</v>
          </cell>
          <cell r="M123">
            <v>930426</v>
          </cell>
          <cell r="N123">
            <v>797542</v>
          </cell>
          <cell r="O123">
            <v>717628</v>
          </cell>
          <cell r="P123">
            <v>712644</v>
          </cell>
          <cell r="Q123">
            <v>885063.24600000004</v>
          </cell>
        </row>
        <row r="124">
          <cell r="G124">
            <v>3725654</v>
          </cell>
          <cell r="L124">
            <v>4012314</v>
          </cell>
          <cell r="M124">
            <v>4161305</v>
          </cell>
          <cell r="N124">
            <v>4227614</v>
          </cell>
          <cell r="O124">
            <v>4169215</v>
          </cell>
          <cell r="P124">
            <v>4423921</v>
          </cell>
          <cell r="Q124">
            <v>4602245.29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USTRY"/>
      <sheetName val="BWHK"/>
      <sheetName val="NEDB"/>
      <sheetName val="FNB"/>
      <sheetName val="STDB"/>
    </sheetNames>
    <sheetDataSet>
      <sheetData sheetId="0" refreshError="1">
        <row r="10">
          <cell r="F10">
            <v>1714871</v>
          </cell>
          <cell r="H10">
            <v>1525928</v>
          </cell>
        </row>
        <row r="11">
          <cell r="H11">
            <v>887329</v>
          </cell>
        </row>
        <row r="13">
          <cell r="H13">
            <v>897613</v>
          </cell>
        </row>
        <row r="14">
          <cell r="F14">
            <v>50000</v>
          </cell>
          <cell r="H14">
            <v>58836</v>
          </cell>
        </row>
        <row r="15">
          <cell r="F15">
            <v>118024</v>
          </cell>
          <cell r="H15">
            <v>0</v>
          </cell>
        </row>
        <row r="18">
          <cell r="H18">
            <v>27022651.955699999</v>
          </cell>
        </row>
        <row r="19">
          <cell r="H19">
            <v>15867525.255380001</v>
          </cell>
        </row>
        <row r="20">
          <cell r="H20">
            <v>3146328.4754699999</v>
          </cell>
        </row>
        <row r="21">
          <cell r="H21">
            <v>11533640.443910141</v>
          </cell>
        </row>
        <row r="22">
          <cell r="H22">
            <v>21667777.293504931</v>
          </cell>
        </row>
        <row r="23">
          <cell r="H23">
            <v>2772326.23049</v>
          </cell>
        </row>
        <row r="25">
          <cell r="G25">
            <v>0</v>
          </cell>
          <cell r="H25">
            <v>0</v>
          </cell>
        </row>
        <row r="26">
          <cell r="G26">
            <v>0</v>
          </cell>
          <cell r="H26">
            <v>0</v>
          </cell>
        </row>
        <row r="27">
          <cell r="G27">
            <v>3416979.49131</v>
          </cell>
          <cell r="H27">
            <v>3413687.6732299998</v>
          </cell>
        </row>
        <row r="28">
          <cell r="G28">
            <v>0</v>
          </cell>
          <cell r="H28">
            <v>0</v>
          </cell>
        </row>
        <row r="29">
          <cell r="G29">
            <v>1190839</v>
          </cell>
          <cell r="H29">
            <v>1172693</v>
          </cell>
        </row>
        <row r="32">
          <cell r="G32">
            <v>305714.36786</v>
          </cell>
          <cell r="H32">
            <v>356084.08968999999</v>
          </cell>
        </row>
        <row r="33">
          <cell r="G33">
            <v>247028.72596000001</v>
          </cell>
          <cell r="H33">
            <v>254497.72596000001</v>
          </cell>
        </row>
        <row r="34">
          <cell r="G34">
            <v>243510</v>
          </cell>
          <cell r="H34">
            <v>0</v>
          </cell>
        </row>
        <row r="35">
          <cell r="G35">
            <v>1678177.73477</v>
          </cell>
          <cell r="H35">
            <v>1411973.21358</v>
          </cell>
        </row>
        <row r="36">
          <cell r="G36">
            <v>575948.82157999999</v>
          </cell>
          <cell r="H36">
            <v>1072341.5084800001</v>
          </cell>
        </row>
        <row r="37">
          <cell r="G37">
            <v>411494.82827</v>
          </cell>
          <cell r="H37">
            <v>332510.61119999998</v>
          </cell>
        </row>
        <row r="38">
          <cell r="G38">
            <v>34628</v>
          </cell>
          <cell r="H38">
            <v>36932</v>
          </cell>
        </row>
        <row r="39">
          <cell r="G39">
            <v>203749</v>
          </cell>
          <cell r="H39">
            <v>444953</v>
          </cell>
        </row>
        <row r="43">
          <cell r="G43">
            <v>23860.649000000001</v>
          </cell>
          <cell r="H43">
            <v>23860.649000000001</v>
          </cell>
        </row>
        <row r="44">
          <cell r="G44">
            <v>0</v>
          </cell>
          <cell r="H44">
            <v>0</v>
          </cell>
        </row>
        <row r="45">
          <cell r="G45">
            <v>2262554.0300000003</v>
          </cell>
          <cell r="H45">
            <v>2262554.0300000003</v>
          </cell>
        </row>
        <row r="46">
          <cell r="G46">
            <v>291680.58175999997</v>
          </cell>
          <cell r="H46">
            <v>301653.33075999998</v>
          </cell>
        </row>
        <row r="48">
          <cell r="F48">
            <v>3948776</v>
          </cell>
          <cell r="G48">
            <v>3948776.1439999999</v>
          </cell>
          <cell r="H48">
            <v>3946776.1439999999</v>
          </cell>
        </row>
        <row r="49">
          <cell r="F49">
            <v>4097450</v>
          </cell>
          <cell r="G49">
            <v>4131140.3150447998</v>
          </cell>
          <cell r="H49">
            <v>4334938.8810300007</v>
          </cell>
        </row>
        <row r="50">
          <cell r="F50">
            <v>0</v>
          </cell>
          <cell r="G50">
            <v>0</v>
          </cell>
          <cell r="H50">
            <v>0</v>
          </cell>
        </row>
        <row r="53">
          <cell r="F53">
            <v>168294</v>
          </cell>
          <cell r="G53">
            <v>168718</v>
          </cell>
          <cell r="H53">
            <v>132291</v>
          </cell>
        </row>
        <row r="54">
          <cell r="F54">
            <v>0</v>
          </cell>
          <cell r="G54">
            <v>0</v>
          </cell>
          <cell r="H54">
            <v>0</v>
          </cell>
        </row>
        <row r="55">
          <cell r="F55">
            <v>898764</v>
          </cell>
          <cell r="G55">
            <v>889436</v>
          </cell>
          <cell r="H55">
            <v>795890</v>
          </cell>
        </row>
        <row r="56">
          <cell r="F56">
            <v>0</v>
          </cell>
          <cell r="G56">
            <v>0</v>
          </cell>
          <cell r="H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</row>
        <row r="62">
          <cell r="F62">
            <v>1037006</v>
          </cell>
          <cell r="H62">
            <v>1269714.2188200001</v>
          </cell>
        </row>
        <row r="63">
          <cell r="F63">
            <v>186725</v>
          </cell>
          <cell r="H63">
            <v>177020.43615999998</v>
          </cell>
        </row>
        <row r="65">
          <cell r="F65">
            <v>917465</v>
          </cell>
          <cell r="H65">
            <v>918658.52402000001</v>
          </cell>
        </row>
        <row r="66">
          <cell r="F66">
            <v>608646</v>
          </cell>
          <cell r="H66">
            <v>3507794.18524</v>
          </cell>
        </row>
        <row r="67">
          <cell r="F67">
            <v>580565</v>
          </cell>
          <cell r="H67">
            <v>1191735</v>
          </cell>
        </row>
        <row r="69">
          <cell r="F69">
            <v>761097</v>
          </cell>
          <cell r="G69">
            <v>2335569.0126380501</v>
          </cell>
          <cell r="H69">
            <v>1813022.1233902522</v>
          </cell>
        </row>
        <row r="70">
          <cell r="F70">
            <v>3650982</v>
          </cell>
          <cell r="G70">
            <v>3446697.0166600002</v>
          </cell>
          <cell r="H70">
            <v>2933556.0734200003</v>
          </cell>
        </row>
        <row r="72">
          <cell r="F72">
            <v>385353</v>
          </cell>
          <cell r="H72">
            <v>549134.19232999999</v>
          </cell>
        </row>
        <row r="73">
          <cell r="F73">
            <v>7372175</v>
          </cell>
          <cell r="H73">
            <v>6966274.2699299995</v>
          </cell>
        </row>
        <row r="74">
          <cell r="F74">
            <v>-216920</v>
          </cell>
          <cell r="H74">
            <v>13508</v>
          </cell>
        </row>
        <row r="75">
          <cell r="F75">
            <v>0</v>
          </cell>
          <cell r="H75">
            <v>0</v>
          </cell>
        </row>
        <row r="77">
          <cell r="H77">
            <v>9</v>
          </cell>
        </row>
        <row r="78">
          <cell r="H78">
            <v>0</v>
          </cell>
        </row>
        <row r="79">
          <cell r="H79">
            <v>935989.86939000001</v>
          </cell>
        </row>
        <row r="81">
          <cell r="H81">
            <v>30197342.81724</v>
          </cell>
        </row>
        <row r="82">
          <cell r="H82">
            <v>10522676.089299999</v>
          </cell>
        </row>
        <row r="83">
          <cell r="H83">
            <v>4048876.7905299999</v>
          </cell>
        </row>
        <row r="84">
          <cell r="H84">
            <v>9051899</v>
          </cell>
        </row>
        <row r="85">
          <cell r="H85">
            <v>9903262.3091700003</v>
          </cell>
        </row>
        <row r="86">
          <cell r="H86">
            <v>463645.67827000003</v>
          </cell>
        </row>
        <row r="87">
          <cell r="H87">
            <v>0</v>
          </cell>
        </row>
        <row r="88">
          <cell r="H88">
            <v>38196</v>
          </cell>
        </row>
        <row r="89">
          <cell r="H89">
            <v>655106</v>
          </cell>
        </row>
        <row r="90">
          <cell r="H90">
            <v>764905.78176999954</v>
          </cell>
        </row>
        <row r="91">
          <cell r="F91">
            <v>360420</v>
          </cell>
          <cell r="H91">
            <v>366593.95011999999</v>
          </cell>
        </row>
        <row r="92">
          <cell r="F92">
            <v>634043</v>
          </cell>
          <cell r="H92">
            <v>640891.272</v>
          </cell>
        </row>
        <row r="93">
          <cell r="F93">
            <v>120384</v>
          </cell>
          <cell r="H93">
            <v>128676.41287999999</v>
          </cell>
        </row>
        <row r="96">
          <cell r="H96">
            <v>786276.23386000004</v>
          </cell>
        </row>
        <row r="97">
          <cell r="H97">
            <v>0</v>
          </cell>
        </row>
        <row r="98">
          <cell r="H98">
            <v>341066.48563000001</v>
          </cell>
        </row>
        <row r="99">
          <cell r="H99">
            <v>610787.47191974812</v>
          </cell>
        </row>
        <row r="101">
          <cell r="H101">
            <v>319819</v>
          </cell>
        </row>
        <row r="102">
          <cell r="H102">
            <v>154775</v>
          </cell>
        </row>
        <row r="103">
          <cell r="H103">
            <v>1114178</v>
          </cell>
        </row>
        <row r="105">
          <cell r="F105">
            <v>0</v>
          </cell>
          <cell r="H105">
            <v>0</v>
          </cell>
        </row>
        <row r="106">
          <cell r="F106">
            <v>0</v>
          </cell>
          <cell r="H106">
            <v>0</v>
          </cell>
        </row>
        <row r="107">
          <cell r="F107">
            <v>0</v>
          </cell>
          <cell r="H107">
            <v>0</v>
          </cell>
        </row>
        <row r="108">
          <cell r="H108">
            <v>16114.97327</v>
          </cell>
        </row>
        <row r="111">
          <cell r="H111">
            <v>889917.35875999997</v>
          </cell>
        </row>
        <row r="112">
          <cell r="H112">
            <v>0</v>
          </cell>
        </row>
        <row r="113">
          <cell r="H113">
            <v>433359.92483999999</v>
          </cell>
        </row>
        <row r="114">
          <cell r="H114">
            <v>374309.76607000001</v>
          </cell>
        </row>
        <row r="116">
          <cell r="H116">
            <v>3516</v>
          </cell>
        </row>
        <row r="117">
          <cell r="H117">
            <v>1556361.1710600001</v>
          </cell>
        </row>
        <row r="118">
          <cell r="H118">
            <v>304158.26308</v>
          </cell>
        </row>
        <row r="119">
          <cell r="H119">
            <v>105956</v>
          </cell>
        </row>
        <row r="120">
          <cell r="H120">
            <v>453176</v>
          </cell>
        </row>
        <row r="123">
          <cell r="F123">
            <v>573755</v>
          </cell>
          <cell r="H123">
            <v>280028</v>
          </cell>
        </row>
        <row r="124">
          <cell r="F124">
            <v>3803376</v>
          </cell>
          <cell r="H124">
            <v>3632941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USTRY"/>
      <sheetName val="BWHK"/>
      <sheetName val="NEDB"/>
      <sheetName val="FNB"/>
      <sheetName val="STDB"/>
    </sheetNames>
    <sheetDataSet>
      <sheetData sheetId="0">
        <row r="10">
          <cell r="I10">
            <v>1477487</v>
          </cell>
          <cell r="J10">
            <v>1294124</v>
          </cell>
        </row>
        <row r="11">
          <cell r="I11">
            <v>1001685</v>
          </cell>
          <cell r="J11">
            <v>1302936</v>
          </cell>
        </row>
        <row r="13">
          <cell r="I13">
            <v>865590.12899999996</v>
          </cell>
          <cell r="J13">
            <v>941598</v>
          </cell>
        </row>
        <row r="14">
          <cell r="I14">
            <v>85098</v>
          </cell>
          <cell r="J14">
            <v>204105</v>
          </cell>
        </row>
        <row r="15">
          <cell r="I15">
            <v>0</v>
          </cell>
          <cell r="J15">
            <v>0</v>
          </cell>
        </row>
        <row r="18">
          <cell r="I18">
            <v>25827836.332109999</v>
          </cell>
          <cell r="J18">
            <v>25762816.126699999</v>
          </cell>
        </row>
        <row r="19">
          <cell r="I19">
            <v>17255526.5737</v>
          </cell>
          <cell r="J19">
            <v>14943029.446180001</v>
          </cell>
        </row>
        <row r="20">
          <cell r="I20">
            <v>3143395.4580800002</v>
          </cell>
          <cell r="J20">
            <v>3088829.2889900003</v>
          </cell>
        </row>
        <row r="21">
          <cell r="I21">
            <v>11981045.521525893</v>
          </cell>
          <cell r="J21">
            <v>13522989.904253837</v>
          </cell>
        </row>
        <row r="22">
          <cell r="I22">
            <v>22061038.817651782</v>
          </cell>
          <cell r="J22">
            <v>21580973.251992192</v>
          </cell>
        </row>
        <row r="23">
          <cell r="I23">
            <v>2289469.9007899999</v>
          </cell>
          <cell r="J23">
            <v>2891656.36583</v>
          </cell>
        </row>
        <row r="25">
          <cell r="I25">
            <v>0</v>
          </cell>
          <cell r="J25">
            <v>0</v>
          </cell>
        </row>
        <row r="26">
          <cell r="I26">
            <v>0</v>
          </cell>
          <cell r="J26">
            <v>0</v>
          </cell>
        </row>
        <row r="27">
          <cell r="I27">
            <v>3306763.412</v>
          </cell>
          <cell r="J27">
            <v>3841965</v>
          </cell>
        </row>
        <row r="28">
          <cell r="I28">
            <v>0</v>
          </cell>
          <cell r="J28">
            <v>0</v>
          </cell>
        </row>
        <row r="29">
          <cell r="I29">
            <v>1182475</v>
          </cell>
          <cell r="J29">
            <v>1192584</v>
          </cell>
        </row>
        <row r="32">
          <cell r="I32">
            <v>444272.27408</v>
          </cell>
          <cell r="J32">
            <v>532360.97031</v>
          </cell>
        </row>
        <row r="33">
          <cell r="I33">
            <v>257856.78496000002</v>
          </cell>
          <cell r="J33">
            <v>254927.72596000001</v>
          </cell>
        </row>
        <row r="34">
          <cell r="I34">
            <v>0</v>
          </cell>
          <cell r="J34">
            <v>0</v>
          </cell>
        </row>
        <row r="35">
          <cell r="I35">
            <v>1277244.3543499999</v>
          </cell>
          <cell r="J35">
            <v>1414072.4852</v>
          </cell>
        </row>
        <row r="36">
          <cell r="I36">
            <v>333117.79243000009</v>
          </cell>
          <cell r="J36">
            <v>442768.13060000003</v>
          </cell>
        </row>
        <row r="37">
          <cell r="I37">
            <v>286261.85677000001</v>
          </cell>
          <cell r="J37">
            <v>301879.29931999999</v>
          </cell>
        </row>
        <row r="38">
          <cell r="I38">
            <v>36362</v>
          </cell>
          <cell r="J38">
            <v>212929</v>
          </cell>
        </row>
        <row r="39">
          <cell r="I39">
            <v>202877.943</v>
          </cell>
          <cell r="J39">
            <v>242420</v>
          </cell>
        </row>
        <row r="43">
          <cell r="I43">
            <v>23860.649000000001</v>
          </cell>
          <cell r="J43">
            <v>23860.649000000001</v>
          </cell>
        </row>
        <row r="44">
          <cell r="I44">
            <v>0</v>
          </cell>
          <cell r="J44">
            <v>0</v>
          </cell>
        </row>
        <row r="45">
          <cell r="I45">
            <v>2262554.0300000003</v>
          </cell>
          <cell r="J45">
            <v>2262554.0300000003</v>
          </cell>
        </row>
        <row r="46">
          <cell r="I46">
            <v>311822.91875999997</v>
          </cell>
          <cell r="J46">
            <v>310207.59276000003</v>
          </cell>
        </row>
        <row r="48">
          <cell r="I48">
            <v>3713775.7929999996</v>
          </cell>
          <cell r="J48">
            <v>3713776.1439999999</v>
          </cell>
        </row>
        <row r="49">
          <cell r="I49">
            <v>4530906.0504700001</v>
          </cell>
          <cell r="J49">
            <v>4748618.6082300004</v>
          </cell>
        </row>
        <row r="50">
          <cell r="I50">
            <v>0</v>
          </cell>
          <cell r="J50">
            <v>0</v>
          </cell>
        </row>
        <row r="53">
          <cell r="I53">
            <v>127282</v>
          </cell>
          <cell r="J53">
            <v>141849</v>
          </cell>
          <cell r="K53">
            <v>110198</v>
          </cell>
        </row>
        <row r="54">
          <cell r="I54">
            <v>0</v>
          </cell>
          <cell r="J54">
            <v>0</v>
          </cell>
          <cell r="K54">
            <v>0</v>
          </cell>
        </row>
        <row r="55">
          <cell r="I55">
            <v>763034</v>
          </cell>
          <cell r="J55">
            <v>840740</v>
          </cell>
          <cell r="K55">
            <v>757023</v>
          </cell>
        </row>
        <row r="56">
          <cell r="I56">
            <v>0</v>
          </cell>
          <cell r="J56">
            <v>0</v>
          </cell>
          <cell r="K56">
            <v>0</v>
          </cell>
        </row>
        <row r="57">
          <cell r="I57">
            <v>0</v>
          </cell>
          <cell r="J57">
            <v>0</v>
          </cell>
          <cell r="K57">
            <v>0</v>
          </cell>
        </row>
        <row r="62">
          <cell r="I62">
            <v>1056776.08299</v>
          </cell>
          <cell r="J62">
            <v>1195821</v>
          </cell>
          <cell r="K62">
            <v>1107947.2242399999</v>
          </cell>
        </row>
        <row r="63">
          <cell r="I63">
            <v>124002.55793</v>
          </cell>
          <cell r="J63">
            <v>122194</v>
          </cell>
          <cell r="K63">
            <v>121335.99113000001</v>
          </cell>
        </row>
        <row r="65">
          <cell r="I65">
            <v>926122.11693999986</v>
          </cell>
          <cell r="J65">
            <v>936424</v>
          </cell>
          <cell r="K65">
            <v>951845.07536000002</v>
          </cell>
        </row>
        <row r="66">
          <cell r="I66">
            <v>1608095.1193200001</v>
          </cell>
          <cell r="J66">
            <v>1532047</v>
          </cell>
          <cell r="K66">
            <v>1102665.5313200001</v>
          </cell>
        </row>
        <row r="67">
          <cell r="I67">
            <v>351433</v>
          </cell>
          <cell r="J67">
            <v>504580</v>
          </cell>
          <cell r="K67">
            <v>1350644</v>
          </cell>
        </row>
        <row r="69">
          <cell r="I69">
            <v>2182282.8741000001</v>
          </cell>
          <cell r="J69">
            <v>1462792</v>
          </cell>
        </row>
        <row r="70">
          <cell r="I70">
            <v>4056558.7863100003</v>
          </cell>
          <cell r="J70">
            <v>4372509</v>
          </cell>
        </row>
        <row r="72">
          <cell r="I72">
            <v>684238.5869900001</v>
          </cell>
          <cell r="J72">
            <v>778481</v>
          </cell>
          <cell r="K72">
            <v>783685.87808000005</v>
          </cell>
        </row>
        <row r="73">
          <cell r="I73">
            <v>7925753.1268099993</v>
          </cell>
          <cell r="J73">
            <v>8132038</v>
          </cell>
          <cell r="K73">
            <v>7341557.0410000002</v>
          </cell>
        </row>
        <row r="74">
          <cell r="I74">
            <v>14222</v>
          </cell>
          <cell r="J74">
            <v>9631</v>
          </cell>
          <cell r="K74">
            <v>5381</v>
          </cell>
        </row>
        <row r="75">
          <cell r="I75">
            <v>0</v>
          </cell>
          <cell r="J75">
            <v>0</v>
          </cell>
          <cell r="K75">
            <v>0</v>
          </cell>
        </row>
        <row r="77">
          <cell r="I77">
            <v>0</v>
          </cell>
          <cell r="J77">
            <v>0</v>
          </cell>
          <cell r="K77">
            <v>0</v>
          </cell>
        </row>
        <row r="78">
          <cell r="I78">
            <v>0</v>
          </cell>
          <cell r="J78">
            <v>0</v>
          </cell>
          <cell r="K78">
            <v>0</v>
          </cell>
        </row>
        <row r="79">
          <cell r="I79">
            <v>1044408.5175999999</v>
          </cell>
          <cell r="J79">
            <v>1059161</v>
          </cell>
          <cell r="K79">
            <v>1066113.8853199999</v>
          </cell>
        </row>
        <row r="80">
          <cell r="H80">
            <v>12495473.6929</v>
          </cell>
          <cell r="I80">
            <v>12425291.985340001</v>
          </cell>
          <cell r="J80">
            <v>12501002</v>
          </cell>
          <cell r="K80">
            <v>12628781.880600002</v>
          </cell>
        </row>
        <row r="81">
          <cell r="I81">
            <v>30415583.864500001</v>
          </cell>
          <cell r="J81">
            <v>30660182</v>
          </cell>
        </row>
        <row r="82">
          <cell r="I82">
            <v>10623666.363630001</v>
          </cell>
          <cell r="J82">
            <v>10786518</v>
          </cell>
        </row>
        <row r="83">
          <cell r="I83">
            <v>4084740.8902999996</v>
          </cell>
          <cell r="J83">
            <v>4123782</v>
          </cell>
        </row>
        <row r="84">
          <cell r="I84">
            <v>9079517.0536899995</v>
          </cell>
          <cell r="J84">
            <v>9106039</v>
          </cell>
          <cell r="K84">
            <v>9123802</v>
          </cell>
        </row>
        <row r="85">
          <cell r="I85">
            <v>10179958.63562</v>
          </cell>
          <cell r="J85">
            <v>9765420</v>
          </cell>
          <cell r="K85">
            <v>10367389.6314</v>
          </cell>
        </row>
        <row r="86">
          <cell r="I86">
            <v>472974.37130999996</v>
          </cell>
          <cell r="J86">
            <v>478031</v>
          </cell>
          <cell r="K86">
            <v>497363.52283000003</v>
          </cell>
        </row>
        <row r="87">
          <cell r="I87">
            <v>0</v>
          </cell>
          <cell r="J87">
            <v>0</v>
          </cell>
          <cell r="K87">
            <v>0</v>
          </cell>
        </row>
        <row r="88">
          <cell r="I88">
            <v>36409</v>
          </cell>
          <cell r="J88">
            <v>33638</v>
          </cell>
          <cell r="K88">
            <v>36230</v>
          </cell>
        </row>
        <row r="89">
          <cell r="I89">
            <v>629893.94900000002</v>
          </cell>
          <cell r="J89">
            <v>612516</v>
          </cell>
          <cell r="K89">
            <v>616620</v>
          </cell>
        </row>
        <row r="90">
          <cell r="I90">
            <v>823997.98701999977</v>
          </cell>
          <cell r="J90">
            <v>942493</v>
          </cell>
          <cell r="K90">
            <v>696521.55696000077</v>
          </cell>
        </row>
        <row r="91">
          <cell r="I91">
            <v>356722.8375074697</v>
          </cell>
          <cell r="J91">
            <v>355510</v>
          </cell>
          <cell r="K91">
            <v>354548.66971746972</v>
          </cell>
        </row>
        <row r="92">
          <cell r="I92">
            <v>646201.18699999992</v>
          </cell>
          <cell r="J92">
            <v>641602</v>
          </cell>
          <cell r="K92">
            <v>638858.62100000004</v>
          </cell>
        </row>
        <row r="93">
          <cell r="I93">
            <v>131712.16915</v>
          </cell>
          <cell r="J93">
            <v>134723</v>
          </cell>
          <cell r="K93">
            <v>137172.00403000001</v>
          </cell>
        </row>
        <row r="96">
          <cell r="I96">
            <v>804236.40277999989</v>
          </cell>
          <cell r="J96">
            <v>1296082</v>
          </cell>
          <cell r="K96">
            <v>1271484.16695</v>
          </cell>
        </row>
        <row r="97">
          <cell r="I97">
            <v>0</v>
          </cell>
          <cell r="J97">
            <v>0</v>
          </cell>
          <cell r="K97">
            <v>0</v>
          </cell>
        </row>
        <row r="98">
          <cell r="I98">
            <v>278638.00631999999</v>
          </cell>
          <cell r="J98">
            <v>311115</v>
          </cell>
          <cell r="K98">
            <v>283543.71775000001</v>
          </cell>
        </row>
        <row r="99">
          <cell r="I99">
            <v>612164.39746999997</v>
          </cell>
          <cell r="J99">
            <v>663524</v>
          </cell>
          <cell r="K99">
            <v>617211.12265999999</v>
          </cell>
        </row>
        <row r="101">
          <cell r="I101">
            <v>164490.155</v>
          </cell>
          <cell r="J101">
            <v>126031</v>
          </cell>
        </row>
        <row r="102">
          <cell r="I102">
            <v>155047</v>
          </cell>
          <cell r="J102">
            <v>155336</v>
          </cell>
        </row>
        <row r="103">
          <cell r="I103">
            <v>1117542.3629999999</v>
          </cell>
          <cell r="J103">
            <v>966758</v>
          </cell>
        </row>
        <row r="104">
          <cell r="I104">
            <v>0</v>
          </cell>
          <cell r="J104">
            <v>0</v>
          </cell>
          <cell r="K104">
            <v>0</v>
          </cell>
        </row>
        <row r="105">
          <cell r="I105">
            <v>0</v>
          </cell>
          <cell r="J105">
            <v>0</v>
          </cell>
          <cell r="K105">
            <v>0</v>
          </cell>
        </row>
        <row r="106">
          <cell r="I106">
            <v>0</v>
          </cell>
          <cell r="J106">
            <v>0</v>
          </cell>
          <cell r="K106">
            <v>0</v>
          </cell>
        </row>
        <row r="107">
          <cell r="I107">
            <v>0</v>
          </cell>
          <cell r="J107">
            <v>0</v>
          </cell>
          <cell r="K107">
            <v>0</v>
          </cell>
        </row>
        <row r="108">
          <cell r="I108">
            <v>16189</v>
          </cell>
          <cell r="J108">
            <v>16263</v>
          </cell>
          <cell r="K108">
            <v>17910.973270000002</v>
          </cell>
        </row>
        <row r="111">
          <cell r="I111">
            <v>894979.55557000008</v>
          </cell>
          <cell r="J111">
            <v>894902.26459000004</v>
          </cell>
        </row>
        <row r="112">
          <cell r="I112">
            <v>0</v>
          </cell>
          <cell r="J112">
            <v>0</v>
          </cell>
        </row>
        <row r="113">
          <cell r="I113">
            <v>466423.08633000002</v>
          </cell>
          <cell r="J113">
            <v>491201.68784000003</v>
          </cell>
        </row>
        <row r="114">
          <cell r="I114">
            <v>370273.24637000001</v>
          </cell>
          <cell r="J114">
            <v>362264.19088000001</v>
          </cell>
        </row>
        <row r="116">
          <cell r="I116">
            <v>9513.6029999999992</v>
          </cell>
          <cell r="J116">
            <v>8208</v>
          </cell>
        </row>
        <row r="117">
          <cell r="I117">
            <v>712929.82484000002</v>
          </cell>
          <cell r="J117">
            <v>623405.75852999999</v>
          </cell>
        </row>
        <row r="118">
          <cell r="I118">
            <v>211557.66107</v>
          </cell>
          <cell r="J118">
            <v>420423.39387000003</v>
          </cell>
        </row>
        <row r="119">
          <cell r="I119">
            <v>105831.435</v>
          </cell>
          <cell r="J119">
            <v>106084</v>
          </cell>
        </row>
        <row r="120">
          <cell r="I120">
            <v>627217</v>
          </cell>
          <cell r="J120">
            <v>602918</v>
          </cell>
        </row>
        <row r="123">
          <cell r="I123">
            <v>395938</v>
          </cell>
          <cell r="J123">
            <v>470457</v>
          </cell>
          <cell r="K123">
            <v>660798</v>
          </cell>
        </row>
        <row r="124">
          <cell r="I124">
            <v>3962491.3969999999</v>
          </cell>
          <cell r="J124">
            <v>5151256</v>
          </cell>
          <cell r="K124">
            <v>4018720</v>
          </cell>
        </row>
        <row r="125">
          <cell r="I125">
            <v>0</v>
          </cell>
          <cell r="J125">
            <v>0</v>
          </cell>
          <cell r="K125">
            <v>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USTRY"/>
      <sheetName val="BWHK"/>
      <sheetName val="NEDB"/>
      <sheetName val="FNB"/>
      <sheetName val="STDB"/>
    </sheetNames>
    <sheetDataSet>
      <sheetData sheetId="0" refreshError="1">
        <row r="8">
          <cell r="H8">
            <v>2824975.4548758343</v>
          </cell>
        </row>
        <row r="54"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6"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125">
          <cell r="G125">
            <v>0</v>
          </cell>
          <cell r="H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Q118"/>
  <sheetViews>
    <sheetView view="pageBreakPreview" zoomScaleNormal="100" zoomScaleSheetLayoutView="100" workbookViewId="0">
      <selection activeCell="D14" sqref="D14"/>
    </sheetView>
  </sheetViews>
  <sheetFormatPr defaultRowHeight="15" x14ac:dyDescent="0.25"/>
  <cols>
    <col min="1" max="1" width="1.5703125" customWidth="1"/>
    <col min="4" max="4" width="54.28515625" customWidth="1"/>
    <col min="5" max="5" width="11.42578125" customWidth="1"/>
    <col min="6" max="6" width="10.85546875" customWidth="1"/>
    <col min="7" max="7" width="11.5703125" customWidth="1"/>
    <col min="8" max="8" width="11.140625" customWidth="1"/>
  </cols>
  <sheetData>
    <row r="6" spans="2:17" x14ac:dyDescent="0.25">
      <c r="J6" s="137"/>
      <c r="K6" s="137"/>
      <c r="L6" s="137"/>
      <c r="M6" s="137"/>
      <c r="N6" s="137"/>
      <c r="O6" s="137"/>
      <c r="P6" s="137"/>
      <c r="Q6" s="137"/>
    </row>
    <row r="7" spans="2:17" x14ac:dyDescent="0.25">
      <c r="B7" s="1303" t="s">
        <v>144</v>
      </c>
      <c r="C7" s="1303"/>
      <c r="D7" s="1303"/>
      <c r="E7" s="1303"/>
      <c r="F7" s="1303"/>
      <c r="G7" s="1303"/>
      <c r="H7" s="1303"/>
      <c r="I7" s="707"/>
      <c r="J7" s="138"/>
      <c r="K7" s="138"/>
      <c r="L7" s="138"/>
      <c r="M7" s="138"/>
      <c r="N7" s="138"/>
      <c r="O7" s="138"/>
      <c r="P7" s="138"/>
      <c r="Q7" s="137"/>
    </row>
    <row r="8" spans="2:17" ht="15.75" x14ac:dyDescent="0.25">
      <c r="C8" s="196"/>
      <c r="D8" s="196"/>
      <c r="E8" s="196"/>
      <c r="F8" s="197"/>
      <c r="G8" s="196"/>
      <c r="H8" s="196"/>
      <c r="I8" s="196"/>
      <c r="J8" s="1304"/>
      <c r="K8" s="1304"/>
      <c r="L8" s="1304"/>
      <c r="M8" s="1304"/>
      <c r="N8" s="1304"/>
      <c r="O8" s="1305"/>
      <c r="P8" s="1305"/>
      <c r="Q8" s="1305"/>
    </row>
    <row r="9" spans="2:17" ht="21.75" x14ac:dyDescent="0.3">
      <c r="B9" s="1306" t="s">
        <v>145</v>
      </c>
      <c r="C9" s="1306"/>
      <c r="D9" s="1306"/>
      <c r="E9" s="1306"/>
      <c r="F9" s="1306"/>
      <c r="G9" s="1306"/>
      <c r="H9" s="1306"/>
      <c r="I9" s="706"/>
      <c r="J9" s="149"/>
      <c r="K9" s="149"/>
      <c r="L9" s="149"/>
      <c r="M9" s="149"/>
      <c r="N9" s="149"/>
      <c r="O9" s="149"/>
      <c r="P9" s="149"/>
      <c r="Q9" s="149"/>
    </row>
    <row r="10" spans="2:17" ht="21.75" x14ac:dyDescent="0.3">
      <c r="B10" s="1306" t="s">
        <v>150</v>
      </c>
      <c r="C10" s="1306"/>
      <c r="D10" s="1306"/>
      <c r="E10" s="1306"/>
      <c r="F10" s="1306"/>
      <c r="G10" s="1306"/>
      <c r="H10" s="1306"/>
      <c r="I10" s="706"/>
      <c r="J10" s="135"/>
      <c r="K10" s="135"/>
      <c r="L10" s="135"/>
      <c r="M10" s="135"/>
      <c r="N10" s="135"/>
      <c r="O10" s="135"/>
      <c r="P10" s="135"/>
      <c r="Q10" s="135"/>
    </row>
    <row r="11" spans="2:17" ht="21.75" x14ac:dyDescent="0.3">
      <c r="B11" s="1306" t="s">
        <v>162</v>
      </c>
      <c r="C11" s="1306"/>
      <c r="D11" s="1306"/>
      <c r="E11" s="1306"/>
      <c r="F11" s="1306"/>
      <c r="G11" s="1306"/>
      <c r="H11" s="1306"/>
      <c r="I11" s="706"/>
      <c r="J11" s="135"/>
      <c r="K11" s="135"/>
      <c r="L11" s="135"/>
      <c r="M11" s="135"/>
      <c r="N11" s="135"/>
      <c r="O11" s="135"/>
      <c r="P11" s="135"/>
      <c r="Q11" s="135"/>
    </row>
    <row r="12" spans="2:17" ht="21.75" x14ac:dyDescent="0.3">
      <c r="B12" s="974"/>
      <c r="C12" s="974"/>
      <c r="D12" s="974"/>
      <c r="E12" s="974"/>
      <c r="F12" s="974"/>
      <c r="G12" s="974"/>
      <c r="H12" s="974"/>
      <c r="I12" s="706"/>
      <c r="J12" s="135"/>
      <c r="K12" s="135"/>
      <c r="L12" s="135"/>
      <c r="M12" s="135"/>
      <c r="N12" s="135"/>
      <c r="O12" s="135"/>
      <c r="P12" s="135"/>
      <c r="Q12" s="135"/>
    </row>
    <row r="13" spans="2:17" ht="21.75" x14ac:dyDescent="0.3">
      <c r="B13" s="974"/>
      <c r="C13" s="974"/>
      <c r="D13" s="974"/>
      <c r="E13" s="974"/>
      <c r="F13" s="974"/>
      <c r="G13" s="974"/>
      <c r="H13" s="974"/>
      <c r="I13" s="706"/>
      <c r="J13" s="135"/>
      <c r="K13" s="135"/>
      <c r="L13" s="135"/>
      <c r="M13" s="135"/>
      <c r="N13" s="135"/>
      <c r="O13" s="135"/>
      <c r="P13" s="135"/>
      <c r="Q13" s="135"/>
    </row>
    <row r="14" spans="2:17" ht="21.75" x14ac:dyDescent="0.3">
      <c r="B14" s="974"/>
      <c r="C14" s="974"/>
      <c r="D14" s="974"/>
      <c r="E14" s="974"/>
      <c r="F14" s="974"/>
      <c r="G14" s="974"/>
      <c r="H14" s="974"/>
      <c r="I14" s="706"/>
      <c r="J14" s="135"/>
      <c r="K14" s="135"/>
      <c r="L14" s="135"/>
      <c r="M14" s="135"/>
      <c r="N14" s="135"/>
      <c r="O14" s="135"/>
      <c r="P14" s="135"/>
      <c r="Q14" s="135"/>
    </row>
    <row r="15" spans="2:17" ht="15.75" thickBot="1" x14ac:dyDescent="0.3">
      <c r="B15" s="1" t="s">
        <v>158</v>
      </c>
      <c r="C15" s="37"/>
      <c r="D15" s="37"/>
      <c r="E15" s="37"/>
      <c r="F15" s="1307" t="s">
        <v>0</v>
      </c>
      <c r="G15" s="1307"/>
      <c r="H15" s="1307"/>
    </row>
    <row r="16" spans="2:17" ht="15.75" thickBot="1" x14ac:dyDescent="0.3">
      <c r="B16" s="37"/>
      <c r="C16" s="37"/>
      <c r="D16" s="37"/>
      <c r="E16" s="1300" t="s">
        <v>157</v>
      </c>
      <c r="F16" s="1301"/>
      <c r="G16" s="1301"/>
      <c r="H16" s="1302"/>
    </row>
    <row r="17" spans="2:8" ht="15.75" thickBot="1" x14ac:dyDescent="0.3">
      <c r="B17" s="100" t="s">
        <v>158</v>
      </c>
      <c r="C17" s="38"/>
      <c r="D17" s="101" t="s">
        <v>158</v>
      </c>
      <c r="E17" s="39">
        <v>38442</v>
      </c>
      <c r="F17" s="40">
        <v>38533</v>
      </c>
      <c r="G17" s="39">
        <v>38625</v>
      </c>
      <c r="H17" s="41">
        <v>38717</v>
      </c>
    </row>
    <row r="18" spans="2:8" x14ac:dyDescent="0.25">
      <c r="B18" s="42"/>
      <c r="C18" s="2"/>
      <c r="D18" s="2"/>
      <c r="E18" s="42"/>
      <c r="F18" s="29"/>
      <c r="G18" s="29"/>
      <c r="H18" s="3"/>
    </row>
    <row r="19" spans="2:8" x14ac:dyDescent="0.25">
      <c r="B19" s="43" t="s">
        <v>1</v>
      </c>
      <c r="C19" s="44"/>
      <c r="D19" s="44"/>
      <c r="E19" s="34"/>
      <c r="F19" s="30"/>
      <c r="G19" s="30"/>
      <c r="H19" s="45"/>
    </row>
    <row r="20" spans="2:8" ht="15.75" thickBot="1" x14ac:dyDescent="0.3">
      <c r="B20" s="49"/>
      <c r="C20" s="50"/>
      <c r="D20" s="50"/>
      <c r="E20" s="34"/>
      <c r="F20" s="30"/>
      <c r="G20" s="30"/>
      <c r="H20" s="45"/>
    </row>
    <row r="21" spans="2:8" x14ac:dyDescent="0.25">
      <c r="B21" s="28" t="s">
        <v>2</v>
      </c>
      <c r="C21" s="51"/>
      <c r="D21" s="33"/>
      <c r="E21" s="46">
        <v>182875</v>
      </c>
      <c r="F21" s="47">
        <v>485103</v>
      </c>
      <c r="G21" s="47">
        <v>636779</v>
      </c>
      <c r="H21" s="48">
        <v>929135</v>
      </c>
    </row>
    <row r="22" spans="2:8" x14ac:dyDescent="0.25">
      <c r="B22" s="52"/>
      <c r="C22" s="53" t="s">
        <v>3</v>
      </c>
      <c r="D22" s="53" t="s">
        <v>4</v>
      </c>
      <c r="E22" s="13">
        <v>67157</v>
      </c>
      <c r="F22" s="14">
        <v>362536</v>
      </c>
      <c r="G22" s="14">
        <v>121508</v>
      </c>
      <c r="H22" s="15">
        <v>493156</v>
      </c>
    </row>
    <row r="23" spans="2:8" x14ac:dyDescent="0.25">
      <c r="B23" s="52"/>
      <c r="C23" s="12"/>
      <c r="D23" s="53" t="s">
        <v>5</v>
      </c>
      <c r="E23" s="13">
        <v>83257</v>
      </c>
      <c r="F23" s="14">
        <v>83257</v>
      </c>
      <c r="G23" s="14">
        <v>497492</v>
      </c>
      <c r="H23" s="15">
        <v>235735</v>
      </c>
    </row>
    <row r="24" spans="2:8" ht="15.75" thickBot="1" x14ac:dyDescent="0.3">
      <c r="B24" s="54"/>
      <c r="C24" s="44" t="s">
        <v>6</v>
      </c>
      <c r="D24" s="44" t="s">
        <v>4</v>
      </c>
      <c r="E24" s="19">
        <v>32461</v>
      </c>
      <c r="F24" s="20">
        <v>39310</v>
      </c>
      <c r="G24" s="20">
        <v>17779</v>
      </c>
      <c r="H24" s="21">
        <v>200244</v>
      </c>
    </row>
    <row r="25" spans="2:8" x14ac:dyDescent="0.25">
      <c r="B25" s="28" t="s">
        <v>7</v>
      </c>
      <c r="C25" s="51"/>
      <c r="D25" s="33"/>
      <c r="E25" s="46">
        <v>9581975</v>
      </c>
      <c r="F25" s="47">
        <v>9917962</v>
      </c>
      <c r="G25" s="47">
        <v>9454185</v>
      </c>
      <c r="H25" s="48">
        <v>9890239</v>
      </c>
    </row>
    <row r="26" spans="2:8" x14ac:dyDescent="0.25">
      <c r="B26" s="52"/>
      <c r="C26" s="53" t="s">
        <v>8</v>
      </c>
      <c r="D26" s="53"/>
      <c r="E26" s="13">
        <v>5391729</v>
      </c>
      <c r="F26" s="14">
        <v>6114995</v>
      </c>
      <c r="G26" s="14">
        <v>5671328</v>
      </c>
      <c r="H26" s="15">
        <v>6105756</v>
      </c>
    </row>
    <row r="27" spans="2:8" x14ac:dyDescent="0.25">
      <c r="B27" s="52"/>
      <c r="C27" s="53" t="s">
        <v>9</v>
      </c>
      <c r="D27" s="53"/>
      <c r="E27" s="13">
        <v>707539</v>
      </c>
      <c r="F27" s="14">
        <v>722404</v>
      </c>
      <c r="G27" s="14">
        <v>749003</v>
      </c>
      <c r="H27" s="15">
        <v>757770</v>
      </c>
    </row>
    <row r="28" spans="2:8" x14ac:dyDescent="0.25">
      <c r="B28" s="55"/>
      <c r="C28" s="56" t="s">
        <v>10</v>
      </c>
      <c r="D28" s="56"/>
      <c r="E28" s="13">
        <v>3106806</v>
      </c>
      <c r="F28" s="14">
        <v>2701316</v>
      </c>
      <c r="G28" s="14">
        <v>2808807</v>
      </c>
      <c r="H28" s="15">
        <v>2874226</v>
      </c>
    </row>
    <row r="29" spans="2:8" ht="15.75" thickBot="1" x14ac:dyDescent="0.3">
      <c r="B29" s="55"/>
      <c r="C29" s="56" t="s">
        <v>11</v>
      </c>
      <c r="D29" s="56"/>
      <c r="E29" s="19">
        <v>375901</v>
      </c>
      <c r="F29" s="20">
        <v>379247</v>
      </c>
      <c r="G29" s="20">
        <v>225047</v>
      </c>
      <c r="H29" s="21">
        <v>152487</v>
      </c>
    </row>
    <row r="30" spans="2:8" x14ac:dyDescent="0.25">
      <c r="B30" s="28" t="s">
        <v>12</v>
      </c>
      <c r="C30" s="51"/>
      <c r="D30" s="33"/>
      <c r="E30" s="46">
        <v>381061</v>
      </c>
      <c r="F30" s="47">
        <v>472750</v>
      </c>
      <c r="G30" s="47">
        <v>689040</v>
      </c>
      <c r="H30" s="48">
        <v>634910</v>
      </c>
    </row>
    <row r="31" spans="2:8" x14ac:dyDescent="0.25">
      <c r="B31" s="52"/>
      <c r="C31" s="53" t="s">
        <v>13</v>
      </c>
      <c r="D31" s="53"/>
      <c r="E31" s="13">
        <v>351529</v>
      </c>
      <c r="F31" s="14">
        <v>421191</v>
      </c>
      <c r="G31" s="14">
        <v>633113</v>
      </c>
      <c r="H31" s="15">
        <v>557096</v>
      </c>
    </row>
    <row r="32" spans="2:8" ht="15.75" thickBot="1" x14ac:dyDescent="0.3">
      <c r="B32" s="55"/>
      <c r="C32" s="56" t="s">
        <v>14</v>
      </c>
      <c r="D32" s="56"/>
      <c r="E32" s="19">
        <v>29532</v>
      </c>
      <c r="F32" s="20">
        <v>51559</v>
      </c>
      <c r="G32" s="20">
        <v>55927</v>
      </c>
      <c r="H32" s="21">
        <v>77814</v>
      </c>
    </row>
    <row r="33" spans="2:8" x14ac:dyDescent="0.25">
      <c r="B33" s="28" t="s">
        <v>15</v>
      </c>
      <c r="C33" s="51"/>
      <c r="D33" s="51"/>
      <c r="E33" s="46">
        <v>0</v>
      </c>
      <c r="F33" s="47">
        <v>0</v>
      </c>
      <c r="G33" s="47">
        <v>0</v>
      </c>
      <c r="H33" s="48">
        <v>0</v>
      </c>
    </row>
    <row r="34" spans="2:8" x14ac:dyDescent="0.25">
      <c r="B34" s="52"/>
      <c r="C34" s="53" t="s">
        <v>13</v>
      </c>
      <c r="D34" s="53"/>
      <c r="E34" s="13">
        <v>0</v>
      </c>
      <c r="F34" s="14">
        <v>0</v>
      </c>
      <c r="G34" s="14">
        <v>0</v>
      </c>
      <c r="H34" s="15">
        <v>0</v>
      </c>
    </row>
    <row r="35" spans="2:8" ht="15.75" thickBot="1" x14ac:dyDescent="0.3">
      <c r="B35" s="55"/>
      <c r="C35" s="56" t="s">
        <v>14</v>
      </c>
      <c r="D35" s="56"/>
      <c r="E35" s="19">
        <v>0</v>
      </c>
      <c r="F35" s="20">
        <v>0</v>
      </c>
      <c r="G35" s="20">
        <v>0</v>
      </c>
      <c r="H35" s="21">
        <v>0</v>
      </c>
    </row>
    <row r="36" spans="2:8" ht="15.75" thickBot="1" x14ac:dyDescent="0.3">
      <c r="B36" s="36" t="s">
        <v>16</v>
      </c>
      <c r="C36" s="7"/>
      <c r="D36" s="7"/>
      <c r="E36" s="57">
        <v>21169</v>
      </c>
      <c r="F36" s="58">
        <v>20579</v>
      </c>
      <c r="G36" s="58">
        <v>21129</v>
      </c>
      <c r="H36" s="59">
        <v>152265</v>
      </c>
    </row>
    <row r="37" spans="2:8" ht="15.75" thickBot="1" x14ac:dyDescent="0.3">
      <c r="B37" s="60" t="s">
        <v>17</v>
      </c>
      <c r="C37" s="61"/>
      <c r="D37" s="62"/>
      <c r="E37" s="35">
        <v>91228</v>
      </c>
      <c r="F37" s="10">
        <v>82806</v>
      </c>
      <c r="G37" s="10">
        <v>44311</v>
      </c>
      <c r="H37" s="11">
        <v>82761</v>
      </c>
    </row>
    <row r="38" spans="2:8" ht="15.75" thickBot="1" x14ac:dyDescent="0.3">
      <c r="B38" s="63" t="s">
        <v>18</v>
      </c>
      <c r="C38" s="64"/>
      <c r="D38" s="65"/>
      <c r="E38" s="66">
        <v>10258308</v>
      </c>
      <c r="F38" s="67">
        <v>10979200</v>
      </c>
      <c r="G38" s="67">
        <v>10845444</v>
      </c>
      <c r="H38" s="68">
        <v>11689310</v>
      </c>
    </row>
    <row r="39" spans="2:8" x14ac:dyDescent="0.25">
      <c r="B39" s="28" t="s">
        <v>19</v>
      </c>
      <c r="C39" s="51"/>
      <c r="D39" s="33"/>
      <c r="E39" s="46">
        <v>463973</v>
      </c>
      <c r="F39" s="47">
        <v>984747</v>
      </c>
      <c r="G39" s="47">
        <v>593895</v>
      </c>
      <c r="H39" s="48">
        <v>794963</v>
      </c>
    </row>
    <row r="40" spans="2:8" x14ac:dyDescent="0.25">
      <c r="B40" s="52"/>
      <c r="C40" s="53" t="s">
        <v>20</v>
      </c>
      <c r="D40" s="53"/>
      <c r="E40" s="13">
        <v>75172</v>
      </c>
      <c r="F40" s="14">
        <v>78539</v>
      </c>
      <c r="G40" s="14">
        <v>90396</v>
      </c>
      <c r="H40" s="15">
        <v>57817</v>
      </c>
    </row>
    <row r="41" spans="2:8" x14ac:dyDescent="0.25">
      <c r="B41" s="52"/>
      <c r="C41" s="53" t="s">
        <v>21</v>
      </c>
      <c r="D41" s="53"/>
      <c r="E41" s="13">
        <v>192663</v>
      </c>
      <c r="F41" s="14">
        <v>229061</v>
      </c>
      <c r="G41" s="14">
        <v>203742</v>
      </c>
      <c r="H41" s="15">
        <v>220591</v>
      </c>
    </row>
    <row r="42" spans="2:8" x14ac:dyDescent="0.25">
      <c r="B42" s="52"/>
      <c r="C42" s="53" t="s">
        <v>22</v>
      </c>
      <c r="D42" s="53"/>
      <c r="E42" s="13">
        <v>16664</v>
      </c>
      <c r="F42" s="14">
        <v>30664</v>
      </c>
      <c r="G42" s="14">
        <v>56000</v>
      </c>
      <c r="H42" s="15">
        <v>143102</v>
      </c>
    </row>
    <row r="43" spans="2:8" x14ac:dyDescent="0.25">
      <c r="B43" s="52"/>
      <c r="C43" s="53" t="s">
        <v>23</v>
      </c>
      <c r="D43" s="53"/>
      <c r="E43" s="13">
        <v>32596</v>
      </c>
      <c r="F43" s="14">
        <v>45467</v>
      </c>
      <c r="G43" s="14">
        <v>61252</v>
      </c>
      <c r="H43" s="15">
        <v>83293</v>
      </c>
    </row>
    <row r="44" spans="2:8" ht="15.75" thickBot="1" x14ac:dyDescent="0.3">
      <c r="B44" s="69"/>
      <c r="C44" s="70" t="s">
        <v>24</v>
      </c>
      <c r="D44" s="70"/>
      <c r="E44" s="19">
        <v>146878</v>
      </c>
      <c r="F44" s="20">
        <v>601016</v>
      </c>
      <c r="G44" s="20">
        <v>182505</v>
      </c>
      <c r="H44" s="21">
        <v>297234</v>
      </c>
    </row>
    <row r="45" spans="2:8" ht="15.75" thickBot="1" x14ac:dyDescent="0.3">
      <c r="B45" s="6" t="s">
        <v>25</v>
      </c>
      <c r="C45" s="71"/>
      <c r="D45" s="72"/>
      <c r="E45" s="35">
        <v>10722281</v>
      </c>
      <c r="F45" s="10">
        <v>11963947</v>
      </c>
      <c r="G45" s="10">
        <v>11439339</v>
      </c>
      <c r="H45" s="11">
        <v>12484273</v>
      </c>
    </row>
    <row r="46" spans="2:8" x14ac:dyDescent="0.25">
      <c r="B46" s="28" t="s">
        <v>26</v>
      </c>
      <c r="C46" s="51"/>
      <c r="D46" s="51"/>
      <c r="E46" s="16">
        <v>1284302</v>
      </c>
      <c r="F46" s="17">
        <v>1304944</v>
      </c>
      <c r="G46" s="17">
        <v>1375128</v>
      </c>
      <c r="H46" s="18">
        <v>1331082</v>
      </c>
    </row>
    <row r="47" spans="2:8" x14ac:dyDescent="0.25">
      <c r="B47" s="52"/>
      <c r="C47" s="53" t="s">
        <v>27</v>
      </c>
      <c r="D47" s="53"/>
      <c r="E47" s="13">
        <v>92832</v>
      </c>
      <c r="F47" s="14">
        <v>92832</v>
      </c>
      <c r="G47" s="14">
        <v>92831</v>
      </c>
      <c r="H47" s="15">
        <v>92831</v>
      </c>
    </row>
    <row r="48" spans="2:8" x14ac:dyDescent="0.25">
      <c r="B48" s="52"/>
      <c r="C48" s="53"/>
      <c r="D48" s="53" t="s">
        <v>28</v>
      </c>
      <c r="E48" s="13">
        <v>92832</v>
      </c>
      <c r="F48" s="14">
        <v>92832</v>
      </c>
      <c r="G48" s="14">
        <v>92831</v>
      </c>
      <c r="H48" s="15">
        <v>92831</v>
      </c>
    </row>
    <row r="49" spans="2:8" x14ac:dyDescent="0.25">
      <c r="B49" s="52"/>
      <c r="C49" s="53"/>
      <c r="D49" s="53" t="s">
        <v>29</v>
      </c>
      <c r="E49" s="13">
        <v>0</v>
      </c>
      <c r="F49" s="14">
        <v>0</v>
      </c>
      <c r="G49" s="14">
        <v>0</v>
      </c>
      <c r="H49" s="15">
        <v>0</v>
      </c>
    </row>
    <row r="50" spans="2:8" x14ac:dyDescent="0.25">
      <c r="B50" s="52"/>
      <c r="C50" s="53" t="s">
        <v>30</v>
      </c>
      <c r="D50" s="53"/>
      <c r="E50" s="13">
        <v>43561</v>
      </c>
      <c r="F50" s="14">
        <v>43561</v>
      </c>
      <c r="G50" s="14">
        <v>43561</v>
      </c>
      <c r="H50" s="15">
        <v>43561</v>
      </c>
    </row>
    <row r="51" spans="2:8" x14ac:dyDescent="0.25">
      <c r="B51" s="52"/>
      <c r="C51" s="53" t="s">
        <v>31</v>
      </c>
      <c r="D51" s="53"/>
      <c r="E51" s="13">
        <v>422458</v>
      </c>
      <c r="F51" s="14">
        <v>467334</v>
      </c>
      <c r="G51" s="14">
        <v>474397</v>
      </c>
      <c r="H51" s="15">
        <v>474397</v>
      </c>
    </row>
    <row r="52" spans="2:8" x14ac:dyDescent="0.25">
      <c r="B52" s="52"/>
      <c r="C52" s="53" t="s">
        <v>32</v>
      </c>
      <c r="D52" s="53"/>
      <c r="E52" s="13">
        <v>725451</v>
      </c>
      <c r="F52" s="14">
        <v>701217</v>
      </c>
      <c r="G52" s="14">
        <v>764339</v>
      </c>
      <c r="H52" s="15">
        <v>720293</v>
      </c>
    </row>
    <row r="53" spans="2:8" x14ac:dyDescent="0.25">
      <c r="B53" s="52"/>
      <c r="C53" s="53"/>
      <c r="D53" s="53" t="s">
        <v>33</v>
      </c>
      <c r="E53" s="13">
        <v>482034</v>
      </c>
      <c r="F53" s="14">
        <v>525854</v>
      </c>
      <c r="G53" s="14">
        <v>525854</v>
      </c>
      <c r="H53" s="15">
        <v>535476</v>
      </c>
    </row>
    <row r="54" spans="2:8" ht="15.75" thickBot="1" x14ac:dyDescent="0.3">
      <c r="B54" s="69"/>
      <c r="C54" s="70"/>
      <c r="D54" s="70" t="s">
        <v>34</v>
      </c>
      <c r="E54" s="23">
        <v>243417</v>
      </c>
      <c r="F54" s="24">
        <v>175363</v>
      </c>
      <c r="G54" s="24">
        <v>238485</v>
      </c>
      <c r="H54" s="25">
        <v>184817</v>
      </c>
    </row>
    <row r="55" spans="2:8" x14ac:dyDescent="0.25">
      <c r="B55" s="6" t="s">
        <v>35</v>
      </c>
      <c r="C55" s="71"/>
      <c r="D55" s="73"/>
      <c r="E55" s="1286">
        <v>12006583</v>
      </c>
      <c r="F55" s="1288">
        <v>13268891</v>
      </c>
      <c r="G55" s="1290">
        <v>12814467</v>
      </c>
      <c r="H55" s="1292">
        <v>13815355</v>
      </c>
    </row>
    <row r="56" spans="2:8" ht="15.75" thickBot="1" x14ac:dyDescent="0.3">
      <c r="B56" s="977"/>
      <c r="C56" s="978"/>
      <c r="D56" s="978"/>
      <c r="E56" s="1287"/>
      <c r="F56" s="1289"/>
      <c r="G56" s="1291"/>
      <c r="H56" s="1293"/>
    </row>
    <row r="57" spans="2:8" x14ac:dyDescent="0.25">
      <c r="B57" s="975"/>
      <c r="C57" s="975"/>
      <c r="D57" s="975"/>
      <c r="E57" s="976"/>
      <c r="F57" s="976"/>
      <c r="G57" s="976"/>
      <c r="H57" s="976"/>
    </row>
    <row r="58" spans="2:8" ht="15.75" thickBot="1" x14ac:dyDescent="0.3">
      <c r="B58" s="975"/>
      <c r="C58" s="975"/>
      <c r="D58" s="975"/>
      <c r="E58" s="976"/>
      <c r="F58" s="976"/>
      <c r="G58" s="976"/>
      <c r="H58" s="976"/>
    </row>
    <row r="59" spans="2:8" x14ac:dyDescent="0.25">
      <c r="B59" s="1280" t="s">
        <v>36</v>
      </c>
      <c r="C59" s="1281"/>
      <c r="D59" s="1282"/>
      <c r="E59" s="1294"/>
      <c r="F59" s="1295"/>
      <c r="G59" s="1295"/>
      <c r="H59" s="1296"/>
    </row>
    <row r="60" spans="2:8" ht="15.75" thickBot="1" x14ac:dyDescent="0.3">
      <c r="B60" s="1283"/>
      <c r="C60" s="1284"/>
      <c r="D60" s="1285"/>
      <c r="E60" s="1297"/>
      <c r="F60" s="1298"/>
      <c r="G60" s="1298"/>
      <c r="H60" s="1299"/>
    </row>
    <row r="61" spans="2:8" x14ac:dyDescent="0.25">
      <c r="B61" s="28" t="s">
        <v>37</v>
      </c>
      <c r="C61" s="51"/>
      <c r="D61" s="51"/>
      <c r="E61" s="46">
        <v>307755</v>
      </c>
      <c r="F61" s="47">
        <v>294226</v>
      </c>
      <c r="G61" s="47">
        <v>310973</v>
      </c>
      <c r="H61" s="48">
        <v>448211</v>
      </c>
    </row>
    <row r="62" spans="2:8" x14ac:dyDescent="0.25">
      <c r="B62" s="52"/>
      <c r="C62" s="53" t="s">
        <v>38</v>
      </c>
      <c r="D62" s="26"/>
      <c r="E62" s="13">
        <v>158432</v>
      </c>
      <c r="F62" s="14">
        <v>157351</v>
      </c>
      <c r="G62" s="14">
        <v>152518</v>
      </c>
      <c r="H62" s="15">
        <v>292236</v>
      </c>
    </row>
    <row r="63" spans="2:8" x14ac:dyDescent="0.25">
      <c r="B63" s="52"/>
      <c r="C63" s="53"/>
      <c r="D63" s="53" t="s">
        <v>4</v>
      </c>
      <c r="E63" s="13">
        <v>147884</v>
      </c>
      <c r="F63" s="14">
        <v>151641</v>
      </c>
      <c r="G63" s="14">
        <v>145445</v>
      </c>
      <c r="H63" s="15">
        <v>282383</v>
      </c>
    </row>
    <row r="64" spans="2:8" x14ac:dyDescent="0.25">
      <c r="B64" s="52"/>
      <c r="C64" s="53"/>
      <c r="D64" s="53" t="s">
        <v>5</v>
      </c>
      <c r="E64" s="13">
        <v>10548</v>
      </c>
      <c r="F64" s="14">
        <v>5710</v>
      </c>
      <c r="G64" s="14">
        <v>7073</v>
      </c>
      <c r="H64" s="15">
        <v>9853</v>
      </c>
    </row>
    <row r="65" spans="2:8" x14ac:dyDescent="0.25">
      <c r="B65" s="52"/>
      <c r="C65" s="53" t="s">
        <v>39</v>
      </c>
      <c r="D65" s="53"/>
      <c r="E65" s="13">
        <v>36387</v>
      </c>
      <c r="F65" s="14">
        <v>21539</v>
      </c>
      <c r="G65" s="14">
        <v>46948</v>
      </c>
      <c r="H65" s="15">
        <v>42735</v>
      </c>
    </row>
    <row r="66" spans="2:8" x14ac:dyDescent="0.25">
      <c r="B66" s="52"/>
      <c r="C66" s="53" t="s">
        <v>40</v>
      </c>
      <c r="D66" s="53"/>
      <c r="E66" s="13">
        <v>112936</v>
      </c>
      <c r="F66" s="14">
        <v>115336</v>
      </c>
      <c r="G66" s="14">
        <v>111507</v>
      </c>
      <c r="H66" s="15">
        <v>113240</v>
      </c>
    </row>
    <row r="67" spans="2:8" x14ac:dyDescent="0.25">
      <c r="B67" s="52"/>
      <c r="C67" s="53"/>
      <c r="D67" s="53" t="s">
        <v>41</v>
      </c>
      <c r="E67" s="13">
        <v>106007</v>
      </c>
      <c r="F67" s="14">
        <v>114624</v>
      </c>
      <c r="G67" s="14">
        <v>108856</v>
      </c>
      <c r="H67" s="15">
        <v>113240</v>
      </c>
    </row>
    <row r="68" spans="2:8" x14ac:dyDescent="0.25">
      <c r="B68" s="52"/>
      <c r="C68" s="53"/>
      <c r="D68" s="53" t="s">
        <v>42</v>
      </c>
      <c r="E68" s="13">
        <v>6929</v>
      </c>
      <c r="F68" s="14">
        <v>712</v>
      </c>
      <c r="G68" s="14">
        <v>2651</v>
      </c>
      <c r="H68" s="15">
        <v>0</v>
      </c>
    </row>
    <row r="69" spans="2:8" ht="15.75" thickBot="1" x14ac:dyDescent="0.3">
      <c r="B69" s="55"/>
      <c r="C69" s="56"/>
      <c r="D69" s="56" t="s">
        <v>43</v>
      </c>
      <c r="E69" s="19">
        <v>0</v>
      </c>
      <c r="F69" s="20">
        <v>0</v>
      </c>
      <c r="G69" s="20">
        <v>0</v>
      </c>
      <c r="H69" s="21">
        <v>0</v>
      </c>
    </row>
    <row r="70" spans="2:8" ht="15.75" thickBot="1" x14ac:dyDescent="0.3">
      <c r="B70" s="36" t="s">
        <v>44</v>
      </c>
      <c r="C70" s="74"/>
      <c r="D70" s="75"/>
      <c r="E70" s="35">
        <v>10062078</v>
      </c>
      <c r="F70" s="10">
        <v>10786349</v>
      </c>
      <c r="G70" s="10">
        <v>10754516</v>
      </c>
      <c r="H70" s="11">
        <v>11410017</v>
      </c>
    </row>
    <row r="71" spans="2:8" x14ac:dyDescent="0.25">
      <c r="B71" s="28"/>
      <c r="C71" s="76" t="s">
        <v>45</v>
      </c>
      <c r="D71" s="76"/>
      <c r="E71" s="46">
        <v>739826</v>
      </c>
      <c r="F71" s="47">
        <v>970569</v>
      </c>
      <c r="G71" s="47">
        <v>569881</v>
      </c>
      <c r="H71" s="48">
        <v>591476</v>
      </c>
    </row>
    <row r="72" spans="2:8" x14ac:dyDescent="0.25">
      <c r="B72" s="52"/>
      <c r="C72" s="53"/>
      <c r="D72" s="53" t="s">
        <v>46</v>
      </c>
      <c r="E72" s="13">
        <v>0</v>
      </c>
      <c r="F72" s="14">
        <v>0</v>
      </c>
      <c r="G72" s="14">
        <v>0</v>
      </c>
      <c r="H72" s="15">
        <v>0</v>
      </c>
    </row>
    <row r="73" spans="2:8" x14ac:dyDescent="0.25">
      <c r="B73" s="52"/>
      <c r="C73" s="53"/>
      <c r="D73" s="53" t="s">
        <v>47</v>
      </c>
      <c r="E73" s="13">
        <v>639396</v>
      </c>
      <c r="F73" s="14">
        <v>881644</v>
      </c>
      <c r="G73" s="14">
        <v>522919</v>
      </c>
      <c r="H73" s="15">
        <v>405561</v>
      </c>
    </row>
    <row r="74" spans="2:8" x14ac:dyDescent="0.25">
      <c r="B74" s="52"/>
      <c r="C74" s="53"/>
      <c r="D74" s="53" t="s">
        <v>48</v>
      </c>
      <c r="E74" s="13">
        <v>100430</v>
      </c>
      <c r="F74" s="14">
        <v>88925</v>
      </c>
      <c r="G74" s="14">
        <v>46962</v>
      </c>
      <c r="H74" s="15">
        <v>185915</v>
      </c>
    </row>
    <row r="75" spans="2:8" x14ac:dyDescent="0.25">
      <c r="B75" s="77"/>
      <c r="C75" s="53" t="s">
        <v>49</v>
      </c>
      <c r="D75" s="26"/>
      <c r="E75" s="13">
        <v>504665</v>
      </c>
      <c r="F75" s="14">
        <v>516229</v>
      </c>
      <c r="G75" s="14">
        <v>762109</v>
      </c>
      <c r="H75" s="15">
        <v>705464</v>
      </c>
    </row>
    <row r="76" spans="2:8" x14ac:dyDescent="0.25">
      <c r="B76" s="52"/>
      <c r="C76" s="53"/>
      <c r="D76" s="53" t="s">
        <v>13</v>
      </c>
      <c r="E76" s="13">
        <v>385531</v>
      </c>
      <c r="F76" s="14">
        <v>352407</v>
      </c>
      <c r="G76" s="14">
        <v>553136</v>
      </c>
      <c r="H76" s="15">
        <v>517168</v>
      </c>
    </row>
    <row r="77" spans="2:8" x14ac:dyDescent="0.25">
      <c r="B77" s="52"/>
      <c r="C77" s="53"/>
      <c r="D77" s="53" t="s">
        <v>43</v>
      </c>
      <c r="E77" s="13">
        <v>119134</v>
      </c>
      <c r="F77" s="14">
        <v>163822</v>
      </c>
      <c r="G77" s="14">
        <v>208973</v>
      </c>
      <c r="H77" s="15">
        <v>188296</v>
      </c>
    </row>
    <row r="78" spans="2:8" x14ac:dyDescent="0.25">
      <c r="B78" s="77"/>
      <c r="C78" s="53" t="s">
        <v>50</v>
      </c>
      <c r="D78" s="53"/>
      <c r="E78" s="13">
        <v>1729471</v>
      </c>
      <c r="F78" s="14">
        <v>2314497</v>
      </c>
      <c r="G78" s="14">
        <v>1933359</v>
      </c>
      <c r="H78" s="15">
        <v>2096406</v>
      </c>
    </row>
    <row r="79" spans="2:8" x14ac:dyDescent="0.25">
      <c r="B79" s="52"/>
      <c r="C79" s="53" t="s">
        <v>51</v>
      </c>
      <c r="D79" s="53"/>
      <c r="E79" s="13">
        <v>3155891</v>
      </c>
      <c r="F79" s="14">
        <v>3211011</v>
      </c>
      <c r="G79" s="14">
        <v>3377744</v>
      </c>
      <c r="H79" s="15">
        <v>3555782</v>
      </c>
    </row>
    <row r="80" spans="2:8" x14ac:dyDescent="0.25">
      <c r="B80" s="52"/>
      <c r="C80" s="53" t="s">
        <v>52</v>
      </c>
      <c r="D80" s="53"/>
      <c r="E80" s="13">
        <v>1093660</v>
      </c>
      <c r="F80" s="14">
        <v>691410</v>
      </c>
      <c r="G80" s="14">
        <v>1243394</v>
      </c>
      <c r="H80" s="15">
        <v>1517259</v>
      </c>
    </row>
    <row r="81" spans="2:8" x14ac:dyDescent="0.25">
      <c r="B81" s="52"/>
      <c r="C81" s="53" t="s">
        <v>53</v>
      </c>
      <c r="D81" s="53"/>
      <c r="E81" s="13">
        <v>2616147</v>
      </c>
      <c r="F81" s="14">
        <v>2642858</v>
      </c>
      <c r="G81" s="14">
        <v>2377519</v>
      </c>
      <c r="H81" s="15">
        <v>2468638</v>
      </c>
    </row>
    <row r="82" spans="2:8" x14ac:dyDescent="0.25">
      <c r="B82" s="52"/>
      <c r="C82" s="53" t="s">
        <v>54</v>
      </c>
      <c r="D82" s="53"/>
      <c r="E82" s="13">
        <v>0</v>
      </c>
      <c r="F82" s="14">
        <v>0</v>
      </c>
      <c r="G82" s="14">
        <v>0</v>
      </c>
      <c r="H82" s="15">
        <v>0</v>
      </c>
    </row>
    <row r="83" spans="2:8" x14ac:dyDescent="0.25">
      <c r="B83" s="52"/>
      <c r="C83" s="53" t="s">
        <v>55</v>
      </c>
      <c r="D83" s="53"/>
      <c r="E83" s="13">
        <v>200721</v>
      </c>
      <c r="F83" s="14">
        <v>209909</v>
      </c>
      <c r="G83" s="14">
        <v>232255</v>
      </c>
      <c r="H83" s="15">
        <v>213011</v>
      </c>
    </row>
    <row r="84" spans="2:8" x14ac:dyDescent="0.25">
      <c r="B84" s="52"/>
      <c r="C84" s="53" t="s">
        <v>56</v>
      </c>
      <c r="D84" s="53"/>
      <c r="E84" s="13">
        <v>0</v>
      </c>
      <c r="F84" s="14">
        <v>0</v>
      </c>
      <c r="G84" s="14">
        <v>0</v>
      </c>
      <c r="H84" s="15">
        <v>0</v>
      </c>
    </row>
    <row r="85" spans="2:8" x14ac:dyDescent="0.25">
      <c r="B85" s="52"/>
      <c r="C85" s="53"/>
      <c r="D85" s="53" t="s">
        <v>13</v>
      </c>
      <c r="E85" s="13">
        <v>0</v>
      </c>
      <c r="F85" s="14">
        <v>0</v>
      </c>
      <c r="G85" s="14">
        <v>0</v>
      </c>
      <c r="H85" s="15">
        <v>0</v>
      </c>
    </row>
    <row r="86" spans="2:8" x14ac:dyDescent="0.25">
      <c r="B86" s="52"/>
      <c r="C86" s="53"/>
      <c r="D86" s="53" t="s">
        <v>14</v>
      </c>
      <c r="E86" s="13">
        <v>0</v>
      </c>
      <c r="F86" s="14">
        <v>0</v>
      </c>
      <c r="G86" s="14">
        <v>0</v>
      </c>
      <c r="H86" s="15">
        <v>0</v>
      </c>
    </row>
    <row r="87" spans="2:8" x14ac:dyDescent="0.25">
      <c r="B87" s="52"/>
      <c r="C87" s="53" t="s">
        <v>57</v>
      </c>
      <c r="D87" s="53"/>
      <c r="E87" s="13">
        <v>208567</v>
      </c>
      <c r="F87" s="14">
        <v>309754</v>
      </c>
      <c r="G87" s="14">
        <v>309935</v>
      </c>
      <c r="H87" s="15">
        <v>310345</v>
      </c>
    </row>
    <row r="88" spans="2:8" x14ac:dyDescent="0.25">
      <c r="B88" s="52"/>
      <c r="C88" s="53" t="s">
        <v>58</v>
      </c>
      <c r="D88" s="53"/>
      <c r="E88" s="13">
        <v>350812</v>
      </c>
      <c r="F88" s="14">
        <v>448294</v>
      </c>
      <c r="G88" s="14">
        <v>371232</v>
      </c>
      <c r="H88" s="15">
        <v>358655</v>
      </c>
    </row>
    <row r="89" spans="2:8" ht="15.75" thickBot="1" x14ac:dyDescent="0.3">
      <c r="B89" s="78" t="s">
        <v>59</v>
      </c>
      <c r="C89" s="56"/>
      <c r="D89" s="79"/>
      <c r="E89" s="80">
        <v>10599760</v>
      </c>
      <c r="F89" s="81">
        <v>11314531</v>
      </c>
      <c r="G89" s="81">
        <v>11177428</v>
      </c>
      <c r="H89" s="82">
        <v>11817036</v>
      </c>
    </row>
    <row r="90" spans="2:8" x14ac:dyDescent="0.25">
      <c r="B90" s="83" t="s">
        <v>60</v>
      </c>
      <c r="C90" s="76"/>
      <c r="D90" s="76"/>
      <c r="E90" s="16">
        <v>232104</v>
      </c>
      <c r="F90" s="17">
        <v>220005</v>
      </c>
      <c r="G90" s="17">
        <v>168411</v>
      </c>
      <c r="H90" s="18">
        <v>149158</v>
      </c>
    </row>
    <row r="91" spans="2:8" x14ac:dyDescent="0.25">
      <c r="B91" s="52" t="s">
        <v>61</v>
      </c>
      <c r="C91" s="53"/>
      <c r="D91" s="53"/>
      <c r="E91" s="13">
        <v>102218</v>
      </c>
      <c r="F91" s="14">
        <v>113344</v>
      </c>
      <c r="G91" s="14">
        <v>119221</v>
      </c>
      <c r="H91" s="15">
        <v>125596</v>
      </c>
    </row>
    <row r="92" spans="2:8" ht="15.75" thickBot="1" x14ac:dyDescent="0.3">
      <c r="B92" s="55" t="s">
        <v>62</v>
      </c>
      <c r="C92" s="56"/>
      <c r="D92" s="56"/>
      <c r="E92" s="23">
        <v>203360</v>
      </c>
      <c r="F92" s="24">
        <v>194833</v>
      </c>
      <c r="G92" s="24">
        <v>135280</v>
      </c>
      <c r="H92" s="25">
        <v>132265</v>
      </c>
    </row>
    <row r="93" spans="2:8" x14ac:dyDescent="0.25">
      <c r="B93" s="28" t="s">
        <v>63</v>
      </c>
      <c r="C93" s="51"/>
      <c r="D93" s="32"/>
      <c r="E93" s="46">
        <v>236764</v>
      </c>
      <c r="F93" s="47">
        <v>225484</v>
      </c>
      <c r="G93" s="47">
        <v>241045</v>
      </c>
      <c r="H93" s="48">
        <v>242741</v>
      </c>
    </row>
    <row r="94" spans="2:8" x14ac:dyDescent="0.25">
      <c r="B94" s="52"/>
      <c r="C94" s="53" t="s">
        <v>64</v>
      </c>
      <c r="D94" s="27"/>
      <c r="E94" s="13">
        <v>236762</v>
      </c>
      <c r="F94" s="14">
        <v>225482</v>
      </c>
      <c r="G94" s="14">
        <v>241043</v>
      </c>
      <c r="H94" s="15">
        <v>242739</v>
      </c>
    </row>
    <row r="95" spans="2:8" x14ac:dyDescent="0.25">
      <c r="B95" s="52"/>
      <c r="C95" s="53" t="s">
        <v>65</v>
      </c>
      <c r="D95" s="27"/>
      <c r="E95" s="13">
        <v>2</v>
      </c>
      <c r="F95" s="14">
        <v>2</v>
      </c>
      <c r="G95" s="14">
        <v>2</v>
      </c>
      <c r="H95" s="15">
        <v>2</v>
      </c>
    </row>
    <row r="96" spans="2:8" ht="15.75" thickBot="1" x14ac:dyDescent="0.3">
      <c r="B96" s="55"/>
      <c r="C96" s="56" t="s">
        <v>43</v>
      </c>
      <c r="D96" s="84"/>
      <c r="E96" s="19">
        <v>0</v>
      </c>
      <c r="F96" s="20">
        <v>0</v>
      </c>
      <c r="G96" s="20">
        <v>0</v>
      </c>
      <c r="H96" s="21">
        <v>0</v>
      </c>
    </row>
    <row r="97" spans="2:8" x14ac:dyDescent="0.25">
      <c r="B97" s="28" t="s">
        <v>66</v>
      </c>
      <c r="C97" s="51"/>
      <c r="D97" s="32"/>
      <c r="E97" s="16">
        <v>812655</v>
      </c>
      <c r="F97" s="17">
        <v>1235670</v>
      </c>
      <c r="G97" s="17">
        <v>928510</v>
      </c>
      <c r="H97" s="18">
        <v>901352</v>
      </c>
    </row>
    <row r="98" spans="2:8" x14ac:dyDescent="0.25">
      <c r="B98" s="52"/>
      <c r="C98" s="53" t="s">
        <v>67</v>
      </c>
      <c r="D98" s="27"/>
      <c r="E98" s="13">
        <v>789830</v>
      </c>
      <c r="F98" s="14">
        <v>1205307</v>
      </c>
      <c r="G98" s="14">
        <v>904827</v>
      </c>
      <c r="H98" s="15">
        <v>877501</v>
      </c>
    </row>
    <row r="99" spans="2:8" x14ac:dyDescent="0.25">
      <c r="B99" s="52"/>
      <c r="C99" s="53" t="s">
        <v>68</v>
      </c>
      <c r="D99" s="27"/>
      <c r="E99" s="13">
        <v>2793</v>
      </c>
      <c r="F99" s="14">
        <v>2793</v>
      </c>
      <c r="G99" s="14">
        <v>2793</v>
      </c>
      <c r="H99" s="15">
        <v>2961</v>
      </c>
    </row>
    <row r="100" spans="2:8" x14ac:dyDescent="0.25">
      <c r="B100" s="52"/>
      <c r="C100" s="53" t="s">
        <v>69</v>
      </c>
      <c r="D100" s="27"/>
      <c r="E100" s="13">
        <v>20032</v>
      </c>
      <c r="F100" s="14">
        <v>27570</v>
      </c>
      <c r="G100" s="14">
        <v>20890</v>
      </c>
      <c r="H100" s="15">
        <v>20890</v>
      </c>
    </row>
    <row r="101" spans="2:8" ht="15.75" thickBot="1" x14ac:dyDescent="0.3">
      <c r="B101" s="69"/>
      <c r="C101" s="70" t="s">
        <v>70</v>
      </c>
      <c r="D101" s="31"/>
      <c r="E101" s="23">
        <v>0</v>
      </c>
      <c r="F101" s="24">
        <v>0</v>
      </c>
      <c r="G101" s="24">
        <v>0</v>
      </c>
      <c r="H101" s="25">
        <v>0</v>
      </c>
    </row>
    <row r="102" spans="2:8" ht="15.75" thickBot="1" x14ac:dyDescent="0.3">
      <c r="B102" s="6" t="s">
        <v>71</v>
      </c>
      <c r="C102" s="71"/>
      <c r="D102" s="85"/>
      <c r="E102" s="8">
        <v>1049419</v>
      </c>
      <c r="F102" s="9">
        <v>1461154</v>
      </c>
      <c r="G102" s="9">
        <v>1169555</v>
      </c>
      <c r="H102" s="22">
        <v>1144093</v>
      </c>
    </row>
    <row r="103" spans="2:8" x14ac:dyDescent="0.25">
      <c r="B103" s="28" t="s">
        <v>72</v>
      </c>
      <c r="C103" s="51"/>
      <c r="D103" s="32"/>
      <c r="E103" s="46">
        <v>197589</v>
      </c>
      <c r="F103" s="47">
        <v>278284</v>
      </c>
      <c r="G103" s="47">
        <v>285245</v>
      </c>
      <c r="H103" s="48">
        <v>285355</v>
      </c>
    </row>
    <row r="104" spans="2:8" x14ac:dyDescent="0.25">
      <c r="B104" s="52"/>
      <c r="C104" s="53" t="s">
        <v>73</v>
      </c>
      <c r="D104" s="53"/>
      <c r="E104" s="13">
        <v>79288</v>
      </c>
      <c r="F104" s="14">
        <v>88163</v>
      </c>
      <c r="G104" s="14">
        <v>91209</v>
      </c>
      <c r="H104" s="15">
        <v>91084</v>
      </c>
    </row>
    <row r="105" spans="2:8" x14ac:dyDescent="0.25">
      <c r="B105" s="52"/>
      <c r="C105" s="53" t="s">
        <v>74</v>
      </c>
      <c r="D105" s="53"/>
      <c r="E105" s="13">
        <v>2016</v>
      </c>
      <c r="F105" s="14">
        <v>2016</v>
      </c>
      <c r="G105" s="14">
        <v>2016</v>
      </c>
      <c r="H105" s="15">
        <v>1635</v>
      </c>
    </row>
    <row r="106" spans="2:8" x14ac:dyDescent="0.25">
      <c r="B106" s="52"/>
      <c r="C106" s="53" t="s">
        <v>75</v>
      </c>
      <c r="D106" s="53"/>
      <c r="E106" s="13">
        <v>39201</v>
      </c>
      <c r="F106" s="14">
        <v>117548</v>
      </c>
      <c r="G106" s="14">
        <v>122790</v>
      </c>
      <c r="H106" s="15">
        <v>122141</v>
      </c>
    </row>
    <row r="107" spans="2:8" ht="15.75" thickBot="1" x14ac:dyDescent="0.3">
      <c r="B107" s="55"/>
      <c r="C107" s="56" t="s">
        <v>76</v>
      </c>
      <c r="D107" s="56"/>
      <c r="E107" s="19">
        <v>77084</v>
      </c>
      <c r="F107" s="20">
        <v>70557</v>
      </c>
      <c r="G107" s="20">
        <v>69230</v>
      </c>
      <c r="H107" s="21">
        <v>70495</v>
      </c>
    </row>
    <row r="108" spans="2:8" x14ac:dyDescent="0.25">
      <c r="B108" s="28" t="s">
        <v>77</v>
      </c>
      <c r="C108" s="51"/>
      <c r="D108" s="32"/>
      <c r="E108" s="46">
        <v>389742</v>
      </c>
      <c r="F108" s="47">
        <v>448878</v>
      </c>
      <c r="G108" s="47">
        <v>294178</v>
      </c>
      <c r="H108" s="48">
        <v>527679</v>
      </c>
    </row>
    <row r="109" spans="2:8" x14ac:dyDescent="0.25">
      <c r="B109" s="52"/>
      <c r="C109" s="53" t="s">
        <v>78</v>
      </c>
      <c r="D109" s="27"/>
      <c r="E109" s="13">
        <v>3346</v>
      </c>
      <c r="F109" s="14">
        <v>2883</v>
      </c>
      <c r="G109" s="14">
        <v>2268</v>
      </c>
      <c r="H109" s="15">
        <v>2444</v>
      </c>
    </row>
    <row r="110" spans="2:8" x14ac:dyDescent="0.25">
      <c r="B110" s="52"/>
      <c r="C110" s="53" t="s">
        <v>79</v>
      </c>
      <c r="D110" s="27"/>
      <c r="E110" s="13">
        <v>193624</v>
      </c>
      <c r="F110" s="14">
        <v>113665</v>
      </c>
      <c r="G110" s="14">
        <v>127930</v>
      </c>
      <c r="H110" s="15">
        <v>211102</v>
      </c>
    </row>
    <row r="111" spans="2:8" x14ac:dyDescent="0.25">
      <c r="B111" s="52"/>
      <c r="C111" s="53" t="s">
        <v>80</v>
      </c>
      <c r="D111" s="27"/>
      <c r="E111" s="13">
        <v>12744</v>
      </c>
      <c r="F111" s="14">
        <v>12975</v>
      </c>
      <c r="G111" s="14">
        <v>12070</v>
      </c>
      <c r="H111" s="15">
        <v>11582</v>
      </c>
    </row>
    <row r="112" spans="2:8" ht="15.75" thickBot="1" x14ac:dyDescent="0.3">
      <c r="B112" s="55"/>
      <c r="C112" s="56" t="s">
        <v>43</v>
      </c>
      <c r="D112" s="84"/>
      <c r="E112" s="23">
        <v>180028</v>
      </c>
      <c r="F112" s="24">
        <v>319355</v>
      </c>
      <c r="G112" s="24">
        <v>151910</v>
      </c>
      <c r="H112" s="25">
        <v>302551</v>
      </c>
    </row>
    <row r="113" spans="2:8" ht="15.75" thickBot="1" x14ac:dyDescent="0.3">
      <c r="B113" s="86" t="s">
        <v>81</v>
      </c>
      <c r="C113" s="2"/>
      <c r="D113" s="29"/>
      <c r="E113" s="8">
        <v>12006583</v>
      </c>
      <c r="F113" s="9">
        <v>13268891</v>
      </c>
      <c r="G113" s="9">
        <v>12814467</v>
      </c>
      <c r="H113" s="22">
        <v>13815355</v>
      </c>
    </row>
    <row r="114" spans="2:8" ht="15.75" thickBot="1" x14ac:dyDescent="0.3">
      <c r="B114" s="87" t="s">
        <v>82</v>
      </c>
      <c r="C114" s="88"/>
      <c r="D114" s="89"/>
      <c r="E114" s="90"/>
      <c r="F114" s="91"/>
      <c r="G114" s="91"/>
      <c r="H114" s="92"/>
    </row>
    <row r="115" spans="2:8" x14ac:dyDescent="0.25">
      <c r="B115" s="93" t="s">
        <v>83</v>
      </c>
      <c r="C115" s="94"/>
      <c r="D115" s="4"/>
      <c r="E115" s="46">
        <v>236764</v>
      </c>
      <c r="F115" s="47">
        <v>228074</v>
      </c>
      <c r="G115" s="47">
        <v>241043</v>
      </c>
      <c r="H115" s="48">
        <v>242739</v>
      </c>
    </row>
    <row r="116" spans="2:8" x14ac:dyDescent="0.25">
      <c r="B116" s="95" t="s">
        <v>84</v>
      </c>
      <c r="C116" s="96"/>
      <c r="D116" s="5"/>
      <c r="E116" s="13">
        <v>819043</v>
      </c>
      <c r="F116" s="14">
        <v>1239606</v>
      </c>
      <c r="G116" s="14">
        <v>645374</v>
      </c>
      <c r="H116" s="15">
        <v>626887</v>
      </c>
    </row>
    <row r="117" spans="2:8" ht="15.75" thickBot="1" x14ac:dyDescent="0.3">
      <c r="B117" s="97" t="s">
        <v>85</v>
      </c>
      <c r="C117" s="98"/>
      <c r="D117" s="99"/>
      <c r="E117" s="19">
        <v>816838</v>
      </c>
      <c r="F117" s="20">
        <v>1233101</v>
      </c>
      <c r="G117" s="20">
        <v>544568</v>
      </c>
      <c r="H117" s="21">
        <v>519487</v>
      </c>
    </row>
    <row r="118" spans="2:8" ht="6" customHeight="1" x14ac:dyDescent="0.25"/>
  </sheetData>
  <mergeCells count="14">
    <mergeCell ref="E16:H16"/>
    <mergeCell ref="B7:H7"/>
    <mergeCell ref="J8:M8"/>
    <mergeCell ref="N8:Q8"/>
    <mergeCell ref="B9:H9"/>
    <mergeCell ref="B10:H10"/>
    <mergeCell ref="B11:H11"/>
    <mergeCell ref="F15:H15"/>
    <mergeCell ref="B59:D60"/>
    <mergeCell ref="E55:E56"/>
    <mergeCell ref="F55:F56"/>
    <mergeCell ref="G55:G56"/>
    <mergeCell ref="H55:H56"/>
    <mergeCell ref="E59:H60"/>
  </mergeCells>
  <pageMargins left="0.7" right="0.7" top="0.92" bottom="0.75" header="0.3" footer="0.3"/>
  <pageSetup scale="71" orientation="portrait" r:id="rId1"/>
  <rowBreaks count="1" manualBreakCount="1">
    <brk id="57" max="7" man="1"/>
  </rowBreaks>
  <drawing r:id="rId2"/>
  <legacyDrawing r:id="rId3"/>
  <oleObjects>
    <mc:AlternateContent xmlns:mc="http://schemas.openxmlformats.org/markup-compatibility/2006">
      <mc:Choice Requires="x14">
        <oleObject progId="Word.Picture.8" shapeId="14337" r:id="rId4">
          <objectPr defaultSize="0" autoPict="0" r:id="rId5">
            <anchor moveWithCells="1" sizeWithCells="1">
              <from>
                <xdr:col>3</xdr:col>
                <xdr:colOff>1695450</xdr:colOff>
                <xdr:row>0</xdr:row>
                <xdr:rowOff>9525</xdr:rowOff>
              </from>
              <to>
                <xdr:col>3</xdr:col>
                <xdr:colOff>2914650</xdr:colOff>
                <xdr:row>5</xdr:row>
                <xdr:rowOff>95250</xdr:rowOff>
              </to>
            </anchor>
          </objectPr>
        </oleObject>
      </mc:Choice>
      <mc:Fallback>
        <oleObject progId="Word.Picture.8" shapeId="14337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R146"/>
  <sheetViews>
    <sheetView topLeftCell="A25" zoomScaleNormal="100" workbookViewId="0">
      <selection activeCell="E12" sqref="E12:P13"/>
    </sheetView>
  </sheetViews>
  <sheetFormatPr defaultRowHeight="15" x14ac:dyDescent="0.25"/>
  <cols>
    <col min="3" max="3" width="38.28515625" customWidth="1"/>
    <col min="4" max="4" width="12.140625" customWidth="1"/>
    <col min="5" max="5" width="14.7109375" customWidth="1"/>
    <col min="6" max="6" width="15.42578125" customWidth="1"/>
    <col min="7" max="7" width="14.7109375" customWidth="1"/>
    <col min="8" max="8" width="13.5703125" customWidth="1"/>
    <col min="9" max="9" width="14.42578125" customWidth="1"/>
    <col min="10" max="10" width="13.28515625" customWidth="1"/>
    <col min="11" max="11" width="13.7109375" customWidth="1"/>
    <col min="12" max="12" width="14.28515625" customWidth="1"/>
    <col min="13" max="14" width="13.5703125" customWidth="1"/>
    <col min="15" max="15" width="12.85546875" customWidth="1"/>
    <col min="16" max="16" width="14.5703125" customWidth="1"/>
    <col min="18" max="18" width="13.28515625" customWidth="1"/>
  </cols>
  <sheetData>
    <row r="2" spans="1:16" ht="15.75" x14ac:dyDescent="0.25">
      <c r="B2" s="196"/>
      <c r="C2" s="196"/>
      <c r="D2" s="1348"/>
      <c r="E2" s="1348"/>
      <c r="F2" s="196"/>
      <c r="G2" s="1314"/>
      <c r="H2" s="1314"/>
      <c r="I2" s="196"/>
      <c r="J2" s="196"/>
      <c r="L2" s="196"/>
    </row>
    <row r="3" spans="1:16" ht="15.75" x14ac:dyDescent="0.25">
      <c r="B3" s="196"/>
      <c r="C3" s="196"/>
      <c r="D3" s="1348"/>
      <c r="E3" s="1348"/>
      <c r="F3" s="196"/>
      <c r="G3" s="1314"/>
      <c r="H3" s="1314"/>
      <c r="I3" s="196"/>
    </row>
    <row r="4" spans="1:16" ht="15.75" x14ac:dyDescent="0.25">
      <c r="B4" s="196"/>
      <c r="C4" s="196"/>
      <c r="D4" s="1348"/>
      <c r="E4" s="1348"/>
      <c r="F4" s="196"/>
      <c r="G4" s="1314"/>
      <c r="H4" s="1314"/>
      <c r="I4" s="196"/>
    </row>
    <row r="5" spans="1:16" x14ac:dyDescent="0.25">
      <c r="A5" s="1303"/>
      <c r="B5" s="1303"/>
      <c r="C5" s="1303"/>
      <c r="D5" s="1303"/>
      <c r="E5" s="1303"/>
      <c r="F5" s="1303"/>
      <c r="G5" s="1303"/>
      <c r="H5" s="1303"/>
      <c r="I5" s="1303"/>
      <c r="J5" s="1303"/>
      <c r="K5" s="1303"/>
      <c r="L5" s="1303"/>
      <c r="M5" s="1303"/>
      <c r="N5" s="1303"/>
      <c r="O5" s="1303"/>
      <c r="P5" s="1303"/>
    </row>
    <row r="6" spans="1:16" x14ac:dyDescent="0.25">
      <c r="A6" s="1081"/>
      <c r="B6" s="1081"/>
      <c r="C6" s="1081"/>
      <c r="D6" s="1081"/>
      <c r="E6" s="1081"/>
      <c r="F6" s="1081"/>
      <c r="G6" s="1081"/>
      <c r="H6" s="1081"/>
      <c r="I6" s="1081"/>
      <c r="J6" s="1081"/>
      <c r="K6" s="1081"/>
      <c r="L6" s="1081"/>
      <c r="M6" s="1081"/>
      <c r="N6" s="1081"/>
      <c r="O6" s="1081"/>
      <c r="P6" s="1081"/>
    </row>
    <row r="7" spans="1:16" ht="21.75" x14ac:dyDescent="0.3">
      <c r="A7" s="1306" t="s">
        <v>145</v>
      </c>
      <c r="B7" s="1306"/>
      <c r="C7" s="1306"/>
      <c r="D7" s="1306"/>
      <c r="E7" s="1306"/>
      <c r="F7" s="1306"/>
      <c r="G7" s="1306"/>
      <c r="H7" s="1306"/>
      <c r="I7" s="1306"/>
      <c r="J7" s="1306"/>
      <c r="K7" s="1306"/>
      <c r="L7" s="1306"/>
      <c r="M7" s="1306"/>
      <c r="N7" s="1306"/>
      <c r="O7" s="1306"/>
      <c r="P7" s="1306"/>
    </row>
    <row r="8" spans="1:16" ht="21.75" x14ac:dyDescent="0.3">
      <c r="A8" s="1306" t="s">
        <v>175</v>
      </c>
      <c r="B8" s="1306"/>
      <c r="C8" s="1306"/>
      <c r="D8" s="1306"/>
      <c r="E8" s="1306"/>
      <c r="F8" s="1306"/>
      <c r="G8" s="1306"/>
      <c r="H8" s="1306"/>
      <c r="I8" s="1306"/>
      <c r="J8" s="1306"/>
      <c r="K8" s="1306"/>
      <c r="L8" s="1306"/>
      <c r="M8" s="1306"/>
      <c r="N8" s="1306"/>
      <c r="O8" s="1306"/>
      <c r="P8" s="1306"/>
    </row>
    <row r="9" spans="1:16" ht="21.75" x14ac:dyDescent="0.3">
      <c r="A9" s="1306" t="s">
        <v>176</v>
      </c>
      <c r="B9" s="1306"/>
      <c r="C9" s="1306"/>
      <c r="D9" s="1306"/>
      <c r="E9" s="1306"/>
      <c r="F9" s="1306"/>
      <c r="G9" s="1306"/>
      <c r="H9" s="1306"/>
      <c r="I9" s="1306"/>
      <c r="J9" s="1306"/>
      <c r="K9" s="1306"/>
      <c r="L9" s="1306"/>
      <c r="M9" s="1306"/>
      <c r="N9" s="1306"/>
      <c r="O9" s="1306"/>
      <c r="P9" s="1306"/>
    </row>
    <row r="10" spans="1:16" ht="21.75" x14ac:dyDescent="0.3">
      <c r="A10" s="990"/>
      <c r="B10" s="990"/>
      <c r="C10" s="990"/>
      <c r="D10" s="990"/>
      <c r="E10" s="990"/>
      <c r="F10" s="990"/>
      <c r="G10" s="990"/>
      <c r="H10" s="990"/>
      <c r="I10" s="990"/>
      <c r="J10" s="990"/>
      <c r="K10" s="990"/>
      <c r="L10" s="990"/>
      <c r="M10" s="990"/>
      <c r="N10" s="990"/>
      <c r="O10" s="990"/>
      <c r="P10" s="990"/>
    </row>
    <row r="11" spans="1:16" ht="15.75" thickBot="1" x14ac:dyDescent="0.3">
      <c r="A11" s="199"/>
      <c r="B11" s="37"/>
      <c r="C11" s="37"/>
      <c r="E11" s="1355" t="s">
        <v>147</v>
      </c>
      <c r="F11" s="1355"/>
      <c r="G11" s="1355"/>
      <c r="H11" s="1355"/>
      <c r="I11" s="1355"/>
      <c r="J11" s="1355"/>
      <c r="K11" s="1355"/>
      <c r="L11" s="1355"/>
      <c r="M11" s="1355"/>
      <c r="N11" s="1355"/>
      <c r="O11" s="1355"/>
      <c r="P11" s="1355"/>
    </row>
    <row r="12" spans="1:16" x14ac:dyDescent="0.25">
      <c r="A12" s="1400" t="s">
        <v>148</v>
      </c>
      <c r="B12" s="1401"/>
      <c r="C12" s="1401"/>
      <c r="D12" s="1402"/>
      <c r="E12" s="1409" t="s">
        <v>149</v>
      </c>
      <c r="F12" s="1410"/>
      <c r="G12" s="1410"/>
      <c r="H12" s="1410"/>
      <c r="I12" s="1410"/>
      <c r="J12" s="1410"/>
      <c r="K12" s="1410"/>
      <c r="L12" s="1410"/>
      <c r="M12" s="1410"/>
      <c r="N12" s="1410"/>
      <c r="O12" s="1410"/>
      <c r="P12" s="1411"/>
    </row>
    <row r="13" spans="1:16" ht="15.75" thickBot="1" x14ac:dyDescent="0.3">
      <c r="A13" s="1403"/>
      <c r="B13" s="1404"/>
      <c r="C13" s="1404"/>
      <c r="D13" s="1405"/>
      <c r="E13" s="1412"/>
      <c r="F13" s="1413"/>
      <c r="G13" s="1413"/>
      <c r="H13" s="1413"/>
      <c r="I13" s="1413"/>
      <c r="J13" s="1413"/>
      <c r="K13" s="1413"/>
      <c r="L13" s="1413"/>
      <c r="M13" s="1413"/>
      <c r="N13" s="1413"/>
      <c r="O13" s="1413"/>
      <c r="P13" s="1414"/>
    </row>
    <row r="14" spans="1:16" x14ac:dyDescent="0.25">
      <c r="A14" s="1403"/>
      <c r="B14" s="1404"/>
      <c r="C14" s="1404"/>
      <c r="D14" s="1405"/>
      <c r="E14" s="1394">
        <v>38748</v>
      </c>
      <c r="F14" s="1394">
        <v>38776</v>
      </c>
      <c r="G14" s="1394">
        <v>38807</v>
      </c>
      <c r="H14" s="1394">
        <v>38837</v>
      </c>
      <c r="I14" s="1394">
        <v>38868</v>
      </c>
      <c r="J14" s="1394">
        <v>38898</v>
      </c>
      <c r="K14" s="1394">
        <v>38929</v>
      </c>
      <c r="L14" s="1394">
        <v>39691</v>
      </c>
      <c r="M14" s="1394">
        <v>39721</v>
      </c>
      <c r="N14" s="1394">
        <v>39752</v>
      </c>
      <c r="O14" s="1394">
        <v>39782</v>
      </c>
      <c r="P14" s="1397">
        <v>39813</v>
      </c>
    </row>
    <row r="15" spans="1:16" x14ac:dyDescent="0.25">
      <c r="A15" s="1403"/>
      <c r="B15" s="1404"/>
      <c r="C15" s="1404"/>
      <c r="D15" s="1405"/>
      <c r="E15" s="1395"/>
      <c r="F15" s="1395"/>
      <c r="G15" s="1395"/>
      <c r="H15" s="1395"/>
      <c r="I15" s="1395"/>
      <c r="J15" s="1395"/>
      <c r="K15" s="1395"/>
      <c r="L15" s="1395"/>
      <c r="M15" s="1395"/>
      <c r="N15" s="1395"/>
      <c r="O15" s="1395"/>
      <c r="P15" s="1398"/>
    </row>
    <row r="16" spans="1:16" x14ac:dyDescent="0.25">
      <c r="A16" s="1403"/>
      <c r="B16" s="1404"/>
      <c r="C16" s="1404"/>
      <c r="D16" s="1405"/>
      <c r="E16" s="1395"/>
      <c r="F16" s="1395"/>
      <c r="G16" s="1395"/>
      <c r="H16" s="1395"/>
      <c r="I16" s="1395"/>
      <c r="J16" s="1395"/>
      <c r="K16" s="1395"/>
      <c r="L16" s="1395"/>
      <c r="M16" s="1395"/>
      <c r="N16" s="1395"/>
      <c r="O16" s="1395"/>
      <c r="P16" s="1398"/>
    </row>
    <row r="17" spans="1:16" ht="15.75" thickBot="1" x14ac:dyDescent="0.3">
      <c r="A17" s="1406"/>
      <c r="B17" s="1407"/>
      <c r="C17" s="1407"/>
      <c r="D17" s="1408"/>
      <c r="E17" s="1396"/>
      <c r="F17" s="1396"/>
      <c r="G17" s="1396"/>
      <c r="H17" s="1396"/>
      <c r="I17" s="1396"/>
      <c r="J17" s="1396"/>
      <c r="K17" s="1396"/>
      <c r="L17" s="1396"/>
      <c r="M17" s="1396"/>
      <c r="N17" s="1396"/>
      <c r="O17" s="1396"/>
      <c r="P17" s="1399"/>
    </row>
    <row r="18" spans="1:16" ht="15.75" thickBot="1" x14ac:dyDescent="0.3">
      <c r="A18" s="1415" t="s">
        <v>152</v>
      </c>
      <c r="B18" s="1416"/>
      <c r="C18" s="1416"/>
      <c r="D18" s="1416"/>
      <c r="E18" s="993"/>
      <c r="F18" s="993"/>
      <c r="G18" s="993"/>
      <c r="H18" s="993"/>
      <c r="I18" s="993"/>
      <c r="J18" s="993"/>
      <c r="K18" s="993"/>
      <c r="L18" s="993"/>
      <c r="M18" s="993"/>
      <c r="N18" s="993"/>
      <c r="O18" s="993"/>
      <c r="P18" s="994"/>
    </row>
    <row r="19" spans="1:16" x14ac:dyDescent="0.25">
      <c r="A19" s="995" t="s">
        <v>177</v>
      </c>
      <c r="B19" s="996"/>
      <c r="C19" s="996"/>
      <c r="D19" s="996"/>
      <c r="E19" s="997">
        <f>E20+E23+E26</f>
        <v>391059</v>
      </c>
      <c r="F19" s="997">
        <f t="shared" ref="F19:P19" si="0">F20+F23+F26</f>
        <v>421946</v>
      </c>
      <c r="G19" s="997">
        <f t="shared" si="0"/>
        <v>279518</v>
      </c>
      <c r="H19" s="997">
        <f t="shared" si="0"/>
        <v>393051</v>
      </c>
      <c r="I19" s="997">
        <f t="shared" si="0"/>
        <v>730227</v>
      </c>
      <c r="J19" s="997">
        <f t="shared" si="0"/>
        <v>492932</v>
      </c>
      <c r="K19" s="997">
        <f t="shared" si="0"/>
        <v>612593</v>
      </c>
      <c r="L19" s="997">
        <f t="shared" si="0"/>
        <v>387107</v>
      </c>
      <c r="M19" s="997">
        <f t="shared" si="0"/>
        <v>354764</v>
      </c>
      <c r="N19" s="997">
        <f t="shared" si="0"/>
        <v>532248</v>
      </c>
      <c r="O19" s="997">
        <f t="shared" si="0"/>
        <v>352968</v>
      </c>
      <c r="P19" s="997">
        <f t="shared" si="0"/>
        <v>493289</v>
      </c>
    </row>
    <row r="20" spans="1:16" x14ac:dyDescent="0.25">
      <c r="A20" s="998"/>
      <c r="B20" s="1079" t="s">
        <v>178</v>
      </c>
      <c r="C20" s="999"/>
      <c r="D20" s="999"/>
      <c r="E20" s="997">
        <f>E21+E22</f>
        <v>381759</v>
      </c>
      <c r="F20" s="997">
        <f t="shared" ref="F20:P20" si="1">F21+F22</f>
        <v>414471</v>
      </c>
      <c r="G20" s="997">
        <f t="shared" si="1"/>
        <v>275677</v>
      </c>
      <c r="H20" s="997">
        <f t="shared" si="1"/>
        <v>290551</v>
      </c>
      <c r="I20" s="997">
        <f t="shared" si="1"/>
        <v>423115</v>
      </c>
      <c r="J20" s="997">
        <f t="shared" si="1"/>
        <v>489499</v>
      </c>
      <c r="K20" s="997">
        <f t="shared" si="1"/>
        <v>608139</v>
      </c>
      <c r="L20" s="997">
        <f t="shared" si="1"/>
        <v>383447</v>
      </c>
      <c r="M20" s="997">
        <f t="shared" si="1"/>
        <v>351213</v>
      </c>
      <c r="N20" s="997">
        <f t="shared" si="1"/>
        <v>528529</v>
      </c>
      <c r="O20" s="997">
        <f t="shared" si="1"/>
        <v>349191</v>
      </c>
      <c r="P20" s="997">
        <f t="shared" si="1"/>
        <v>435496</v>
      </c>
    </row>
    <row r="21" spans="1:16" x14ac:dyDescent="0.25">
      <c r="A21" s="998"/>
      <c r="B21" s="999"/>
      <c r="C21" s="999" t="s">
        <v>88</v>
      </c>
      <c r="D21" s="999"/>
      <c r="E21" s="1000">
        <f>[1]INDUSTRY!$F$10</f>
        <v>221115</v>
      </c>
      <c r="F21" s="1000">
        <f>[1]INDUSTRY!$G$10</f>
        <v>295148</v>
      </c>
      <c r="G21" s="1000">
        <f>[1]INDUSTRY!$H$10</f>
        <v>103579</v>
      </c>
      <c r="H21" s="1000">
        <f>[1]INDUSTRY!$I$10</f>
        <v>175851</v>
      </c>
      <c r="I21" s="1000">
        <f>[1]INDUSTRY!$J$10</f>
        <v>232416</v>
      </c>
      <c r="J21" s="1000">
        <f>[1]INDUSTRY!$K$10</f>
        <v>177761</v>
      </c>
      <c r="K21" s="1000">
        <f>[1]INDUSTRY!$L$10</f>
        <v>270587</v>
      </c>
      <c r="L21" s="1000">
        <f>[1]INDUSTRY!$M$10</f>
        <v>221956</v>
      </c>
      <c r="M21" s="1000">
        <f>[1]INDUSTRY!$N$10</f>
        <v>195612</v>
      </c>
      <c r="N21" s="1000">
        <f>[1]INDUSTRY!$O$10</f>
        <v>369847</v>
      </c>
      <c r="O21" s="1000">
        <f>[1]INDUSTRY!$P$10</f>
        <v>168006</v>
      </c>
      <c r="P21" s="1000">
        <f>[1]INDUSTRY!$Q$10</f>
        <v>180752</v>
      </c>
    </row>
    <row r="22" spans="1:16" x14ac:dyDescent="0.25">
      <c r="A22" s="998"/>
      <c r="B22" s="1001"/>
      <c r="C22" s="1001" t="s">
        <v>89</v>
      </c>
      <c r="D22" s="999"/>
      <c r="E22" s="1000">
        <f>[1]INDUSTRY!$F$11</f>
        <v>160644</v>
      </c>
      <c r="F22" s="1000">
        <f>[1]INDUSTRY!$G$11</f>
        <v>119323</v>
      </c>
      <c r="G22" s="1000">
        <f>[1]INDUSTRY!$H$11</f>
        <v>172098</v>
      </c>
      <c r="H22" s="1000">
        <f>[1]INDUSTRY!$I$11</f>
        <v>114700</v>
      </c>
      <c r="I22" s="1000">
        <f>[1]INDUSTRY!$J$11</f>
        <v>190699</v>
      </c>
      <c r="J22" s="1000">
        <f>[1]INDUSTRY!$K$11</f>
        <v>311738</v>
      </c>
      <c r="K22" s="1000">
        <f>[1]INDUSTRY!$L$11</f>
        <v>337552</v>
      </c>
      <c r="L22" s="1000">
        <f>[1]INDUSTRY!$M$11</f>
        <v>161491</v>
      </c>
      <c r="M22" s="1000">
        <f>[1]INDUSTRY!$N$11</f>
        <v>155601</v>
      </c>
      <c r="N22" s="1000">
        <f>[1]INDUSTRY!$O$11</f>
        <v>158682</v>
      </c>
      <c r="O22" s="1000">
        <f>[1]INDUSTRY!$P$11</f>
        <v>181185</v>
      </c>
      <c r="P22" s="1000">
        <f>[1]INDUSTRY!$Q$11</f>
        <v>254744</v>
      </c>
    </row>
    <row r="23" spans="1:16" x14ac:dyDescent="0.25">
      <c r="A23" s="998"/>
      <c r="B23" s="1076" t="s">
        <v>179</v>
      </c>
      <c r="C23" s="1001"/>
      <c r="D23" s="999"/>
      <c r="E23" s="997">
        <f>E24+E25</f>
        <v>5631</v>
      </c>
      <c r="F23" s="997">
        <f t="shared" ref="F23:L23" si="2">F24+F25</f>
        <v>3765</v>
      </c>
      <c r="G23" s="997">
        <f t="shared" si="2"/>
        <v>85</v>
      </c>
      <c r="H23" s="997">
        <f t="shared" si="2"/>
        <v>184</v>
      </c>
      <c r="I23" s="997">
        <f t="shared" si="2"/>
        <v>7914</v>
      </c>
      <c r="J23" s="997">
        <f t="shared" si="2"/>
        <v>60</v>
      </c>
      <c r="K23" s="997">
        <f t="shared" si="2"/>
        <v>1039</v>
      </c>
      <c r="L23" s="997">
        <f t="shared" si="2"/>
        <v>203</v>
      </c>
      <c r="M23" s="997">
        <f>M24+M25</f>
        <v>53</v>
      </c>
      <c r="N23" s="997">
        <f>N24+N25</f>
        <v>178</v>
      </c>
      <c r="O23" s="997">
        <f>O24+O25</f>
        <v>193</v>
      </c>
      <c r="P23" s="997">
        <f>P24+P25</f>
        <v>54670</v>
      </c>
    </row>
    <row r="24" spans="1:16" x14ac:dyDescent="0.25">
      <c r="A24" s="998"/>
      <c r="B24" s="1001"/>
      <c r="C24" s="999" t="s">
        <v>88</v>
      </c>
      <c r="D24" s="999"/>
      <c r="E24" s="1000">
        <f>[1]INDUSTRY!$F$13</f>
        <v>5294</v>
      </c>
      <c r="F24" s="1000">
        <f>[1]INDUSTRY!$G$13</f>
        <v>2943</v>
      </c>
      <c r="G24" s="1000">
        <f>[1]INDUSTRY!$H$13</f>
        <v>0</v>
      </c>
      <c r="H24" s="1000">
        <f>[1]INDUSTRY!$I$13</f>
        <v>0</v>
      </c>
      <c r="I24" s="1000">
        <f>[1]INDUSTRY!$J$13</f>
        <v>7592</v>
      </c>
      <c r="J24" s="1000">
        <f>[1]INDUSTRY!$K$13</f>
        <v>0</v>
      </c>
      <c r="K24" s="1000">
        <f>[1]INDUSTRY!$L$13</f>
        <v>899</v>
      </c>
      <c r="L24" s="1000">
        <f>[1]INDUSTRY!$M$13</f>
        <v>30</v>
      </c>
      <c r="M24" s="1000">
        <f>[1]INDUSTRY!$N$13</f>
        <v>23</v>
      </c>
      <c r="N24" s="1000">
        <f>[1]INDUSTRY!$O$13</f>
        <v>0</v>
      </c>
      <c r="O24" s="1000">
        <f>[1]INDUSTRY!$P$13</f>
        <v>0</v>
      </c>
      <c r="P24" s="1000">
        <f>[1]INDUSTRY!$Q$13</f>
        <v>0</v>
      </c>
    </row>
    <row r="25" spans="1:16" x14ac:dyDescent="0.25">
      <c r="A25" s="998"/>
      <c r="B25" s="1001"/>
      <c r="C25" s="1001" t="s">
        <v>89</v>
      </c>
      <c r="D25" s="999"/>
      <c r="E25" s="1000">
        <f>[1]INDUSTRY!$F$14</f>
        <v>337</v>
      </c>
      <c r="F25" s="1000">
        <f>[1]INDUSTRY!$G$14</f>
        <v>822</v>
      </c>
      <c r="G25" s="1000">
        <f>[1]INDUSTRY!$H$14</f>
        <v>85</v>
      </c>
      <c r="H25" s="1000">
        <f>[1]INDUSTRY!$I$14</f>
        <v>184</v>
      </c>
      <c r="I25" s="1000">
        <f>[1]INDUSTRY!$J$14</f>
        <v>322</v>
      </c>
      <c r="J25" s="1000">
        <f>[1]INDUSTRY!$K$14</f>
        <v>60</v>
      </c>
      <c r="K25" s="1000">
        <f>[1]INDUSTRY!$L$14</f>
        <v>140</v>
      </c>
      <c r="L25" s="1000">
        <f>[1]INDUSTRY!$M$14</f>
        <v>173</v>
      </c>
      <c r="M25" s="1000">
        <f>[1]INDUSTRY!$N$14</f>
        <v>30</v>
      </c>
      <c r="N25" s="1000">
        <f>[1]INDUSTRY!$O$14</f>
        <v>178</v>
      </c>
      <c r="O25" s="1000">
        <f>[1]INDUSTRY!$P$14</f>
        <v>193</v>
      </c>
      <c r="P25" s="1000">
        <f>[1]INDUSTRY!$Q$14</f>
        <v>54670</v>
      </c>
    </row>
    <row r="26" spans="1:16" ht="15.75" thickBot="1" x14ac:dyDescent="0.3">
      <c r="A26" s="1002"/>
      <c r="B26" s="1077" t="s">
        <v>180</v>
      </c>
      <c r="C26" s="1003"/>
      <c r="D26" s="1003"/>
      <c r="E26" s="997">
        <f>[1]INDUSTRY!$F$15</f>
        <v>3669</v>
      </c>
      <c r="F26" s="997">
        <f>[1]INDUSTRY!$G$15</f>
        <v>3710</v>
      </c>
      <c r="G26" s="997">
        <f>[1]INDUSTRY!$H$15</f>
        <v>3756</v>
      </c>
      <c r="H26" s="997">
        <f>[1]INDUSTRY!$I$15</f>
        <v>102316</v>
      </c>
      <c r="I26" s="997">
        <f>[1]INDUSTRY!$J$15</f>
        <v>299198</v>
      </c>
      <c r="J26" s="997">
        <f>[1]INDUSTRY!$K$15</f>
        <v>3373</v>
      </c>
      <c r="K26" s="997">
        <f>[1]INDUSTRY!$L$15</f>
        <v>3415</v>
      </c>
      <c r="L26" s="997">
        <f>[1]INDUSTRY!$M$15</f>
        <v>3457</v>
      </c>
      <c r="M26" s="997">
        <f>[1]INDUSTRY!$N$15</f>
        <v>3498</v>
      </c>
      <c r="N26" s="997">
        <f>[1]INDUSTRY!$O$15</f>
        <v>3541</v>
      </c>
      <c r="O26" s="997">
        <f>[1]INDUSTRY!$P$15</f>
        <v>3584</v>
      </c>
      <c r="P26" s="997">
        <f>[1]INDUSTRY!$Q$15</f>
        <v>3123</v>
      </c>
    </row>
    <row r="27" spans="1:16" x14ac:dyDescent="0.25">
      <c r="A27" s="1004" t="s">
        <v>181</v>
      </c>
      <c r="B27" s="1005"/>
      <c r="C27" s="1005"/>
      <c r="D27" s="1005"/>
      <c r="E27" s="997">
        <f>E28+E35</f>
        <v>41834778</v>
      </c>
      <c r="F27" s="997">
        <f t="shared" ref="F27:P27" si="3">F28+F35</f>
        <v>41350006</v>
      </c>
      <c r="G27" s="997">
        <f t="shared" si="3"/>
        <v>43069351</v>
      </c>
      <c r="H27" s="997">
        <f t="shared" si="3"/>
        <v>42767646</v>
      </c>
      <c r="I27" s="997">
        <f t="shared" si="3"/>
        <v>42654736</v>
      </c>
      <c r="J27" s="997">
        <f t="shared" si="3"/>
        <v>40719937</v>
      </c>
      <c r="K27" s="997">
        <f t="shared" si="3"/>
        <v>42365760</v>
      </c>
      <c r="L27" s="997">
        <f t="shared" si="3"/>
        <v>43319923</v>
      </c>
      <c r="M27" s="997">
        <f t="shared" si="3"/>
        <v>43450457</v>
      </c>
      <c r="N27" s="997">
        <f t="shared" si="3"/>
        <v>43645625</v>
      </c>
      <c r="O27" s="997">
        <f t="shared" si="3"/>
        <v>44678061</v>
      </c>
      <c r="P27" s="997">
        <f t="shared" si="3"/>
        <v>44090542</v>
      </c>
    </row>
    <row r="28" spans="1:16" x14ac:dyDescent="0.25">
      <c r="A28" s="1006"/>
      <c r="B28" s="1008" t="s">
        <v>178</v>
      </c>
      <c r="C28" s="1008"/>
      <c r="D28" s="1007"/>
      <c r="E28" s="997">
        <f>SUM(E29:E34)</f>
        <v>40663279</v>
      </c>
      <c r="F28" s="997">
        <f t="shared" ref="F28:P28" si="4">SUM(F29:F34)</f>
        <v>40181486</v>
      </c>
      <c r="G28" s="997">
        <f t="shared" si="4"/>
        <v>41873512</v>
      </c>
      <c r="H28" s="997">
        <f t="shared" si="4"/>
        <v>41574913</v>
      </c>
      <c r="I28" s="997">
        <f t="shared" si="4"/>
        <v>41475740</v>
      </c>
      <c r="J28" s="997">
        <f t="shared" si="4"/>
        <v>39586987</v>
      </c>
      <c r="K28" s="997">
        <f t="shared" si="4"/>
        <v>41226743</v>
      </c>
      <c r="L28" s="997">
        <f t="shared" si="4"/>
        <v>42172558</v>
      </c>
      <c r="M28" s="997">
        <f t="shared" si="4"/>
        <v>42305591</v>
      </c>
      <c r="N28" s="997">
        <f t="shared" si="4"/>
        <v>42450864</v>
      </c>
      <c r="O28" s="997">
        <f t="shared" si="4"/>
        <v>43483893</v>
      </c>
      <c r="P28" s="997">
        <f t="shared" si="4"/>
        <v>42885051</v>
      </c>
    </row>
    <row r="29" spans="1:16" x14ac:dyDescent="0.25">
      <c r="A29" s="1006"/>
      <c r="B29" s="1007"/>
      <c r="C29" s="999" t="s">
        <v>164</v>
      </c>
      <c r="D29" s="1007"/>
      <c r="E29" s="1000">
        <f>[1]INDUSTRY!$F$18</f>
        <v>11654588</v>
      </c>
      <c r="F29" s="1000">
        <f>[1]INDUSTRY!$G$18</f>
        <v>11644528</v>
      </c>
      <c r="G29" s="1000">
        <f>[1]INDUSTRY!$H$18</f>
        <v>12780998</v>
      </c>
      <c r="H29" s="1000">
        <f>[1]INDUSTRY!$I$18</f>
        <v>14072696</v>
      </c>
      <c r="I29" s="1000">
        <f>[1]INDUSTRY!$J$18</f>
        <v>14019294</v>
      </c>
      <c r="J29" s="1000">
        <f>[1]INDUSTRY!$K$18</f>
        <v>11884267</v>
      </c>
      <c r="K29" s="1000">
        <f>[1]INDUSTRY!$L$18</f>
        <v>11432588</v>
      </c>
      <c r="L29" s="1000">
        <f>[1]INDUSTRY!$M$18</f>
        <v>12307637</v>
      </c>
      <c r="M29" s="1000">
        <f>[1]INDUSTRY!$N$18</f>
        <v>12622912</v>
      </c>
      <c r="N29" s="1000">
        <f>[1]INDUSTRY!$O$18</f>
        <v>12824021</v>
      </c>
      <c r="O29" s="1000">
        <f>[1]INDUSTRY!$P$18</f>
        <v>12732339</v>
      </c>
      <c r="P29" s="1000">
        <f>[1]INDUSTRY!$Q$18</f>
        <v>12831914</v>
      </c>
    </row>
    <row r="30" spans="1:16" x14ac:dyDescent="0.25">
      <c r="A30" s="1006"/>
      <c r="B30" s="1007"/>
      <c r="C30" s="999" t="s">
        <v>165</v>
      </c>
      <c r="D30" s="999"/>
      <c r="E30" s="1000">
        <f>[1]INDUSTRY!$F$19</f>
        <v>10226067</v>
      </c>
      <c r="F30" s="1000">
        <f>[1]INDUSTRY!$G$19</f>
        <v>10536649</v>
      </c>
      <c r="G30" s="1000">
        <f>[1]INDUSTRY!$H$19</f>
        <v>10623245</v>
      </c>
      <c r="H30" s="1000">
        <f>[1]INDUSTRY!$I$19</f>
        <v>8805092</v>
      </c>
      <c r="I30" s="1000">
        <f>[1]INDUSTRY!$J$19</f>
        <v>9646328</v>
      </c>
      <c r="J30" s="1000">
        <f>[1]INDUSTRY!$K$19</f>
        <v>9257033</v>
      </c>
      <c r="K30" s="1000">
        <f>[1]INDUSTRY!$L$19</f>
        <v>9398695</v>
      </c>
      <c r="L30" s="1000">
        <f>[1]INDUSTRY!$M$19</f>
        <v>9595926</v>
      </c>
      <c r="M30" s="1000">
        <f>[1]INDUSTRY!$N$19</f>
        <v>10208890</v>
      </c>
      <c r="N30" s="1000">
        <f>[1]INDUSTRY!$O$19</f>
        <v>9735661</v>
      </c>
      <c r="O30" s="1000">
        <f>[1]INDUSTRY!$P$19</f>
        <v>11160753</v>
      </c>
      <c r="P30" s="1000">
        <f>[1]INDUSTRY!$Q$19</f>
        <v>10468270</v>
      </c>
    </row>
    <row r="31" spans="1:16" x14ac:dyDescent="0.25">
      <c r="A31" s="1006"/>
      <c r="B31" s="1007"/>
      <c r="C31" s="999" t="s">
        <v>9</v>
      </c>
      <c r="D31" s="999"/>
      <c r="E31" s="1000">
        <f>[1]INDUSTRY!$F$20</f>
        <v>1566709</v>
      </c>
      <c r="F31" s="1000">
        <f>[1]INDUSTRY!$G$20</f>
        <v>1604940</v>
      </c>
      <c r="G31" s="1000">
        <f>[1]INDUSTRY!$H$20</f>
        <v>1626303</v>
      </c>
      <c r="H31" s="1000">
        <f>[1]INDUSTRY!$I$20</f>
        <v>1651486</v>
      </c>
      <c r="I31" s="1000">
        <f>[1]INDUSTRY!$J$20</f>
        <v>1613252</v>
      </c>
      <c r="J31" s="1000">
        <f>[1]INDUSTRY!$K$20</f>
        <v>1641932</v>
      </c>
      <c r="K31" s="1000">
        <f>[1]INDUSTRY!$L$20</f>
        <v>1703326</v>
      </c>
      <c r="L31" s="1000">
        <f>[1]INDUSTRY!$M$20</f>
        <v>1720155</v>
      </c>
      <c r="M31" s="1000">
        <f>[1]INDUSTRY!$N$20</f>
        <v>1731610</v>
      </c>
      <c r="N31" s="1000">
        <f>[1]INDUSTRY!$O$20</f>
        <v>1781365</v>
      </c>
      <c r="O31" s="1000">
        <f>[1]INDUSTRY!$P$20</f>
        <v>1853495</v>
      </c>
      <c r="P31" s="1000">
        <f>[1]INDUSTRY!$Q$20</f>
        <v>1855210</v>
      </c>
    </row>
    <row r="32" spans="1:16" x14ac:dyDescent="0.25">
      <c r="A32" s="1009"/>
      <c r="B32" s="1010"/>
      <c r="C32" s="1010" t="s">
        <v>10</v>
      </c>
      <c r="D32" s="1010"/>
      <c r="E32" s="1000">
        <f>[1]INDUSTRY!$F$21</f>
        <v>6148471</v>
      </c>
      <c r="F32" s="1000">
        <f>[1]INDUSTRY!$G$21</f>
        <v>5373502</v>
      </c>
      <c r="G32" s="1000">
        <f>[1]INDUSTRY!$H$21</f>
        <v>5880372</v>
      </c>
      <c r="H32" s="1000">
        <f>[1]INDUSTRY!$I$21</f>
        <v>6321467</v>
      </c>
      <c r="I32" s="1000">
        <f>[1]INDUSTRY!$J$21</f>
        <v>6437940</v>
      </c>
      <c r="J32" s="1000">
        <f>[1]INDUSTRY!$K$21</f>
        <v>6521266</v>
      </c>
      <c r="K32" s="1000">
        <f>[1]INDUSTRY!$L$21</f>
        <v>6304724</v>
      </c>
      <c r="L32" s="1000">
        <f>[1]INDUSTRY!$M$21</f>
        <v>6034202</v>
      </c>
      <c r="M32" s="1000">
        <f>[1]INDUSTRY!$N$21</f>
        <v>5658218</v>
      </c>
      <c r="N32" s="1000">
        <f>[1]INDUSTRY!$O$21</f>
        <v>6302284</v>
      </c>
      <c r="O32" s="1000">
        <f>[1]INDUSTRY!$P$21</f>
        <v>5915330</v>
      </c>
      <c r="P32" s="1000">
        <f>[1]INDUSTRY!$Q$21</f>
        <v>5961519</v>
      </c>
    </row>
    <row r="33" spans="1:16" x14ac:dyDescent="0.25">
      <c r="A33" s="1009"/>
      <c r="B33" s="1010"/>
      <c r="C33" s="1010" t="s">
        <v>94</v>
      </c>
      <c r="D33" s="1010"/>
      <c r="E33" s="1000">
        <f>[1]INDUSTRY!$F$22</f>
        <v>9775619</v>
      </c>
      <c r="F33" s="1000">
        <f>[1]INDUSTRY!$G$22</f>
        <v>9812619</v>
      </c>
      <c r="G33" s="1000">
        <f>[1]INDUSTRY!$H$22</f>
        <v>9929242</v>
      </c>
      <c r="H33" s="1000">
        <f>[1]INDUSTRY!$I$22</f>
        <v>9495848</v>
      </c>
      <c r="I33" s="1000">
        <f>[1]INDUSTRY!$J$22</f>
        <v>9091795</v>
      </c>
      <c r="J33" s="1000">
        <f>[1]INDUSTRY!$K$22</f>
        <v>9593999</v>
      </c>
      <c r="K33" s="1000">
        <f>[1]INDUSTRY!$L$22</f>
        <v>10503667</v>
      </c>
      <c r="L33" s="1000">
        <f>[1]INDUSTRY!$M$22</f>
        <v>10521820</v>
      </c>
      <c r="M33" s="1000">
        <f>[1]INDUSTRY!$N$22</f>
        <v>10622562</v>
      </c>
      <c r="N33" s="1000">
        <f>[1]INDUSTRY!$O$22</f>
        <v>10584522</v>
      </c>
      <c r="O33" s="1000">
        <f>[1]INDUSTRY!$P$22</f>
        <v>10594464</v>
      </c>
      <c r="P33" s="1000">
        <f>[1]INDUSTRY!$Q$22</f>
        <v>10054312</v>
      </c>
    </row>
    <row r="34" spans="1:16" x14ac:dyDescent="0.25">
      <c r="A34" s="1011"/>
      <c r="B34" s="1012"/>
      <c r="C34" s="1013" t="s">
        <v>95</v>
      </c>
      <c r="D34" s="1012"/>
      <c r="E34" s="1000">
        <f>[1]INDUSTRY!$F$23</f>
        <v>1291825</v>
      </c>
      <c r="F34" s="1000">
        <f>[1]INDUSTRY!$G$23</f>
        <v>1209248</v>
      </c>
      <c r="G34" s="1000">
        <f>[1]INDUSTRY!$H$23</f>
        <v>1033352</v>
      </c>
      <c r="H34" s="1000">
        <f>[1]INDUSTRY!$I$23</f>
        <v>1228324</v>
      </c>
      <c r="I34" s="1000">
        <f>[1]INDUSTRY!$J$23</f>
        <v>667131</v>
      </c>
      <c r="J34" s="1000">
        <f>[1]INDUSTRY!$K$23</f>
        <v>688490</v>
      </c>
      <c r="K34" s="1000">
        <f>[1]INDUSTRY!$L$23</f>
        <v>1883743</v>
      </c>
      <c r="L34" s="1000">
        <f>[1]INDUSTRY!$M$23</f>
        <v>1992818</v>
      </c>
      <c r="M34" s="1000">
        <f>[1]INDUSTRY!$N$23</f>
        <v>1461399</v>
      </c>
      <c r="N34" s="1000">
        <f>[1]INDUSTRY!$O$23</f>
        <v>1223011</v>
      </c>
      <c r="O34" s="1000">
        <f>[1]INDUSTRY!$P$23</f>
        <v>1227512</v>
      </c>
      <c r="P34" s="1000">
        <f>[1]INDUSTRY!$Q$23</f>
        <v>1713826</v>
      </c>
    </row>
    <row r="35" spans="1:16" x14ac:dyDescent="0.25">
      <c r="A35" s="1014"/>
      <c r="B35" s="1078" t="s">
        <v>179</v>
      </c>
      <c r="C35" s="1015"/>
      <c r="D35" s="1015"/>
      <c r="E35" s="997">
        <f>SUM(E36:E40)</f>
        <v>1171499</v>
      </c>
      <c r="F35" s="997">
        <f t="shared" ref="F35:P35" si="5">SUM(F36:F40)</f>
        <v>1168520</v>
      </c>
      <c r="G35" s="997">
        <f t="shared" si="5"/>
        <v>1195839</v>
      </c>
      <c r="H35" s="997">
        <f t="shared" si="5"/>
        <v>1192733</v>
      </c>
      <c r="I35" s="997">
        <f t="shared" si="5"/>
        <v>1178996</v>
      </c>
      <c r="J35" s="997">
        <f t="shared" si="5"/>
        <v>1132950</v>
      </c>
      <c r="K35" s="997">
        <f t="shared" si="5"/>
        <v>1139017</v>
      </c>
      <c r="L35" s="997">
        <f t="shared" si="5"/>
        <v>1147365</v>
      </c>
      <c r="M35" s="997">
        <f t="shared" si="5"/>
        <v>1144866</v>
      </c>
      <c r="N35" s="997">
        <f t="shared" si="5"/>
        <v>1194761</v>
      </c>
      <c r="O35" s="997">
        <f t="shared" si="5"/>
        <v>1194168</v>
      </c>
      <c r="P35" s="997">
        <f t="shared" si="5"/>
        <v>1205491</v>
      </c>
    </row>
    <row r="36" spans="1:16" x14ac:dyDescent="0.25">
      <c r="A36" s="1014"/>
      <c r="B36" s="1015"/>
      <c r="C36" s="1015" t="s">
        <v>97</v>
      </c>
      <c r="D36" s="1015"/>
      <c r="E36" s="1000">
        <f>[1]INDUSTRY!$F$25</f>
        <v>35817</v>
      </c>
      <c r="F36" s="1000">
        <f>[1]INDUSTRY!$G$25</f>
        <v>35817</v>
      </c>
      <c r="G36" s="1000">
        <f>[1]INDUSTRY!$H$25</f>
        <v>62849</v>
      </c>
      <c r="H36" s="1000">
        <f>[1]INDUSTRY!$I$25</f>
        <v>62060</v>
      </c>
      <c r="I36" s="1000">
        <f>[1]INDUSTRY!$J$25</f>
        <v>48820</v>
      </c>
      <c r="J36" s="1000">
        <f>[1]INDUSTRY!$K$25</f>
        <v>0</v>
      </c>
      <c r="K36" s="1000">
        <f>[1]INDUSTRY!$L$25</f>
        <v>0</v>
      </c>
      <c r="L36" s="1000">
        <f>[1]INDUSTRY!$M$25</f>
        <v>0</v>
      </c>
      <c r="M36" s="1000">
        <f>[1]INDUSTRY!$N$25</f>
        <v>0</v>
      </c>
      <c r="N36" s="1000">
        <f>[1]INDUSTRY!$O$25</f>
        <v>0</v>
      </c>
      <c r="O36" s="1000">
        <f>[1]INDUSTRY!$P$25</f>
        <v>0</v>
      </c>
      <c r="P36" s="1000">
        <f>[1]INDUSTRY!$Q$25</f>
        <v>0</v>
      </c>
    </row>
    <row r="37" spans="1:16" x14ac:dyDescent="0.25">
      <c r="A37" s="1014"/>
      <c r="B37" s="1016"/>
      <c r="C37" s="1017" t="s">
        <v>15</v>
      </c>
      <c r="D37" s="1015"/>
      <c r="E37" s="1000">
        <f>[1]INDUSTRY!$F$26</f>
        <v>0</v>
      </c>
      <c r="F37" s="1000">
        <f>[1]INDUSTRY!$G$26</f>
        <v>0</v>
      </c>
      <c r="G37" s="1000">
        <f>[1]INDUSTRY!$H$26</f>
        <v>0</v>
      </c>
      <c r="H37" s="1000">
        <f>[1]INDUSTRY!$I$26</f>
        <v>0</v>
      </c>
      <c r="I37" s="1000">
        <f>[1]INDUSTRY!$J$26</f>
        <v>0</v>
      </c>
      <c r="J37" s="1000">
        <f>[1]INDUSTRY!$K$26</f>
        <v>0</v>
      </c>
      <c r="K37" s="1000">
        <f>[1]INDUSTRY!$L$26</f>
        <v>0</v>
      </c>
      <c r="L37" s="1000">
        <f>[1]INDUSTRY!$M$26</f>
        <v>0</v>
      </c>
      <c r="M37" s="1000">
        <f>[1]INDUSTRY!$N$26</f>
        <v>0</v>
      </c>
      <c r="N37" s="1000">
        <f>[1]INDUSTRY!$O$26</f>
        <v>0</v>
      </c>
      <c r="O37" s="1000">
        <f>[1]INDUSTRY!$P$26</f>
        <v>0</v>
      </c>
      <c r="P37" s="1000">
        <f>[1]INDUSTRY!$Q$26</f>
        <v>0</v>
      </c>
    </row>
    <row r="38" spans="1:16" x14ac:dyDescent="0.25">
      <c r="A38" s="1018"/>
      <c r="B38" s="1019"/>
      <c r="C38" s="1020" t="s">
        <v>16</v>
      </c>
      <c r="D38" s="1020"/>
      <c r="E38" s="1000">
        <f>[1]INDUSTRY!$F$27</f>
        <v>624723</v>
      </c>
      <c r="F38" s="1000">
        <f>[1]INDUSTRY!$G$27</f>
        <v>619297</v>
      </c>
      <c r="G38" s="1000">
        <f>[1]INDUSTRY!$H$27</f>
        <v>615241</v>
      </c>
      <c r="H38" s="1000">
        <f>[1]INDUSTRY!$I$27</f>
        <v>619411</v>
      </c>
      <c r="I38" s="1000">
        <f>[1]INDUSTRY!$J$27</f>
        <v>616018</v>
      </c>
      <c r="J38" s="1000">
        <f>[1]INDUSTRY!$K$27</f>
        <v>614561</v>
      </c>
      <c r="K38" s="1000">
        <f>[1]INDUSTRY!$L$27</f>
        <v>627654</v>
      </c>
      <c r="L38" s="1000">
        <f>[1]INDUSTRY!$M$27</f>
        <v>633148</v>
      </c>
      <c r="M38" s="1000">
        <f>[1]INDUSTRY!$N$27</f>
        <v>626570</v>
      </c>
      <c r="N38" s="1000">
        <f>[1]INDUSTRY!$O$27</f>
        <v>682907</v>
      </c>
      <c r="O38" s="1000">
        <f>[1]INDUSTRY!$P$27</f>
        <v>679638</v>
      </c>
      <c r="P38" s="1000">
        <f>[1]INDUSTRY!$Q$27</f>
        <v>686788</v>
      </c>
    </row>
    <row r="39" spans="1:16" x14ac:dyDescent="0.25">
      <c r="A39" s="1009"/>
      <c r="B39" s="1016"/>
      <c r="C39" s="1015" t="s">
        <v>98</v>
      </c>
      <c r="D39" s="1015"/>
      <c r="E39" s="1000">
        <f>[1]INDUSTRY!$F$28</f>
        <v>0</v>
      </c>
      <c r="F39" s="1000">
        <f>[1]INDUSTRY!$G$28</f>
        <v>0</v>
      </c>
      <c r="G39" s="1000">
        <f>[1]INDUSTRY!$H$28</f>
        <v>0</v>
      </c>
      <c r="H39" s="1000">
        <f>[1]INDUSTRY!$I$28</f>
        <v>0</v>
      </c>
      <c r="I39" s="1000">
        <f>[1]INDUSTRY!$J$28</f>
        <v>0</v>
      </c>
      <c r="J39" s="1000">
        <f>[1]INDUSTRY!$K$28</f>
        <v>0</v>
      </c>
      <c r="K39" s="1000">
        <f>[1]INDUSTRY!$L$28</f>
        <v>0</v>
      </c>
      <c r="L39" s="1000">
        <f>[1]INDUSTRY!$M$28</f>
        <v>0</v>
      </c>
      <c r="M39" s="1000">
        <f>[1]INDUSTRY!$N$28</f>
        <v>0</v>
      </c>
      <c r="N39" s="1000">
        <f>[1]INDUSTRY!$O$28</f>
        <v>0</v>
      </c>
      <c r="O39" s="1000">
        <f>[1]INDUSTRY!$P$28</f>
        <v>0</v>
      </c>
      <c r="P39" s="1000">
        <f>[1]INDUSTRY!$Q$28</f>
        <v>0</v>
      </c>
    </row>
    <row r="40" spans="1:16" ht="15.75" thickBot="1" x14ac:dyDescent="0.3">
      <c r="A40" s="1011"/>
      <c r="B40" s="1021"/>
      <c r="C40" s="1010" t="s">
        <v>99</v>
      </c>
      <c r="D40" s="1010"/>
      <c r="E40" s="1000">
        <f>[1]INDUSTRY!$F$29</f>
        <v>510959</v>
      </c>
      <c r="F40" s="1000">
        <f>[1]INDUSTRY!$G$29</f>
        <v>513406</v>
      </c>
      <c r="G40" s="1000">
        <f>[1]INDUSTRY!$H$29</f>
        <v>517749</v>
      </c>
      <c r="H40" s="1000">
        <f>[1]INDUSTRY!$I$29</f>
        <v>511262</v>
      </c>
      <c r="I40" s="1000">
        <f>[1]INDUSTRY!$J$29</f>
        <v>514158</v>
      </c>
      <c r="J40" s="1000">
        <f>[1]INDUSTRY!$K$29</f>
        <v>518389</v>
      </c>
      <c r="K40" s="1000">
        <f>[1]INDUSTRY!$L$29</f>
        <v>511363</v>
      </c>
      <c r="L40" s="1000">
        <f>[1]INDUSTRY!$M$29</f>
        <v>514217</v>
      </c>
      <c r="M40" s="1000">
        <f>[1]INDUSTRY!$N$29</f>
        <v>518296</v>
      </c>
      <c r="N40" s="1000">
        <f>[1]INDUSTRY!$O$29</f>
        <v>511854</v>
      </c>
      <c r="O40" s="1000">
        <f>[1]INDUSTRY!$P$29</f>
        <v>514530</v>
      </c>
      <c r="P40" s="1000">
        <f>[1]INDUSTRY!$Q$29</f>
        <v>518703</v>
      </c>
    </row>
    <row r="41" spans="1:16" ht="15.75" thickBot="1" x14ac:dyDescent="0.3">
      <c r="A41" s="1022" t="s">
        <v>182</v>
      </c>
      <c r="B41" s="1023"/>
      <c r="C41" s="1023"/>
      <c r="D41" s="1023"/>
      <c r="E41" s="997">
        <f>E19+E27</f>
        <v>42225837</v>
      </c>
      <c r="F41" s="997">
        <f t="shared" ref="F41:P41" si="6">F19+F27</f>
        <v>41771952</v>
      </c>
      <c r="G41" s="997">
        <f t="shared" si="6"/>
        <v>43348869</v>
      </c>
      <c r="H41" s="997">
        <f t="shared" si="6"/>
        <v>43160697</v>
      </c>
      <c r="I41" s="997">
        <f t="shared" si="6"/>
        <v>43384963</v>
      </c>
      <c r="J41" s="997">
        <f t="shared" si="6"/>
        <v>41212869</v>
      </c>
      <c r="K41" s="997">
        <f t="shared" si="6"/>
        <v>42978353</v>
      </c>
      <c r="L41" s="997">
        <f t="shared" si="6"/>
        <v>43707030</v>
      </c>
      <c r="M41" s="997">
        <f t="shared" si="6"/>
        <v>43805221</v>
      </c>
      <c r="N41" s="997">
        <f t="shared" si="6"/>
        <v>44177873</v>
      </c>
      <c r="O41" s="997">
        <f t="shared" si="6"/>
        <v>45031029</v>
      </c>
      <c r="P41" s="997">
        <f t="shared" si="6"/>
        <v>44583831</v>
      </c>
    </row>
    <row r="42" spans="1:16" x14ac:dyDescent="0.25">
      <c r="A42" s="1004" t="s">
        <v>183</v>
      </c>
      <c r="B42" s="1005"/>
      <c r="C42" s="1005"/>
      <c r="D42" s="1024"/>
      <c r="E42" s="997">
        <f>SUM(E43:E50)</f>
        <v>1943543</v>
      </c>
      <c r="F42" s="997">
        <f t="shared" ref="F42:P42" si="7">SUM(F43:F50)</f>
        <v>2202692</v>
      </c>
      <c r="G42" s="997">
        <f t="shared" si="7"/>
        <v>2176690</v>
      </c>
      <c r="H42" s="997">
        <f t="shared" si="7"/>
        <v>2068424</v>
      </c>
      <c r="I42" s="997">
        <f t="shared" si="7"/>
        <v>2153401</v>
      </c>
      <c r="J42" s="997">
        <f t="shared" si="7"/>
        <v>1555993</v>
      </c>
      <c r="K42" s="997">
        <f t="shared" si="7"/>
        <v>1556711</v>
      </c>
      <c r="L42" s="997">
        <f t="shared" si="7"/>
        <v>1500138</v>
      </c>
      <c r="M42" s="997">
        <f t="shared" si="7"/>
        <v>1594714</v>
      </c>
      <c r="N42" s="997">
        <f t="shared" si="7"/>
        <v>1742043</v>
      </c>
      <c r="O42" s="997">
        <f t="shared" si="7"/>
        <v>1932529</v>
      </c>
      <c r="P42" s="997">
        <f t="shared" si="7"/>
        <v>1461905</v>
      </c>
    </row>
    <row r="43" spans="1:16" x14ac:dyDescent="0.25">
      <c r="A43" s="998"/>
      <c r="B43" s="999" t="s">
        <v>20</v>
      </c>
      <c r="C43" s="999"/>
      <c r="D43" s="999"/>
      <c r="E43" s="1000">
        <f>[1]INDUSTRY!$F$32</f>
        <v>52114</v>
      </c>
      <c r="F43" s="1000">
        <f>[1]INDUSTRY!$G$32</f>
        <v>97682</v>
      </c>
      <c r="G43" s="1000">
        <f>[1]INDUSTRY!$H$32</f>
        <v>133764</v>
      </c>
      <c r="H43" s="1000">
        <f>[1]INDUSTRY!$I$32</f>
        <v>163615</v>
      </c>
      <c r="I43" s="1000">
        <f>[1]INDUSTRY!$J$32</f>
        <v>189965</v>
      </c>
      <c r="J43" s="1000">
        <f>[1]INDUSTRY!$K$32</f>
        <v>30861</v>
      </c>
      <c r="K43" s="1000">
        <f>[1]INDUSTRY!$L$32</f>
        <v>66702</v>
      </c>
      <c r="L43" s="1000">
        <f>[1]INDUSTRY!$M$32</f>
        <v>101122</v>
      </c>
      <c r="M43" s="1000">
        <f>[1]INDUSTRY!$N$32</f>
        <v>142132</v>
      </c>
      <c r="N43" s="1000">
        <f>[1]INDUSTRY!$O$32</f>
        <v>169891</v>
      </c>
      <c r="O43" s="1000">
        <f>[1]INDUSTRY!$P$32</f>
        <v>235965</v>
      </c>
      <c r="P43" s="1000">
        <f>[1]INDUSTRY!$Q$32</f>
        <v>37656</v>
      </c>
    </row>
    <row r="44" spans="1:16" x14ac:dyDescent="0.25">
      <c r="A44" s="998"/>
      <c r="B44" s="999" t="s">
        <v>21</v>
      </c>
      <c r="C44" s="999"/>
      <c r="D44" s="999"/>
      <c r="E44" s="1000">
        <f>[1]INDUSTRY!$F$33</f>
        <v>340902</v>
      </c>
      <c r="F44" s="1000">
        <f>[1]INDUSTRY!$G$33</f>
        <v>341023</v>
      </c>
      <c r="G44" s="1000">
        <f>[1]INDUSTRY!$H$33</f>
        <v>342333</v>
      </c>
      <c r="H44" s="1000">
        <f>[1]INDUSTRY!$I$33</f>
        <v>339347</v>
      </c>
      <c r="I44" s="1000">
        <f>[1]INDUSTRY!$J$33</f>
        <v>339868</v>
      </c>
      <c r="J44" s="1000">
        <f>[1]INDUSTRY!$K$33</f>
        <v>320242</v>
      </c>
      <c r="K44" s="1000">
        <f>[1]INDUSTRY!$L$33</f>
        <v>322277</v>
      </c>
      <c r="L44" s="1000">
        <f>[1]INDUSTRY!$M$33</f>
        <v>325019</v>
      </c>
      <c r="M44" s="1000">
        <f>[1]INDUSTRY!$N$33</f>
        <v>330800</v>
      </c>
      <c r="N44" s="1000">
        <f>[1]INDUSTRY!$O$33</f>
        <v>334839</v>
      </c>
      <c r="O44" s="1000">
        <f>[1]INDUSTRY!$P$33</f>
        <v>330829</v>
      </c>
      <c r="P44" s="1000">
        <f>[1]INDUSTRY!$Q$33</f>
        <v>363216</v>
      </c>
    </row>
    <row r="45" spans="1:16" x14ac:dyDescent="0.25">
      <c r="A45" s="998"/>
      <c r="B45" s="999" t="s">
        <v>22</v>
      </c>
      <c r="C45" s="999"/>
      <c r="D45" s="999"/>
      <c r="E45" s="1000">
        <f>[1]INDUSTRY!$F$34</f>
        <v>200000</v>
      </c>
      <c r="F45" s="1000">
        <f>[1]INDUSTRY!$G$34</f>
        <v>200000</v>
      </c>
      <c r="G45" s="1000">
        <f>[1]INDUSTRY!$H$34</f>
        <v>0</v>
      </c>
      <c r="H45" s="1000">
        <f>[1]INDUSTRY!$I$34</f>
        <v>0</v>
      </c>
      <c r="I45" s="1000">
        <f>[1]INDUSTRY!$J$34</f>
        <v>0</v>
      </c>
      <c r="J45" s="1000">
        <f>[1]INDUSTRY!$K$34</f>
        <v>0</v>
      </c>
      <c r="K45" s="1000">
        <f>[1]INDUSTRY!$L$34</f>
        <v>0</v>
      </c>
      <c r="L45" s="1000">
        <f>[1]INDUSTRY!$M$34</f>
        <v>0</v>
      </c>
      <c r="M45" s="1000">
        <f>[1]INDUSTRY!$O$34</f>
        <v>0</v>
      </c>
      <c r="N45" s="1000">
        <f>[1]INDUSTRY!$O$34</f>
        <v>0</v>
      </c>
      <c r="O45" s="1000">
        <f>[1]INDUSTRY!$P$34</f>
        <v>0</v>
      </c>
      <c r="P45" s="1000">
        <f>[1]INDUSTRY!$Q$34</f>
        <v>0</v>
      </c>
    </row>
    <row r="46" spans="1:16" x14ac:dyDescent="0.25">
      <c r="A46" s="998"/>
      <c r="B46" s="999" t="s">
        <v>23</v>
      </c>
      <c r="C46" s="999"/>
      <c r="D46" s="999"/>
      <c r="E46" s="1000">
        <f>[1]INDUSTRY!$F$35</f>
        <v>434078</v>
      </c>
      <c r="F46" s="1000">
        <f>[1]INDUSTRY!$G$35</f>
        <v>451919</v>
      </c>
      <c r="G46" s="1000">
        <f>[1]INDUSTRY!$H$35</f>
        <v>519115</v>
      </c>
      <c r="H46" s="1000">
        <f>[1]INDUSTRY!$I$35</f>
        <v>485353</v>
      </c>
      <c r="I46" s="1000">
        <f>[1]INDUSTRY!$J$35</f>
        <v>489835</v>
      </c>
      <c r="J46" s="1000">
        <f>[1]INDUSTRY!$K$35</f>
        <v>523382</v>
      </c>
      <c r="K46" s="1000">
        <f>[1]INDUSTRY!$L$35</f>
        <v>438119</v>
      </c>
      <c r="L46" s="1000">
        <f>[1]INDUSTRY!$M$35</f>
        <v>441866</v>
      </c>
      <c r="M46" s="1000">
        <f>[1]INDUSTRY!$N$35</f>
        <v>467086</v>
      </c>
      <c r="N46" s="1000">
        <f>[1]INDUSTRY!$O$35</f>
        <v>442457</v>
      </c>
      <c r="O46" s="1000">
        <f>[1]INDUSTRY!$P$35</f>
        <v>414720</v>
      </c>
      <c r="P46" s="1000">
        <f>[1]INDUSTRY!$Q$35</f>
        <v>446790</v>
      </c>
    </row>
    <row r="47" spans="1:16" x14ac:dyDescent="0.25">
      <c r="A47" s="998"/>
      <c r="B47" s="1025" t="s">
        <v>79</v>
      </c>
      <c r="C47" s="999"/>
      <c r="D47" s="999"/>
      <c r="E47" s="1000">
        <f>[1]INDUSTRY!$F$36</f>
        <v>778640</v>
      </c>
      <c r="F47" s="1000">
        <f>[1]INDUSTRY!$G$36</f>
        <v>893593</v>
      </c>
      <c r="G47" s="1000">
        <f>[1]INDUSTRY!$H$36</f>
        <v>907325</v>
      </c>
      <c r="H47" s="1000">
        <f>[1]INDUSTRY!$I$36</f>
        <v>864300</v>
      </c>
      <c r="I47" s="1000">
        <f>[1]INDUSTRY!$J$36</f>
        <v>835600</v>
      </c>
      <c r="J47" s="1000">
        <f>[1]INDUSTRY!$K$36</f>
        <v>451675</v>
      </c>
      <c r="K47" s="1000">
        <f>[1]INDUSTRY!$L$36</f>
        <v>392383</v>
      </c>
      <c r="L47" s="1000">
        <f>[1]INDUSTRY!$M$36</f>
        <v>353689</v>
      </c>
      <c r="M47" s="1000">
        <f>[1]INDUSTRY!$N$36</f>
        <v>305374</v>
      </c>
      <c r="N47" s="1000">
        <f>[1]INDUSTRY!$O$36</f>
        <v>541110</v>
      </c>
      <c r="O47" s="1000">
        <f>[1]INDUSTRY!$P$36</f>
        <v>610362</v>
      </c>
      <c r="P47" s="1000">
        <f>[1]INDUSTRY!$Q$36</f>
        <v>230664</v>
      </c>
    </row>
    <row r="48" spans="1:16" x14ac:dyDescent="0.25">
      <c r="A48" s="998"/>
      <c r="B48" s="999" t="s">
        <v>166</v>
      </c>
      <c r="C48" s="999"/>
      <c r="D48" s="999"/>
      <c r="E48" s="1000">
        <f>[1]INDUSTRY!$F$37</f>
        <v>404</v>
      </c>
      <c r="F48" s="1000">
        <f>[1]INDUSTRY!$G$37</f>
        <v>27620</v>
      </c>
      <c r="G48" s="1000">
        <f>[1]INDUSTRY!$H$37</f>
        <v>54812</v>
      </c>
      <c r="H48" s="1000">
        <f>[1]INDUSTRY!$I$37</f>
        <v>57351</v>
      </c>
      <c r="I48" s="1000">
        <f>[1]INDUSTRY!$J$37</f>
        <v>55480</v>
      </c>
      <c r="J48" s="1000">
        <f>[1]INDUSTRY!$K$37</f>
        <v>104115</v>
      </c>
      <c r="K48" s="1000">
        <f>[1]INDUSTRY!$L$37</f>
        <v>107745</v>
      </c>
      <c r="L48" s="1000">
        <f>[1]INDUSTRY!$M$37</f>
        <v>108173</v>
      </c>
      <c r="M48" s="1000">
        <f>[1]INDUSTRY!$N$37</f>
        <v>130372</v>
      </c>
      <c r="N48" s="1000">
        <f>[1]INDUSTRY!$O$37</f>
        <v>109974</v>
      </c>
      <c r="O48" s="1000">
        <f>[1]INDUSTRY!$P$37</f>
        <v>93605</v>
      </c>
      <c r="P48" s="1000">
        <f>[1]INDUSTRY!$Q$37</f>
        <v>160702</v>
      </c>
    </row>
    <row r="49" spans="1:18" x14ac:dyDescent="0.25">
      <c r="A49" s="998"/>
      <c r="B49" s="1025" t="s">
        <v>167</v>
      </c>
      <c r="C49" s="999"/>
      <c r="D49" s="999"/>
      <c r="E49" s="1000">
        <f>[1]INDUSTRY!$F$38</f>
        <v>0</v>
      </c>
      <c r="F49" s="1000">
        <f>[1]INDUSTRY!$G$38</f>
        <v>0</v>
      </c>
      <c r="G49" s="1000">
        <f>[1]INDUSTRY!$H$38</f>
        <v>0</v>
      </c>
      <c r="H49" s="1000">
        <f>[1]INDUSTRY!$I$38</f>
        <v>0</v>
      </c>
      <c r="I49" s="1000">
        <f>[1]INDUSTRY!$J$38</f>
        <v>0</v>
      </c>
      <c r="J49" s="1000">
        <f>[1]INDUSTRY!$K$38</f>
        <v>0</v>
      </c>
      <c r="K49" s="1000">
        <f>[1]INDUSTRY!$L$38</f>
        <v>59497</v>
      </c>
      <c r="L49" s="1000">
        <f>[1]INDUSTRY!$M$38</f>
        <v>24684</v>
      </c>
      <c r="M49" s="1000">
        <f>[1]INDUSTRY!$N$38</f>
        <v>0</v>
      </c>
      <c r="N49" s="1000">
        <f>[1]INDUSTRY!$O$38</f>
        <v>0</v>
      </c>
      <c r="O49" s="1000">
        <f>[1]INDUSTRY!$P$38</f>
        <v>0</v>
      </c>
      <c r="P49" s="1000">
        <f>[1]INDUSTRY!$Q$38</f>
        <v>19173</v>
      </c>
    </row>
    <row r="50" spans="1:18" ht="15.75" thickBot="1" x14ac:dyDescent="0.3">
      <c r="A50" s="1002"/>
      <c r="B50" s="1026" t="s">
        <v>24</v>
      </c>
      <c r="C50" s="1003"/>
      <c r="D50" s="1003"/>
      <c r="E50" s="1000">
        <f>[1]INDUSTRY!$F$39</f>
        <v>137405</v>
      </c>
      <c r="F50" s="1000">
        <f>[1]INDUSTRY!$G$39</f>
        <v>190855</v>
      </c>
      <c r="G50" s="1000">
        <f>[1]INDUSTRY!$H$39</f>
        <v>219341</v>
      </c>
      <c r="H50" s="1000">
        <f>[1]INDUSTRY!$I$39</f>
        <v>158458</v>
      </c>
      <c r="I50" s="1000">
        <f>[1]INDUSTRY!$J$39</f>
        <v>242653</v>
      </c>
      <c r="J50" s="1000">
        <f>[1]INDUSTRY!$K$39</f>
        <v>125718</v>
      </c>
      <c r="K50" s="1000">
        <f>[1]INDUSTRY!$L$39</f>
        <v>169988</v>
      </c>
      <c r="L50" s="1000">
        <f>[1]INDUSTRY!$M$39</f>
        <v>145585</v>
      </c>
      <c r="M50" s="1000">
        <f>[1]INDUSTRY!$N$39</f>
        <v>218950</v>
      </c>
      <c r="N50" s="1000">
        <f>[1]INDUSTRY!$O$39</f>
        <v>143772</v>
      </c>
      <c r="O50" s="1000">
        <f>[1]INDUSTRY!$P$39</f>
        <v>247048</v>
      </c>
      <c r="P50" s="1000">
        <f>[1]INDUSTRY!$Q$39</f>
        <v>203704</v>
      </c>
    </row>
    <row r="51" spans="1:18" ht="15.75" thickBot="1" x14ac:dyDescent="0.3">
      <c r="A51" s="1022" t="s">
        <v>188</v>
      </c>
      <c r="B51" s="1023"/>
      <c r="C51" s="1023"/>
      <c r="D51" s="1023"/>
      <c r="E51" s="997">
        <f>E41+E42</f>
        <v>44169380</v>
      </c>
      <c r="F51" s="997">
        <f t="shared" ref="F51:P51" si="8">F41+F42</f>
        <v>43974644</v>
      </c>
      <c r="G51" s="997">
        <f t="shared" si="8"/>
        <v>45525559</v>
      </c>
      <c r="H51" s="997">
        <f t="shared" si="8"/>
        <v>45229121</v>
      </c>
      <c r="I51" s="997">
        <f t="shared" si="8"/>
        <v>45538364</v>
      </c>
      <c r="J51" s="997">
        <f t="shared" si="8"/>
        <v>42768862</v>
      </c>
      <c r="K51" s="997">
        <f t="shared" si="8"/>
        <v>44535064</v>
      </c>
      <c r="L51" s="997">
        <f t="shared" si="8"/>
        <v>45207168</v>
      </c>
      <c r="M51" s="997">
        <f t="shared" si="8"/>
        <v>45399935</v>
      </c>
      <c r="N51" s="997">
        <f t="shared" si="8"/>
        <v>45919916</v>
      </c>
      <c r="O51" s="997">
        <f t="shared" si="8"/>
        <v>46963558</v>
      </c>
      <c r="P51" s="997">
        <f t="shared" si="8"/>
        <v>46045736</v>
      </c>
    </row>
    <row r="52" spans="1:18" x14ac:dyDescent="0.25">
      <c r="A52" s="1004" t="s">
        <v>184</v>
      </c>
      <c r="B52" s="1005"/>
      <c r="C52" s="1005"/>
      <c r="D52" s="1005"/>
      <c r="E52" s="997">
        <f>E53+E56+E57+E58</f>
        <v>4678370</v>
      </c>
      <c r="F52" s="997">
        <f t="shared" ref="F52:P52" si="9">F53+F56+F57+F58</f>
        <v>4760360</v>
      </c>
      <c r="G52" s="997">
        <f t="shared" si="9"/>
        <v>4819869</v>
      </c>
      <c r="H52" s="997">
        <f t="shared" si="9"/>
        <v>4821663</v>
      </c>
      <c r="I52" s="997">
        <f t="shared" si="9"/>
        <v>4906434</v>
      </c>
      <c r="J52" s="997">
        <f t="shared" si="9"/>
        <v>4929794</v>
      </c>
      <c r="K52" s="997">
        <f t="shared" si="9"/>
        <v>5047306</v>
      </c>
      <c r="L52" s="997">
        <f t="shared" si="9"/>
        <v>5141927</v>
      </c>
      <c r="M52" s="997">
        <f t="shared" si="9"/>
        <v>5236942</v>
      </c>
      <c r="N52" s="997">
        <f t="shared" si="9"/>
        <v>5253672</v>
      </c>
      <c r="O52" s="997">
        <f t="shared" si="9"/>
        <v>5350393</v>
      </c>
      <c r="P52" s="997">
        <f t="shared" si="9"/>
        <v>5455463</v>
      </c>
      <c r="R52" s="1075"/>
    </row>
    <row r="53" spans="1:18" x14ac:dyDescent="0.25">
      <c r="A53" s="998"/>
      <c r="B53" s="1079" t="s">
        <v>185</v>
      </c>
      <c r="C53" s="999"/>
      <c r="D53" s="999"/>
      <c r="E53" s="1000">
        <f>E54+E55</f>
        <v>23822</v>
      </c>
      <c r="F53" s="1000">
        <f t="shared" ref="F53:L53" si="10">F54+F55</f>
        <v>23822</v>
      </c>
      <c r="G53" s="1000">
        <f t="shared" si="10"/>
        <v>23822</v>
      </c>
      <c r="H53" s="1000">
        <f t="shared" si="10"/>
        <v>23822</v>
      </c>
      <c r="I53" s="1000">
        <f t="shared" si="10"/>
        <v>23822</v>
      </c>
      <c r="J53" s="1000">
        <f t="shared" si="10"/>
        <v>23822</v>
      </c>
      <c r="K53" s="1000">
        <f t="shared" si="10"/>
        <v>23822</v>
      </c>
      <c r="L53" s="1000">
        <f t="shared" si="10"/>
        <v>23822</v>
      </c>
      <c r="M53" s="1000">
        <f>N54+N55</f>
        <v>23822</v>
      </c>
      <c r="N53" s="1000">
        <f>O54+O55</f>
        <v>23822</v>
      </c>
      <c r="O53" s="1000">
        <f>O54+O55</f>
        <v>23822</v>
      </c>
      <c r="P53" s="1000">
        <f>P54+P55</f>
        <v>23822</v>
      </c>
    </row>
    <row r="54" spans="1:18" x14ac:dyDescent="0.25">
      <c r="A54" s="1027"/>
      <c r="B54" s="1028"/>
      <c r="C54" s="1028" t="s">
        <v>28</v>
      </c>
      <c r="D54" s="1029"/>
      <c r="E54" s="1000">
        <f>[1]INDUSTRY!$F$43</f>
        <v>23822</v>
      </c>
      <c r="F54" s="1000">
        <f>[1]INDUSTRY!$G$43</f>
        <v>23822</v>
      </c>
      <c r="G54" s="1000">
        <f>[1]INDUSTRY!$H$43</f>
        <v>23822</v>
      </c>
      <c r="H54" s="1000">
        <f>[1]INDUSTRY!$I$43</f>
        <v>23822</v>
      </c>
      <c r="I54" s="1000">
        <f>[1]INDUSTRY!$J$43</f>
        <v>23822</v>
      </c>
      <c r="J54" s="1000">
        <f>[1]INDUSTRY!$K$43</f>
        <v>23822</v>
      </c>
      <c r="K54" s="1000">
        <f>[1]INDUSTRY!$L$43</f>
        <v>23822</v>
      </c>
      <c r="L54" s="1000">
        <f>[1]INDUSTRY!$M$43</f>
        <v>23822</v>
      </c>
      <c r="M54" s="1000">
        <f>[1]INDUSTRY!$N$43</f>
        <v>23822</v>
      </c>
      <c r="N54" s="1000">
        <f>[1]INDUSTRY!$O$43</f>
        <v>23822</v>
      </c>
      <c r="O54" s="1000">
        <f>[1]INDUSTRY!$P$43</f>
        <v>23822</v>
      </c>
      <c r="P54" s="1000">
        <f>[1]INDUSTRY!$Q$43</f>
        <v>23822</v>
      </c>
    </row>
    <row r="55" spans="1:18" x14ac:dyDescent="0.25">
      <c r="A55" s="1030"/>
      <c r="B55" s="1007"/>
      <c r="C55" s="1007" t="s">
        <v>29</v>
      </c>
      <c r="D55" s="1016"/>
      <c r="E55" s="1000">
        <f>[1]INDUSTRY!$F$44</f>
        <v>0</v>
      </c>
      <c r="F55" s="1000">
        <f>[1]INDUSTRY!$G$44</f>
        <v>0</v>
      </c>
      <c r="G55" s="1000">
        <f>[1]INDUSTRY!$H$44</f>
        <v>0</v>
      </c>
      <c r="H55" s="1000">
        <f>[1]INDUSTRY!$I$44</f>
        <v>0</v>
      </c>
      <c r="I55" s="1000">
        <f>[1]INDUSTRY!$J$44</f>
        <v>0</v>
      </c>
      <c r="J55" s="1000">
        <f>[1]INDUSTRY!$K$44</f>
        <v>0</v>
      </c>
      <c r="K55" s="1000">
        <f>[1]INDUSTRY!$L$44</f>
        <v>0</v>
      </c>
      <c r="L55" s="1000">
        <f>[1]INDUSTRY!$M$44</f>
        <v>0</v>
      </c>
      <c r="M55" s="1000">
        <f>[1]INDUSTRY!$N$44</f>
        <v>0</v>
      </c>
      <c r="N55" s="1000">
        <f>[1]INDUSTRY!$O$44</f>
        <v>0</v>
      </c>
      <c r="O55" s="1000">
        <f>[1]INDUSTRY!$P$44</f>
        <v>0</v>
      </c>
      <c r="P55" s="1000">
        <f>[1]INDUSTRY!$Q$44</f>
        <v>0</v>
      </c>
    </row>
    <row r="56" spans="1:18" x14ac:dyDescent="0.25">
      <c r="A56" s="998"/>
      <c r="B56" s="1079" t="s">
        <v>30</v>
      </c>
      <c r="C56" s="1021"/>
      <c r="D56" s="1021"/>
      <c r="E56" s="1000">
        <f>[1]INDUSTRY!$F$45</f>
        <v>1791099</v>
      </c>
      <c r="F56" s="1000">
        <f>[1]INDUSTRY!$G$45</f>
        <v>1791099</v>
      </c>
      <c r="G56" s="1000">
        <f>[1]INDUSTRY!$H$45</f>
        <v>1791099</v>
      </c>
      <c r="H56" s="1000">
        <f>[1]INDUSTRY!$I$45</f>
        <v>1791099</v>
      </c>
      <c r="I56" s="1000">
        <f>[1]INDUSTRY!$J$45</f>
        <v>1791099</v>
      </c>
      <c r="J56" s="1000">
        <f>[1]INDUSTRY!$K$45</f>
        <v>1791099</v>
      </c>
      <c r="K56" s="1000">
        <f>[1]INDUSTRY!$L$45</f>
        <v>1791099</v>
      </c>
      <c r="L56" s="1000">
        <f>[1]INDUSTRY!$M$45</f>
        <v>1791099</v>
      </c>
      <c r="M56" s="1000">
        <f>[1]INDUSTRY!$N$45</f>
        <v>1791099</v>
      </c>
      <c r="N56" s="1000">
        <f>[1]INDUSTRY!$O$45</f>
        <v>1791099</v>
      </c>
      <c r="O56" s="1000">
        <f>[1]INDUSTRY!$P$45</f>
        <v>1791099</v>
      </c>
      <c r="P56" s="1000">
        <f>[1]INDUSTRY!$Q$45</f>
        <v>1791099</v>
      </c>
    </row>
    <row r="57" spans="1:18" x14ac:dyDescent="0.25">
      <c r="A57" s="998"/>
      <c r="B57" s="1079" t="s">
        <v>31</v>
      </c>
      <c r="C57" s="999"/>
      <c r="D57" s="999"/>
      <c r="E57" s="1000">
        <f>[1]INDUSTRY!$F$46</f>
        <v>80552</v>
      </c>
      <c r="F57" s="1000">
        <f>[1]INDUSTRY!$G$46</f>
        <v>86420</v>
      </c>
      <c r="G57" s="1000">
        <f>[1]INDUSTRY!$H$46</f>
        <v>95782</v>
      </c>
      <c r="H57" s="1000">
        <f>[1]INDUSTRY!$I$46</f>
        <v>85610</v>
      </c>
      <c r="I57" s="1000">
        <f>[1]INDUSTRY!$J$46</f>
        <v>89865</v>
      </c>
      <c r="J57" s="1000">
        <f>[1]INDUSTRY!$K$46</f>
        <v>84276</v>
      </c>
      <c r="K57" s="1000">
        <f>[1]INDUSTRY!$L$46</f>
        <v>91816</v>
      </c>
      <c r="L57" s="1000">
        <f>[1]INDUSTRY!$M$46</f>
        <v>94220</v>
      </c>
      <c r="M57" s="1000">
        <f>[1]INDUSTRY!$N$46</f>
        <v>94338</v>
      </c>
      <c r="N57" s="1000">
        <f>[1]INDUSTRY!$O$46</f>
        <v>94767</v>
      </c>
      <c r="O57" s="1000">
        <f>[1]INDUSTRY!$P$46</f>
        <v>91964</v>
      </c>
      <c r="P57" s="1000">
        <f>[1]INDUSTRY!$Q$46</f>
        <v>91722</v>
      </c>
    </row>
    <row r="58" spans="1:18" x14ac:dyDescent="0.25">
      <c r="A58" s="998"/>
      <c r="B58" s="1079" t="s">
        <v>186</v>
      </c>
      <c r="C58" s="1021"/>
      <c r="D58" s="1021"/>
      <c r="E58" s="1000">
        <f>E59+E60</f>
        <v>2782897</v>
      </c>
      <c r="F58" s="1000">
        <f t="shared" ref="F58:N58" si="11">F59+F60</f>
        <v>2859019</v>
      </c>
      <c r="G58" s="1000">
        <f t="shared" si="11"/>
        <v>2909166</v>
      </c>
      <c r="H58" s="1000">
        <f t="shared" si="11"/>
        <v>2921132</v>
      </c>
      <c r="I58" s="1000">
        <f t="shared" si="11"/>
        <v>3001648</v>
      </c>
      <c r="J58" s="1000">
        <f t="shared" si="11"/>
        <v>3030597</v>
      </c>
      <c r="K58" s="1000">
        <f t="shared" si="11"/>
        <v>3140569</v>
      </c>
      <c r="L58" s="1000">
        <f t="shared" si="11"/>
        <v>3232786</v>
      </c>
      <c r="M58" s="1000">
        <f t="shared" si="11"/>
        <v>3327683</v>
      </c>
      <c r="N58" s="1000">
        <f t="shared" si="11"/>
        <v>3343984</v>
      </c>
      <c r="O58" s="1000">
        <f>O59+O60</f>
        <v>3443508</v>
      </c>
      <c r="P58" s="1000">
        <f>P59+P60</f>
        <v>3548820</v>
      </c>
    </row>
    <row r="59" spans="1:18" x14ac:dyDescent="0.25">
      <c r="A59" s="998"/>
      <c r="B59" s="999"/>
      <c r="C59" s="999" t="s">
        <v>33</v>
      </c>
      <c r="D59" s="999"/>
      <c r="E59" s="1000">
        <f>[1]INDUSTRY!$F$48</f>
        <v>1482436</v>
      </c>
      <c r="F59" s="1000">
        <f>[1]INDUSTRY!$G$48</f>
        <v>1490130</v>
      </c>
      <c r="G59" s="1000">
        <f>[1]INDUSTRY!$H$48</f>
        <v>1484204</v>
      </c>
      <c r="H59" s="1000">
        <f>[1]INDUSTRY!$I$48</f>
        <v>1489574</v>
      </c>
      <c r="I59" s="1000">
        <f>[1]INDUSTRY!$J$48</f>
        <v>1484388</v>
      </c>
      <c r="J59" s="1000">
        <f>[1]INDUSTRY!$K$48</f>
        <v>1645471</v>
      </c>
      <c r="K59" s="1000">
        <f>[1]INDUSTRY!$L$48</f>
        <v>1643245</v>
      </c>
      <c r="L59" s="1000">
        <f>[1]INDUSTRY!$M$48</f>
        <v>1643360</v>
      </c>
      <c r="M59" s="1000">
        <f>[1]INDUSTRY!$N$48</f>
        <v>1645770</v>
      </c>
      <c r="N59" s="1000">
        <f>[1]INDUSTRY!$O$48</f>
        <v>1645930</v>
      </c>
      <c r="O59" s="1000">
        <f>[1]INDUSTRY!$P$48</f>
        <v>1645891</v>
      </c>
      <c r="P59" s="1000">
        <f>[1]INDUSTRY!$Q$48</f>
        <v>1644527</v>
      </c>
    </row>
    <row r="60" spans="1:18" ht="15.75" thickBot="1" x14ac:dyDescent="0.3">
      <c r="A60" s="1002"/>
      <c r="B60" s="1003"/>
      <c r="C60" s="1003" t="s">
        <v>34</v>
      </c>
      <c r="D60" s="1003"/>
      <c r="E60" s="1000">
        <f>[1]INDUSTRY!$F$49</f>
        <v>1300461</v>
      </c>
      <c r="F60" s="1000">
        <f>[1]INDUSTRY!$G$49</f>
        <v>1368889</v>
      </c>
      <c r="G60" s="1000">
        <f>[1]INDUSTRY!$H$49</f>
        <v>1424962</v>
      </c>
      <c r="H60" s="1000">
        <f>[1]INDUSTRY!$I$49</f>
        <v>1431558</v>
      </c>
      <c r="I60" s="1000">
        <f>[1]INDUSTRY!$J$49</f>
        <v>1517260</v>
      </c>
      <c r="J60" s="1000">
        <f>[1]INDUSTRY!$K$49</f>
        <v>1385126</v>
      </c>
      <c r="K60" s="1000">
        <f>[1]INDUSTRY!$L$49</f>
        <v>1497324</v>
      </c>
      <c r="L60" s="1000">
        <f>[1]INDUSTRY!$M$49</f>
        <v>1589426</v>
      </c>
      <c r="M60" s="1000">
        <f>[1]INDUSTRY!$N$49</f>
        <v>1681913</v>
      </c>
      <c r="N60" s="1000">
        <f>[1]INDUSTRY!$O$49</f>
        <v>1698054</v>
      </c>
      <c r="O60" s="1000">
        <f>[1]INDUSTRY!$P$49</f>
        <v>1797617</v>
      </c>
      <c r="P60" s="1000">
        <f>[1]INDUSTRY!$Q$49</f>
        <v>1904293</v>
      </c>
    </row>
    <row r="61" spans="1:18" ht="15.75" thickBot="1" x14ac:dyDescent="0.3">
      <c r="A61" s="1009" t="s">
        <v>187</v>
      </c>
      <c r="B61" s="1010"/>
      <c r="C61" s="1010"/>
      <c r="D61" s="1010"/>
      <c r="E61" s="1000">
        <f>[1]INDUSTRY!$F$50</f>
        <v>0</v>
      </c>
      <c r="F61" s="1000">
        <f>[1]INDUSTRY!$G$50</f>
        <v>0</v>
      </c>
      <c r="G61" s="1000">
        <f>[1]INDUSTRY!$H$50</f>
        <v>0</v>
      </c>
      <c r="H61" s="1000">
        <f>[1]INDUSTRY!$F$50</f>
        <v>0</v>
      </c>
      <c r="I61" s="1000">
        <f>[1]INDUSTRY!$F$50</f>
        <v>0</v>
      </c>
      <c r="J61" s="1000">
        <f>[1]INDUSTRY!$K$50</f>
        <v>0</v>
      </c>
      <c r="K61" s="1000">
        <f>[1]INDUSTRY!$F$50</f>
        <v>0</v>
      </c>
      <c r="L61" s="1000">
        <f>[1]INDUSTRY!$F$50</f>
        <v>0</v>
      </c>
      <c r="M61" s="1000">
        <f>[1]INDUSTRY!$F$50</f>
        <v>0</v>
      </c>
      <c r="N61" s="1000">
        <f>[1]INDUSTRY!$F$50</f>
        <v>0</v>
      </c>
      <c r="O61" s="1000">
        <f>[1]INDUSTRY!$F$50</f>
        <v>0</v>
      </c>
      <c r="P61" s="1000">
        <f>[1]INDUSTRY!$F$50</f>
        <v>0</v>
      </c>
    </row>
    <row r="62" spans="1:18" ht="15.75" thickBot="1" x14ac:dyDescent="0.3">
      <c r="A62" s="995" t="s">
        <v>107</v>
      </c>
      <c r="B62" s="996"/>
      <c r="C62" s="996"/>
      <c r="D62" s="996"/>
      <c r="E62" s="997">
        <f>E51+E52+E61</f>
        <v>48847750</v>
      </c>
      <c r="F62" s="997">
        <f t="shared" ref="F62:P62" si="12">F51+F52+F61</f>
        <v>48735004</v>
      </c>
      <c r="G62" s="997">
        <f t="shared" si="12"/>
        <v>50345428</v>
      </c>
      <c r="H62" s="997">
        <f t="shared" si="12"/>
        <v>50050784</v>
      </c>
      <c r="I62" s="997">
        <f t="shared" si="12"/>
        <v>50444798</v>
      </c>
      <c r="J62" s="997">
        <f t="shared" si="12"/>
        <v>47698656</v>
      </c>
      <c r="K62" s="997">
        <f t="shared" si="12"/>
        <v>49582370</v>
      </c>
      <c r="L62" s="997">
        <f t="shared" si="12"/>
        <v>50349095</v>
      </c>
      <c r="M62" s="997">
        <f t="shared" si="12"/>
        <v>50636877</v>
      </c>
      <c r="N62" s="997">
        <f t="shared" si="12"/>
        <v>51173588</v>
      </c>
      <c r="O62" s="997">
        <f t="shared" si="12"/>
        <v>52313951</v>
      </c>
      <c r="P62" s="997">
        <f t="shared" si="12"/>
        <v>51501199</v>
      </c>
    </row>
    <row r="63" spans="1:18" ht="15.75" thickBot="1" x14ac:dyDescent="0.3">
      <c r="A63" s="1031" t="s">
        <v>82</v>
      </c>
      <c r="B63" s="1032"/>
      <c r="C63" s="1032"/>
      <c r="D63" s="1032"/>
      <c r="E63" s="1033"/>
      <c r="F63" s="1033"/>
      <c r="G63" s="1033"/>
      <c r="H63" s="1033"/>
      <c r="I63" s="1033"/>
      <c r="J63" s="1033"/>
      <c r="K63" s="1033"/>
      <c r="L63" s="1033"/>
      <c r="M63" s="1033"/>
      <c r="N63" s="1033"/>
      <c r="O63" s="1033"/>
      <c r="P63" s="1034"/>
    </row>
    <row r="64" spans="1:18" ht="15.75" thickBot="1" x14ac:dyDescent="0.3">
      <c r="A64" s="1035" t="s">
        <v>108</v>
      </c>
      <c r="B64" s="1036"/>
      <c r="C64" s="1036"/>
      <c r="D64" s="1036"/>
      <c r="E64" s="1037">
        <f>[1]INDUSTRY!$F$53</f>
        <v>2686</v>
      </c>
      <c r="F64" s="1037">
        <f>[1]INDUSTRY!$G$53</f>
        <v>2587</v>
      </c>
      <c r="G64" s="1037">
        <f>[1]INDUSTRY!$H$53</f>
        <v>2444</v>
      </c>
      <c r="H64" s="1037">
        <f>[1]INDUSTRY!$I$53</f>
        <v>37699</v>
      </c>
      <c r="I64" s="1037">
        <f>[1]INDUSTRY!$J$53</f>
        <v>39467</v>
      </c>
      <c r="J64" s="1037">
        <f>[1]INDUSTRY!$K$53</f>
        <v>38876</v>
      </c>
      <c r="K64" s="1037">
        <f>[1]INDUSTRY!$L$53</f>
        <v>37242</v>
      </c>
      <c r="L64" s="1037">
        <f>[1]INDUSTRY!$M$53</f>
        <v>37174</v>
      </c>
      <c r="M64" s="1037">
        <f>[1]INDUSTRY!$N$53</f>
        <v>35228</v>
      </c>
      <c r="N64" s="1037">
        <f>[1]INDUSTRY!$O$53</f>
        <v>34868</v>
      </c>
      <c r="O64" s="1037">
        <f>[1]INDUSTRY!$P$53</f>
        <v>35826</v>
      </c>
      <c r="P64" s="1037">
        <f>[1]INDUSTRY!$Q$53</f>
        <v>33526</v>
      </c>
    </row>
    <row r="65" spans="1:16" ht="15.75" thickBot="1" x14ac:dyDescent="0.3">
      <c r="A65" s="1038" t="s">
        <v>109</v>
      </c>
      <c r="B65" s="1039"/>
      <c r="C65" s="1039"/>
      <c r="D65" s="1039"/>
      <c r="E65" s="1037">
        <f>[1]INDUSTRY!$F$54</f>
        <v>4277</v>
      </c>
      <c r="F65" s="1037">
        <f>[1]INDUSTRY!$G$54</f>
        <v>51922</v>
      </c>
      <c r="G65" s="1037">
        <f>[1]INDUSTRY!$H$54</f>
        <v>100095</v>
      </c>
      <c r="H65" s="1037">
        <f>[1]INDUSTRY!$I$54</f>
        <v>99017</v>
      </c>
      <c r="I65" s="1037">
        <f>[1]INDUSTRY!$J$54</f>
        <v>96010</v>
      </c>
      <c r="J65" s="1037">
        <f>[1]INDUSTRY!$K$54</f>
        <v>100107</v>
      </c>
      <c r="K65" s="1037">
        <f>[1]INDUSTRY!$L$54</f>
        <v>96345</v>
      </c>
      <c r="L65" s="1037">
        <f>[1]INDUSTRY!$M$54</f>
        <v>99308</v>
      </c>
      <c r="M65" s="1037">
        <f>[1]INDUSTRY!$N$54</f>
        <v>96300</v>
      </c>
      <c r="N65" s="1037">
        <f>[1]INDUSTRY!$O$54</f>
        <v>97691</v>
      </c>
      <c r="O65" s="1037">
        <f>[1]INDUSTRY!$P$54</f>
        <v>96894</v>
      </c>
      <c r="P65" s="1037">
        <f>[1]INDUSTRY!$Q$54</f>
        <v>91754</v>
      </c>
    </row>
    <row r="66" spans="1:16" ht="15.75" thickBot="1" x14ac:dyDescent="0.3">
      <c r="A66" s="1038" t="s">
        <v>110</v>
      </c>
      <c r="B66" s="1039"/>
      <c r="C66" s="1039"/>
      <c r="D66" s="1039"/>
      <c r="E66" s="1037">
        <f>[1]INDUSTRY!$F$55</f>
        <v>0</v>
      </c>
      <c r="F66" s="1037">
        <f>[1]INDUSTRY!$G$55</f>
        <v>0</v>
      </c>
      <c r="G66" s="1037">
        <f>[1]INDUSTRY!$H$55</f>
        <v>0</v>
      </c>
      <c r="H66" s="1037">
        <f>[1]INDUSTRY!$I$55</f>
        <v>0</v>
      </c>
      <c r="I66" s="1037">
        <f>[1]INDUSTRY!$J$55</f>
        <v>6</v>
      </c>
      <c r="J66" s="1037">
        <f>[1]INDUSTRY!$K$55</f>
        <v>0</v>
      </c>
      <c r="K66" s="1037">
        <f>[1]INDUSTRY!$L$55</f>
        <v>0</v>
      </c>
      <c r="L66" s="1037">
        <f>[1]INDUSTRY!$M$55</f>
        <v>30</v>
      </c>
      <c r="M66" s="1037">
        <f>[1]INDUSTRY!$N$55</f>
        <v>23</v>
      </c>
      <c r="N66" s="1037">
        <f>[1]INDUSTRY!$O$55</f>
        <v>0</v>
      </c>
      <c r="O66" s="1037">
        <f>[1]INDUSTRY!$P$55</f>
        <v>0</v>
      </c>
      <c r="P66" s="1037">
        <f>[1]INDUSTRY!$Q$55</f>
        <v>0</v>
      </c>
    </row>
    <row r="67" spans="1:16" ht="15.75" thickBot="1" x14ac:dyDescent="0.3">
      <c r="A67" s="1038" t="s">
        <v>111</v>
      </c>
      <c r="B67" s="1039"/>
      <c r="C67" s="1039"/>
      <c r="D67" s="1040"/>
      <c r="E67" s="1037">
        <f>[1]INDUSTRY!$F$56</f>
        <v>0</v>
      </c>
      <c r="F67" s="1037">
        <f>[1]INDUSTRY!$G$56</f>
        <v>0</v>
      </c>
      <c r="G67" s="1037">
        <f>[1]INDUSTRY!$H$56</f>
        <v>85</v>
      </c>
      <c r="H67" s="1037">
        <f>[1]INDUSTRY!$I$56</f>
        <v>0</v>
      </c>
      <c r="I67" s="1037">
        <f>[1]INDUSTRY!$J$56</f>
        <v>0</v>
      </c>
      <c r="J67" s="1037">
        <f>[1]INDUSTRY!$K$56</f>
        <v>0</v>
      </c>
      <c r="K67" s="1037">
        <f>[1]INDUSTRY!$L$56</f>
        <v>0</v>
      </c>
      <c r="L67" s="1037">
        <f>[1]INDUSTRY!$M$56</f>
        <v>0</v>
      </c>
      <c r="M67" s="1037">
        <f>[1]INDUSTRY!$N$56</f>
        <v>0</v>
      </c>
      <c r="N67" s="1037">
        <f>[1]INDUSTRY!$O$56</f>
        <v>0</v>
      </c>
      <c r="O67" s="1037">
        <f>[1]INDUSTRY!$P$56</f>
        <v>0</v>
      </c>
      <c r="P67" s="1037">
        <f>[1]INDUSTRY!$Q$56</f>
        <v>6642</v>
      </c>
    </row>
    <row r="68" spans="1:16" ht="15.75" thickBot="1" x14ac:dyDescent="0.3">
      <c r="A68" s="1038" t="s">
        <v>112</v>
      </c>
      <c r="B68" s="1040"/>
      <c r="C68" s="1040"/>
      <c r="D68" s="1040"/>
      <c r="E68" s="1037">
        <f>[1]INDUSTRY!$F$57</f>
        <v>0</v>
      </c>
      <c r="F68" s="1037">
        <f>[1]INDUSTRY!$G$57</f>
        <v>0</v>
      </c>
      <c r="G68" s="1037">
        <f>[1]INDUSTRY!$H$57</f>
        <v>0</v>
      </c>
      <c r="H68" s="1037">
        <f>[1]INDUSTRY!$I$57</f>
        <v>0</v>
      </c>
      <c r="I68" s="1037">
        <f>[1]INDUSTRY!$J$57</f>
        <v>0</v>
      </c>
      <c r="J68" s="1037">
        <f>[1]INDUSTRY!$K$57</f>
        <v>0</v>
      </c>
      <c r="K68" s="1037">
        <f>[1]INDUSTRY!$L$57</f>
        <v>0</v>
      </c>
      <c r="L68" s="1037">
        <f>[1]INDUSTRY!$M$57</f>
        <v>0</v>
      </c>
      <c r="M68" s="1037">
        <f>[1]INDUSTRY!$N$57</f>
        <v>0</v>
      </c>
      <c r="N68" s="1037">
        <f>[1]INDUSTRY!$O$57</f>
        <v>0</v>
      </c>
      <c r="O68" s="1037">
        <f>[1]INDUSTRY!$P$57</f>
        <v>0</v>
      </c>
      <c r="P68" s="1037">
        <f>[1]INDUSTRY!$Q$57</f>
        <v>0</v>
      </c>
    </row>
    <row r="69" spans="1:16" ht="15.75" thickBot="1" x14ac:dyDescent="0.3">
      <c r="A69" s="1041" t="s">
        <v>113</v>
      </c>
      <c r="B69" s="1042"/>
      <c r="C69" s="1042"/>
      <c r="D69" s="1042"/>
      <c r="E69" s="1080">
        <f>[1]INDUSTRY!$F$58</f>
        <v>0</v>
      </c>
      <c r="F69" s="1080">
        <f>[1]INDUSTRY!$G$58</f>
        <v>0</v>
      </c>
      <c r="G69" s="1080">
        <f>[1]INDUSTRY!$H$58</f>
        <v>0</v>
      </c>
      <c r="H69" s="1080">
        <f>[1]INDUSTRY!$I$58</f>
        <v>0</v>
      </c>
      <c r="I69" s="1080">
        <f>[1]INDUSTRY!$J$58</f>
        <v>0</v>
      </c>
      <c r="J69" s="1080">
        <f>[1]INDUSTRY!$K$58</f>
        <v>0</v>
      </c>
      <c r="K69" s="1080">
        <f>[1]INDUSTRY!$L$58</f>
        <v>0</v>
      </c>
      <c r="L69" s="1080">
        <f>[1]INDUSTRY!$M$58</f>
        <v>0</v>
      </c>
      <c r="M69" s="1080">
        <f>[1]INDUSTRY!$N$58</f>
        <v>0</v>
      </c>
      <c r="N69" s="1080">
        <f>[1]INDUSTRY!$O$58</f>
        <v>0</v>
      </c>
      <c r="O69" s="1080">
        <f>[1]INDUSTRY!$P$58</f>
        <v>0</v>
      </c>
      <c r="P69" s="1080">
        <f>[1]INDUSTRY!$Q$58</f>
        <v>0</v>
      </c>
    </row>
    <row r="70" spans="1:16" x14ac:dyDescent="0.25">
      <c r="A70" s="1044"/>
      <c r="B70" s="1045"/>
      <c r="C70" s="1045"/>
      <c r="D70" s="1045"/>
      <c r="E70" s="1046"/>
      <c r="F70" s="1046"/>
      <c r="G70" s="1046"/>
      <c r="H70" s="1046"/>
      <c r="I70" s="1046"/>
      <c r="J70" s="1046"/>
      <c r="K70" s="1046"/>
      <c r="L70" s="1046"/>
      <c r="M70" s="1046"/>
      <c r="N70" s="1046"/>
      <c r="O70" s="1046"/>
      <c r="P70" s="1046"/>
    </row>
    <row r="71" spans="1:16" ht="15.75" thickBot="1" x14ac:dyDescent="0.3">
      <c r="A71" s="1044"/>
      <c r="B71" s="1045"/>
      <c r="C71" s="1045"/>
      <c r="D71" s="1045"/>
      <c r="E71" s="1046"/>
      <c r="F71" s="1046"/>
      <c r="G71" s="1046"/>
      <c r="H71" s="1046"/>
      <c r="I71" s="1046"/>
      <c r="J71" s="1046"/>
      <c r="K71" s="1046"/>
      <c r="L71" s="1046"/>
      <c r="M71" s="1046"/>
      <c r="N71" s="1046"/>
      <c r="O71" s="1046"/>
      <c r="P71" s="1046"/>
    </row>
    <row r="72" spans="1:16" x14ac:dyDescent="0.25">
      <c r="A72" s="1417" t="s">
        <v>151</v>
      </c>
      <c r="B72" s="1418"/>
      <c r="C72" s="1418"/>
      <c r="D72" s="1419"/>
      <c r="E72" s="1047"/>
      <c r="F72" s="1047"/>
      <c r="G72" s="1047"/>
      <c r="H72" s="1047"/>
      <c r="I72" s="1047"/>
      <c r="J72" s="1047"/>
      <c r="K72" s="1047"/>
      <c r="L72" s="1047"/>
      <c r="M72" s="1047"/>
      <c r="N72" s="1047"/>
      <c r="O72" s="1047"/>
      <c r="P72" s="1047"/>
    </row>
    <row r="73" spans="1:16" ht="15.75" thickBot="1" x14ac:dyDescent="0.3">
      <c r="A73" s="1420"/>
      <c r="B73" s="1421"/>
      <c r="C73" s="1421"/>
      <c r="D73" s="1422"/>
      <c r="E73" s="1048"/>
      <c r="F73" s="1048"/>
      <c r="G73" s="1048"/>
      <c r="H73" s="1048"/>
      <c r="I73" s="1048"/>
      <c r="J73" s="1048"/>
      <c r="K73" s="1048"/>
      <c r="L73" s="1048"/>
      <c r="M73" s="1048"/>
      <c r="N73" s="1048"/>
      <c r="O73" s="1048"/>
      <c r="P73" s="1048"/>
    </row>
    <row r="74" spans="1:16" x14ac:dyDescent="0.25">
      <c r="A74" s="1009" t="s">
        <v>114</v>
      </c>
      <c r="B74" s="1008"/>
      <c r="C74" s="1008"/>
      <c r="D74" s="1008"/>
      <c r="E74" s="1049">
        <f>E75+E76+E77+E81</f>
        <v>5363952</v>
      </c>
      <c r="F74" s="1049">
        <f t="shared" ref="F74:P74" si="13">F75+F76+F77+F81</f>
        <v>5645466</v>
      </c>
      <c r="G74" s="1049">
        <f t="shared" si="13"/>
        <v>6081827</v>
      </c>
      <c r="H74" s="1049">
        <f t="shared" si="13"/>
        <v>5512933</v>
      </c>
      <c r="I74" s="1049">
        <f t="shared" si="13"/>
        <v>6125089</v>
      </c>
      <c r="J74" s="1049">
        <f t="shared" si="13"/>
        <v>3367002</v>
      </c>
      <c r="K74" s="1049">
        <f t="shared" si="13"/>
        <v>4996232</v>
      </c>
      <c r="L74" s="1049">
        <f t="shared" si="13"/>
        <v>5806674</v>
      </c>
      <c r="M74" s="1049">
        <f t="shared" si="13"/>
        <v>5536185</v>
      </c>
      <c r="N74" s="1049">
        <f t="shared" si="13"/>
        <v>5690889</v>
      </c>
      <c r="O74" s="1049">
        <f t="shared" si="13"/>
        <v>6123209</v>
      </c>
      <c r="P74" s="1049">
        <f t="shared" si="13"/>
        <v>4435965</v>
      </c>
    </row>
    <row r="75" spans="1:16" x14ac:dyDescent="0.25">
      <c r="A75" s="998"/>
      <c r="B75" s="999" t="s">
        <v>115</v>
      </c>
      <c r="C75" s="1050"/>
      <c r="D75" s="1050"/>
      <c r="E75" s="1000">
        <f>[1]INDUSTRY!$F$62</f>
        <v>415537</v>
      </c>
      <c r="F75" s="1000">
        <f>[1]INDUSTRY!$G$62</f>
        <v>367002</v>
      </c>
      <c r="G75" s="1000">
        <f>[1]INDUSTRY!$H$62</f>
        <v>507529</v>
      </c>
      <c r="H75" s="1000">
        <f>[1]INDUSTRY!$I$62</f>
        <v>434163</v>
      </c>
      <c r="I75" s="1000">
        <f>[1]INDUSTRY!$J$62</f>
        <v>505200</v>
      </c>
      <c r="J75" s="1000">
        <f>[1]INDUSTRY!$K$62</f>
        <v>491463</v>
      </c>
      <c r="K75" s="1000">
        <f>[1]INDUSTRY!$L$62</f>
        <v>421867</v>
      </c>
      <c r="L75" s="1000">
        <f>[1]INDUSTRY!$M$62</f>
        <v>541808</v>
      </c>
      <c r="M75" s="1000">
        <f>[1]INDUSTRY!$N$62</f>
        <v>506958</v>
      </c>
      <c r="N75" s="1000">
        <f>[1]INDUSTRY!$O$62</f>
        <v>465123</v>
      </c>
      <c r="O75" s="1000">
        <f>[1]INDUSTRY!$P$62</f>
        <v>518446</v>
      </c>
      <c r="P75" s="1000">
        <f>[1]INDUSTRY!$Q$62</f>
        <v>570334</v>
      </c>
    </row>
    <row r="76" spans="1:16" x14ac:dyDescent="0.25">
      <c r="A76" s="998"/>
      <c r="B76" s="999" t="s">
        <v>39</v>
      </c>
      <c r="C76" s="999"/>
      <c r="D76" s="999"/>
      <c r="E76" s="1000">
        <f>[1]INDUSTRY!$F$63</f>
        <v>220658</v>
      </c>
      <c r="F76" s="1000">
        <f>[1]INDUSTRY!$G$63</f>
        <v>163706</v>
      </c>
      <c r="G76" s="1000">
        <f>[1]INDUSTRY!$H$63</f>
        <v>159918</v>
      </c>
      <c r="H76" s="1000">
        <f>[1]INDUSTRY!$I$63</f>
        <v>110311</v>
      </c>
      <c r="I76" s="1000">
        <f>[1]INDUSTRY!$J$63</f>
        <v>190593</v>
      </c>
      <c r="J76" s="1000">
        <f>[1]INDUSTRY!$K$63</f>
        <v>162640</v>
      </c>
      <c r="K76" s="1000">
        <f>[1]INDUSTRY!$L$63</f>
        <v>136468</v>
      </c>
      <c r="L76" s="1000">
        <f>[1]INDUSTRY!$M$63</f>
        <v>220261</v>
      </c>
      <c r="M76" s="1000">
        <f>[1]INDUSTRY!$N$63</f>
        <v>134176</v>
      </c>
      <c r="N76" s="1000">
        <f>[1]INDUSTRY!$O$63</f>
        <v>151975</v>
      </c>
      <c r="O76" s="1000">
        <f>[1]INDUSTRY!$P$63</f>
        <v>180036</v>
      </c>
      <c r="P76" s="1000">
        <f>[1]INDUSTRY!$Q$63</f>
        <v>123497</v>
      </c>
    </row>
    <row r="77" spans="1:16" x14ac:dyDescent="0.25">
      <c r="A77" s="1051"/>
      <c r="B77" s="1001" t="s">
        <v>116</v>
      </c>
      <c r="C77" s="1001"/>
      <c r="D77" s="1010"/>
      <c r="E77" s="997">
        <f>E78+E79+E80</f>
        <v>792272</v>
      </c>
      <c r="F77" s="997">
        <f t="shared" ref="F77:P77" si="14">F78+F79+F80</f>
        <v>1068142</v>
      </c>
      <c r="G77" s="997">
        <f t="shared" si="14"/>
        <v>1541006</v>
      </c>
      <c r="H77" s="997">
        <f t="shared" si="14"/>
        <v>1487038</v>
      </c>
      <c r="I77" s="997">
        <f t="shared" si="14"/>
        <v>1929444</v>
      </c>
      <c r="J77" s="997">
        <f t="shared" si="14"/>
        <v>947466</v>
      </c>
      <c r="K77" s="997">
        <f t="shared" si="14"/>
        <v>1176878</v>
      </c>
      <c r="L77" s="997">
        <f t="shared" si="14"/>
        <v>1041296</v>
      </c>
      <c r="M77" s="997">
        <f t="shared" si="14"/>
        <v>1887884</v>
      </c>
      <c r="N77" s="997">
        <f t="shared" si="14"/>
        <v>1931514</v>
      </c>
      <c r="O77" s="997">
        <f t="shared" si="14"/>
        <v>1996117</v>
      </c>
      <c r="P77" s="997">
        <f t="shared" si="14"/>
        <v>1321096</v>
      </c>
    </row>
    <row r="78" spans="1:16" x14ac:dyDescent="0.25">
      <c r="A78" s="998"/>
      <c r="B78" s="999"/>
      <c r="C78" s="999" t="s">
        <v>41</v>
      </c>
      <c r="D78" s="999"/>
      <c r="E78" s="1000">
        <f>[1]INDUSTRY!$F$65</f>
        <v>432012</v>
      </c>
      <c r="F78" s="1000">
        <f>[1]INDUSTRY!$G$65</f>
        <v>429794</v>
      </c>
      <c r="G78" s="1000">
        <f>[1]INDUSTRY!$H$65</f>
        <v>430140</v>
      </c>
      <c r="H78" s="1000">
        <f>[1]INDUSTRY!$I$65</f>
        <v>441959</v>
      </c>
      <c r="I78" s="1000">
        <f>[1]INDUSTRY!$J$65</f>
        <v>451744</v>
      </c>
      <c r="J78" s="1000">
        <f>[1]INDUSTRY!$K$65</f>
        <v>453488</v>
      </c>
      <c r="K78" s="1000">
        <f>[1]INDUSTRY!$L$65</f>
        <v>443099</v>
      </c>
      <c r="L78" s="1000">
        <f>[1]INDUSTRY!$M$65</f>
        <v>431272</v>
      </c>
      <c r="M78" s="1000">
        <f>[1]INDUSTRY!$N$65</f>
        <v>447733</v>
      </c>
      <c r="N78" s="1000">
        <f>[1]INDUSTRY!$O$65</f>
        <v>448878</v>
      </c>
      <c r="O78" s="1000">
        <f>[1]INDUSTRY!$P$65</f>
        <v>455239</v>
      </c>
      <c r="P78" s="1000">
        <f>[1]INDUSTRY!$Q$65</f>
        <v>459393</v>
      </c>
    </row>
    <row r="79" spans="1:16" x14ac:dyDescent="0.25">
      <c r="A79" s="998"/>
      <c r="B79" s="999"/>
      <c r="C79" s="999" t="s">
        <v>42</v>
      </c>
      <c r="D79" s="999"/>
      <c r="E79" s="1000">
        <f>[1]INDUSTRY!$F$66</f>
        <v>360231</v>
      </c>
      <c r="F79" s="1000">
        <f>[1]INDUSTRY!$G$66</f>
        <v>638312</v>
      </c>
      <c r="G79" s="1000">
        <f>[1]INDUSTRY!$H$66</f>
        <v>1110835</v>
      </c>
      <c r="H79" s="1000">
        <f>[1]INDUSTRY!$I$66</f>
        <v>1045030</v>
      </c>
      <c r="I79" s="1000">
        <f>[1]INDUSTRY!$J$66</f>
        <v>1477681</v>
      </c>
      <c r="J79" s="1000">
        <f>[1]INDUSTRY!$K$66</f>
        <v>493967</v>
      </c>
      <c r="K79" s="1000">
        <f>[1]INDUSTRY!$L$66</f>
        <v>733767</v>
      </c>
      <c r="L79" s="1000">
        <f>[1]INDUSTRY!$M$66</f>
        <v>610001</v>
      </c>
      <c r="M79" s="1000">
        <f>[1]INDUSTRY!$N$66</f>
        <v>1440140</v>
      </c>
      <c r="N79" s="1000">
        <f>[1]INDUSTRY!$O$66</f>
        <v>1482625</v>
      </c>
      <c r="O79" s="1000">
        <f>[1]INDUSTRY!$P$66</f>
        <v>1540851</v>
      </c>
      <c r="P79" s="1000">
        <f>[1]INDUSTRY!$Q$66</f>
        <v>861683</v>
      </c>
    </row>
    <row r="80" spans="1:16" x14ac:dyDescent="0.25">
      <c r="A80" s="998"/>
      <c r="B80" s="999"/>
      <c r="C80" s="999" t="s">
        <v>43</v>
      </c>
      <c r="D80" s="999"/>
      <c r="E80" s="1000">
        <f>[1]INDUSTRY!$F$67</f>
        <v>29</v>
      </c>
      <c r="F80" s="1000">
        <f>[1]INDUSTRY!$G$67</f>
        <v>36</v>
      </c>
      <c r="G80" s="1000">
        <f>[1]INDUSTRY!$H$67</f>
        <v>31</v>
      </c>
      <c r="H80" s="1000">
        <f>[1]INDUSTRY!$I$67</f>
        <v>49</v>
      </c>
      <c r="I80" s="1000">
        <f>[1]INDUSTRY!$J$67</f>
        <v>19</v>
      </c>
      <c r="J80" s="1000">
        <f>[1]INDUSTRY!$K$67</f>
        <v>11</v>
      </c>
      <c r="K80" s="1000">
        <f>[1]INDUSTRY!$L$67</f>
        <v>12</v>
      </c>
      <c r="L80" s="1000">
        <f>[1]INDUSTRY!$M$67</f>
        <v>23</v>
      </c>
      <c r="M80" s="1000">
        <f>[1]INDUSTRY!$N$67</f>
        <v>11</v>
      </c>
      <c r="N80" s="1000">
        <f>[1]INDUSTRY!$O$67</f>
        <v>11</v>
      </c>
      <c r="O80" s="1000">
        <f>[1]INDUSTRY!$P$67</f>
        <v>27</v>
      </c>
      <c r="P80" s="1000">
        <f>[1]INDUSTRY!$Q$67</f>
        <v>20</v>
      </c>
    </row>
    <row r="81" spans="1:16" x14ac:dyDescent="0.25">
      <c r="A81" s="998"/>
      <c r="B81" s="1052" t="s">
        <v>117</v>
      </c>
      <c r="C81" s="1007"/>
      <c r="D81" s="999"/>
      <c r="E81" s="997">
        <f>E82+E83</f>
        <v>3935485</v>
      </c>
      <c r="F81" s="997">
        <f t="shared" ref="F81:P81" si="15">F82+F83</f>
        <v>4046616</v>
      </c>
      <c r="G81" s="997">
        <f t="shared" si="15"/>
        <v>3873374</v>
      </c>
      <c r="H81" s="997">
        <f t="shared" si="15"/>
        <v>3481421</v>
      </c>
      <c r="I81" s="997">
        <f t="shared" si="15"/>
        <v>3499852</v>
      </c>
      <c r="J81" s="997">
        <f t="shared" si="15"/>
        <v>1765433</v>
      </c>
      <c r="K81" s="997">
        <f t="shared" si="15"/>
        <v>3261019</v>
      </c>
      <c r="L81" s="997">
        <f t="shared" si="15"/>
        <v>4003309</v>
      </c>
      <c r="M81" s="997">
        <f t="shared" si="15"/>
        <v>3007167</v>
      </c>
      <c r="N81" s="997">
        <f t="shared" si="15"/>
        <v>3142277</v>
      </c>
      <c r="O81" s="997">
        <f t="shared" si="15"/>
        <v>3428610</v>
      </c>
      <c r="P81" s="997">
        <f t="shared" si="15"/>
        <v>2421038</v>
      </c>
    </row>
    <row r="82" spans="1:16" x14ac:dyDescent="0.25">
      <c r="A82" s="998"/>
      <c r="B82" s="1007"/>
      <c r="C82" s="1053" t="s">
        <v>118</v>
      </c>
      <c r="D82" s="999"/>
      <c r="E82" s="1000">
        <f>[1]INDUSTRY!$F$69</f>
        <v>1722773</v>
      </c>
      <c r="F82" s="1000">
        <f>[1]INDUSTRY!$G$69</f>
        <v>1840446</v>
      </c>
      <c r="G82" s="1000">
        <f>[1]INDUSTRY!$H$69</f>
        <v>1824317</v>
      </c>
      <c r="H82" s="1000">
        <f>[1]INDUSTRY!$I$69</f>
        <v>368154</v>
      </c>
      <c r="I82" s="1000">
        <f>[1]INDUSTRY!$J$69</f>
        <v>1416793</v>
      </c>
      <c r="J82" s="1000">
        <f>[1]INDUSTRY!$K$69</f>
        <v>868241</v>
      </c>
      <c r="K82" s="1000">
        <f>[1]INDUSTRY!$L$69</f>
        <v>795216</v>
      </c>
      <c r="L82" s="1000">
        <f>[1]INDUSTRY!$M$69</f>
        <v>1301341</v>
      </c>
      <c r="M82" s="1000">
        <f>[1]INDUSTRY!$N$69</f>
        <v>1001132</v>
      </c>
      <c r="N82" s="1000">
        <f>[1]INDUSTRY!$O$69</f>
        <v>917240</v>
      </c>
      <c r="O82" s="1000">
        <f>[1]INDUSTRY!$P$69</f>
        <v>1782691</v>
      </c>
      <c r="P82" s="1000">
        <f>[1]INDUSTRY!$Q$69</f>
        <v>598723</v>
      </c>
    </row>
    <row r="83" spans="1:16" ht="15.75" thickBot="1" x14ac:dyDescent="0.3">
      <c r="A83" s="1054"/>
      <c r="B83" s="1021"/>
      <c r="C83" s="1055" t="s">
        <v>119</v>
      </c>
      <c r="D83" s="1010"/>
      <c r="E83" s="1000">
        <f>[1]INDUSTRY!$F$70</f>
        <v>2212712</v>
      </c>
      <c r="F83" s="1000">
        <f>[1]INDUSTRY!$G$70</f>
        <v>2206170</v>
      </c>
      <c r="G83" s="1000">
        <f>[1]INDUSTRY!$H$70</f>
        <v>2049057</v>
      </c>
      <c r="H83" s="1000">
        <f>[1]INDUSTRY!$I$70</f>
        <v>3113267</v>
      </c>
      <c r="I83" s="1000">
        <f>[1]INDUSTRY!$J$70</f>
        <v>2083059</v>
      </c>
      <c r="J83" s="1000">
        <f>[1]INDUSTRY!$K$70</f>
        <v>897192</v>
      </c>
      <c r="K83" s="1000">
        <f>[1]INDUSTRY!$L$70</f>
        <v>2465803</v>
      </c>
      <c r="L83" s="1000">
        <f>[1]INDUSTRY!$M$70</f>
        <v>2701968</v>
      </c>
      <c r="M83" s="1000">
        <f>[1]INDUSTRY!$N$70</f>
        <v>2006035</v>
      </c>
      <c r="N83" s="1000">
        <f>[1]INDUSTRY!$O$70</f>
        <v>2225037</v>
      </c>
      <c r="O83" s="1000">
        <f>[1]INDUSTRY!$P$70</f>
        <v>1645919</v>
      </c>
      <c r="P83" s="1000">
        <f>[1]INDUSTRY!$Q$70</f>
        <v>1822315</v>
      </c>
    </row>
    <row r="84" spans="1:16" x14ac:dyDescent="0.25">
      <c r="A84" s="1004" t="s">
        <v>168</v>
      </c>
      <c r="B84" s="1005"/>
      <c r="C84" s="1024"/>
      <c r="D84" s="1024"/>
      <c r="E84" s="997">
        <f>SUM(E85:E88)</f>
        <v>2732058</v>
      </c>
      <c r="F84" s="997">
        <f t="shared" ref="F84:P84" si="16">SUM(F85:F88)</f>
        <v>3052750</v>
      </c>
      <c r="G84" s="997">
        <f t="shared" si="16"/>
        <v>3241065</v>
      </c>
      <c r="H84" s="997">
        <f t="shared" si="16"/>
        <v>3175684</v>
      </c>
      <c r="I84" s="997">
        <f t="shared" si="16"/>
        <v>3233103</v>
      </c>
      <c r="J84" s="997">
        <f t="shared" si="16"/>
        <v>3060076</v>
      </c>
      <c r="K84" s="997">
        <f t="shared" si="16"/>
        <v>2787786</v>
      </c>
      <c r="L84" s="997">
        <f t="shared" si="16"/>
        <v>2697012</v>
      </c>
      <c r="M84" s="997">
        <f t="shared" si="16"/>
        <v>2891371</v>
      </c>
      <c r="N84" s="997">
        <f t="shared" si="16"/>
        <v>3033713</v>
      </c>
      <c r="O84" s="997">
        <f t="shared" si="16"/>
        <v>2914018</v>
      </c>
      <c r="P84" s="997">
        <f t="shared" si="16"/>
        <v>3043583</v>
      </c>
    </row>
    <row r="85" spans="1:16" x14ac:dyDescent="0.25">
      <c r="A85" s="1006"/>
      <c r="B85" s="1007" t="s">
        <v>169</v>
      </c>
      <c r="C85" s="1056"/>
      <c r="D85" s="1057"/>
      <c r="E85" s="1000">
        <f>[1]INDUSTRY!$F$72</f>
        <v>138646</v>
      </c>
      <c r="F85" s="1000">
        <f>[1]INDUSTRY!$G$72</f>
        <v>149841</v>
      </c>
      <c r="G85" s="1000">
        <f>[1]INDUSTRY!$H$72</f>
        <v>197085</v>
      </c>
      <c r="H85" s="1000">
        <f>[1]INDUSTRY!$I$72</f>
        <v>276126</v>
      </c>
      <c r="I85" s="1000">
        <f>[1]INDUSTRY!$J$72</f>
        <v>255784</v>
      </c>
      <c r="J85" s="1000">
        <f>[1]INDUSTRY!$K$72</f>
        <v>253780</v>
      </c>
      <c r="K85" s="1000">
        <f>[1]INDUSTRY!$L$72</f>
        <v>255143</v>
      </c>
      <c r="L85" s="1000">
        <f>[1]INDUSTRY!$M$72</f>
        <v>209747</v>
      </c>
      <c r="M85" s="1000">
        <f>[1]INDUSTRY!$N$72</f>
        <v>270388</v>
      </c>
      <c r="N85" s="1000">
        <f>[1]INDUSTRY!$O$72</f>
        <v>281195</v>
      </c>
      <c r="O85" s="1000">
        <f>[1]INDUSTRY!$P$72</f>
        <v>169422</v>
      </c>
      <c r="P85" s="1000">
        <f>[1]INDUSTRY!$Q$72</f>
        <v>237015</v>
      </c>
    </row>
    <row r="86" spans="1:16" x14ac:dyDescent="0.25">
      <c r="A86" s="1006"/>
      <c r="B86" s="1052" t="s">
        <v>170</v>
      </c>
      <c r="C86" s="1021"/>
      <c r="D86" s="1007"/>
      <c r="E86" s="1000">
        <f>[1]INDUSTRY!$F$73</f>
        <v>1176219</v>
      </c>
      <c r="F86" s="1000">
        <f>[1]INDUSTRY!$G$73</f>
        <v>1478570</v>
      </c>
      <c r="G86" s="1000">
        <f>[1]INDUSTRY!$H$73</f>
        <v>1611411</v>
      </c>
      <c r="H86" s="1000">
        <f>[1]INDUSTRY!$I$73</f>
        <v>1459385</v>
      </c>
      <c r="I86" s="1000">
        <f>[1]INDUSTRY!$J$73</f>
        <v>1528549</v>
      </c>
      <c r="J86" s="1000">
        <f>[1]INDUSTRY!$K$73</f>
        <v>1348910</v>
      </c>
      <c r="K86" s="1000">
        <f>[1]INDUSTRY!$L$73</f>
        <v>1066954</v>
      </c>
      <c r="L86" s="1000">
        <f>[1]INDUSTRY!$M$73</f>
        <v>1012676</v>
      </c>
      <c r="M86" s="1000">
        <f>[1]INDUSTRY!$N$73</f>
        <v>1138296</v>
      </c>
      <c r="N86" s="1000">
        <f>[1]INDUSTRY!$O$73</f>
        <v>1262056</v>
      </c>
      <c r="O86" s="1000">
        <f>[1]INDUSTRY!$P$73</f>
        <v>1245886</v>
      </c>
      <c r="P86" s="1000">
        <f>[1]INDUSTRY!$Q$73</f>
        <v>1299983</v>
      </c>
    </row>
    <row r="87" spans="1:16" x14ac:dyDescent="0.25">
      <c r="A87" s="1006"/>
      <c r="B87" s="1052" t="s">
        <v>43</v>
      </c>
      <c r="C87" s="1058"/>
      <c r="D87" s="1007"/>
      <c r="E87" s="1000">
        <f>[1]INDUSTRY!$F$74</f>
        <v>1417193</v>
      </c>
      <c r="F87" s="1000">
        <f>[1]INDUSTRY!$G$74</f>
        <v>1424339</v>
      </c>
      <c r="G87" s="1000">
        <f>[1]INDUSTRY!$H$74</f>
        <v>1432569</v>
      </c>
      <c r="H87" s="1000">
        <f>[1]INDUSTRY!$I$74</f>
        <v>1440173</v>
      </c>
      <c r="I87" s="1000">
        <f>[1]INDUSTRY!$J$74</f>
        <v>1448770</v>
      </c>
      <c r="J87" s="1000">
        <f>[1]INDUSTRY!$K$74</f>
        <v>1457386</v>
      </c>
      <c r="K87" s="1000">
        <f>[1]INDUSTRY!$L$74</f>
        <v>1465689</v>
      </c>
      <c r="L87" s="1000">
        <f>[1]INDUSTRY!$M$74</f>
        <v>1474589</v>
      </c>
      <c r="M87" s="1000">
        <f>[1]INDUSTRY!$N$74</f>
        <v>1482687</v>
      </c>
      <c r="N87" s="1000">
        <f>[1]INDUSTRY!$O$74</f>
        <v>1490462</v>
      </c>
      <c r="O87" s="1000">
        <f>[1]INDUSTRY!$P$74</f>
        <v>1498710</v>
      </c>
      <c r="P87" s="1000">
        <f>[1]INDUSTRY!$Q$74</f>
        <v>1506585</v>
      </c>
    </row>
    <row r="88" spans="1:16" ht="15.75" thickBot="1" x14ac:dyDescent="0.3">
      <c r="A88" s="1059"/>
      <c r="B88" s="1025" t="s">
        <v>60</v>
      </c>
      <c r="C88" s="999"/>
      <c r="D88" s="999"/>
      <c r="E88" s="1000">
        <f>[1]INDUSTRY!$F$75</f>
        <v>0</v>
      </c>
      <c r="F88" s="1000">
        <f>[1]INDUSTRY!$G$75</f>
        <v>0</v>
      </c>
      <c r="G88" s="1000">
        <f>[1]INDUSTRY!$H$75</f>
        <v>0</v>
      </c>
      <c r="H88" s="1000">
        <f>[1]INDUSTRY!$I$75</f>
        <v>0</v>
      </c>
      <c r="I88" s="1000">
        <f>[1]INDUSTRY!$J$75</f>
        <v>0</v>
      </c>
      <c r="J88" s="1000">
        <f>[1]INDUSTRY!$K$75</f>
        <v>0</v>
      </c>
      <c r="K88" s="1000">
        <f>[1]INDUSTRY!$L$75</f>
        <v>0</v>
      </c>
      <c r="L88" s="1000">
        <f>[1]INDUSTRY!$M$75</f>
        <v>0</v>
      </c>
      <c r="M88" s="1000">
        <f>[1]INDUSTRY!$N$75</f>
        <v>0</v>
      </c>
      <c r="N88" s="1000">
        <f>[1]INDUSTRY!$O$75</f>
        <v>0</v>
      </c>
      <c r="O88" s="1000">
        <f>[1]INDUSTRY!$P$75</f>
        <v>0</v>
      </c>
      <c r="P88" s="1000">
        <f>[1]INDUSTRY!$Q$75</f>
        <v>0</v>
      </c>
    </row>
    <row r="89" spans="1:16" x14ac:dyDescent="0.25">
      <c r="A89" s="1004" t="s">
        <v>120</v>
      </c>
      <c r="B89" s="1005"/>
      <c r="C89" s="1024"/>
      <c r="D89" s="1024"/>
      <c r="E89" s="997">
        <f>SUM(E90:E103)</f>
        <v>35473449</v>
      </c>
      <c r="F89" s="997">
        <f t="shared" ref="F89:P89" si="17">SUM(F90:F103)</f>
        <v>35297097</v>
      </c>
      <c r="G89" s="997">
        <f t="shared" si="17"/>
        <v>35261619</v>
      </c>
      <c r="H89" s="997">
        <f t="shared" si="17"/>
        <v>35721127</v>
      </c>
      <c r="I89" s="997">
        <f t="shared" si="17"/>
        <v>35743006</v>
      </c>
      <c r="J89" s="997">
        <f t="shared" si="17"/>
        <v>36341441</v>
      </c>
      <c r="K89" s="997">
        <f t="shared" si="17"/>
        <v>36836601</v>
      </c>
      <c r="L89" s="997">
        <f t="shared" si="17"/>
        <v>36785258</v>
      </c>
      <c r="M89" s="997">
        <f t="shared" si="17"/>
        <v>37145131</v>
      </c>
      <c r="N89" s="997">
        <f t="shared" si="17"/>
        <v>37573312</v>
      </c>
      <c r="O89" s="997">
        <f t="shared" si="17"/>
        <v>38016802</v>
      </c>
      <c r="P89" s="997">
        <f t="shared" si="17"/>
        <v>38725170</v>
      </c>
    </row>
    <row r="90" spans="1:16" x14ac:dyDescent="0.25">
      <c r="A90" s="1006"/>
      <c r="B90" s="1007" t="s">
        <v>121</v>
      </c>
      <c r="C90" s="1056"/>
      <c r="D90" s="1057"/>
      <c r="E90" s="1000">
        <f>[1]INDUSTRY!$F$77</f>
        <v>1</v>
      </c>
      <c r="F90" s="1000">
        <f>[1]INDUSTRY!$G$77</f>
        <v>341</v>
      </c>
      <c r="G90" s="1000">
        <f>[1]INDUSTRY!$H$77</f>
        <v>0</v>
      </c>
      <c r="H90" s="1000">
        <f>[1]INDUSTRY!$I$77</f>
        <v>1569</v>
      </c>
      <c r="I90" s="1000">
        <f>[1]INDUSTRY!$J$77</f>
        <v>1762</v>
      </c>
      <c r="J90" s="1000">
        <f>[1]INDUSTRY!$K$77</f>
        <v>104</v>
      </c>
      <c r="K90" s="1000">
        <f>[1]INDUSTRY!$L$77</f>
        <v>800</v>
      </c>
      <c r="L90" s="1000">
        <f>[1]INDUSTRY!$M$77</f>
        <v>458</v>
      </c>
      <c r="M90" s="1000">
        <f>[1]INDUSTRY!$N$77</f>
        <v>2</v>
      </c>
      <c r="N90" s="1000">
        <f>[1]INDUSTRY!$O$77</f>
        <v>8</v>
      </c>
      <c r="O90" s="1000">
        <f>[1]INDUSTRY!$P$77</f>
        <v>38</v>
      </c>
      <c r="P90" s="1000">
        <f>[1]INDUSTRY!$Q$77</f>
        <v>9</v>
      </c>
    </row>
    <row r="91" spans="1:16" x14ac:dyDescent="0.25">
      <c r="A91" s="1006"/>
      <c r="B91" s="1052" t="s">
        <v>122</v>
      </c>
      <c r="C91" s="1021"/>
      <c r="D91" s="1007"/>
      <c r="E91" s="1000">
        <f>[1]INDUSTRY!$F$78</f>
        <v>0</v>
      </c>
      <c r="F91" s="1000">
        <f>[1]INDUSTRY!$G$78</f>
        <v>0</v>
      </c>
      <c r="G91" s="1000">
        <f>[1]INDUSTRY!$H$78</f>
        <v>0</v>
      </c>
      <c r="H91" s="1000">
        <f>[1]INDUSTRY!$I$78</f>
        <v>0</v>
      </c>
      <c r="I91" s="1000">
        <f>[1]INDUSTRY!$J$78</f>
        <v>0</v>
      </c>
      <c r="J91" s="1000">
        <f>[1]INDUSTRY!$K$78</f>
        <v>0</v>
      </c>
      <c r="K91" s="1000">
        <f>[1]INDUSTRY!$L$78</f>
        <v>0</v>
      </c>
      <c r="L91" s="1000">
        <f>[1]INDUSTRY!$M$78</f>
        <v>0</v>
      </c>
      <c r="M91" s="1000">
        <f>[1]INDUSTRY!$N$78</f>
        <v>0</v>
      </c>
      <c r="N91" s="1000">
        <f>[1]INDUSTRY!$O$78</f>
        <v>0</v>
      </c>
      <c r="O91" s="1000">
        <f>[1]INDUSTRY!$P$78</f>
        <v>0</v>
      </c>
      <c r="P91" s="1000">
        <f>[1]INDUSTRY!$Q$78</f>
        <v>0</v>
      </c>
    </row>
    <row r="92" spans="1:16" x14ac:dyDescent="0.25">
      <c r="A92" s="1006"/>
      <c r="B92" s="1052" t="s">
        <v>123</v>
      </c>
      <c r="C92" s="1058"/>
      <c r="D92" s="1007"/>
      <c r="E92" s="1000">
        <f>[1]INDUSTRY!$F$79</f>
        <v>8868</v>
      </c>
      <c r="F92" s="1000">
        <f>[1]INDUSTRY!$G$79</f>
        <v>13180</v>
      </c>
      <c r="G92" s="1000">
        <f>[1]INDUSTRY!$H$79</f>
        <v>28047</v>
      </c>
      <c r="H92" s="1000">
        <f>[1]INDUSTRY!$I$79</f>
        <v>41489</v>
      </c>
      <c r="I92" s="1000">
        <f>[1]INDUSTRY!$J$79</f>
        <v>46905</v>
      </c>
      <c r="J92" s="1000">
        <f>[1]INDUSTRY!$K$79</f>
        <v>43744</v>
      </c>
      <c r="K92" s="1000">
        <f>[1]INDUSTRY!$L$79</f>
        <v>43221</v>
      </c>
      <c r="L92" s="1000">
        <f>[1]INDUSTRY!$M$79</f>
        <v>43512</v>
      </c>
      <c r="M92" s="1000">
        <f>[1]INDUSTRY!$N$79</f>
        <v>40397</v>
      </c>
      <c r="N92" s="1000">
        <f>[1]INDUSTRY!$O$79</f>
        <v>38944</v>
      </c>
      <c r="O92" s="1000">
        <f>[1]INDUSTRY!$P$79</f>
        <v>44228</v>
      </c>
      <c r="P92" s="1000">
        <f>[1]INDUSTRY!$Q$79</f>
        <v>39953</v>
      </c>
    </row>
    <row r="93" spans="1:16" x14ac:dyDescent="0.25">
      <c r="A93" s="1059"/>
      <c r="B93" s="1025" t="s">
        <v>50</v>
      </c>
      <c r="C93" s="999"/>
      <c r="D93" s="999"/>
      <c r="E93" s="1000">
        <f>[1]INDUSTRY!$F$80</f>
        <v>5619097</v>
      </c>
      <c r="F93" s="1000">
        <f>[1]INDUSTRY!$G$80</f>
        <v>5680453</v>
      </c>
      <c r="G93" s="1000">
        <f>[1]INDUSTRY!$H$80</f>
        <v>5702635</v>
      </c>
      <c r="H93" s="1000">
        <f>[1]INDUSTRY!$I$80</f>
        <v>5758257</v>
      </c>
      <c r="I93" s="1000">
        <f>[1]INDUSTRY!$J$80</f>
        <v>5762376</v>
      </c>
      <c r="J93" s="1000">
        <f>[1]INDUSTRY!$K$80</f>
        <v>5807655</v>
      </c>
      <c r="K93" s="1000">
        <f>[1]INDUSTRY!$L$80</f>
        <v>5811149</v>
      </c>
      <c r="L93" s="1000">
        <f>[1]INDUSTRY!$M$80</f>
        <v>5876369</v>
      </c>
      <c r="M93" s="1000">
        <f>[1]INDUSTRY!$N$80</f>
        <v>5960290</v>
      </c>
      <c r="N93" s="1000">
        <f>[1]INDUSTRY!$O$80</f>
        <v>6003395</v>
      </c>
      <c r="O93" s="1000">
        <f>[1]INDUSTRY!$P$80</f>
        <v>6131555</v>
      </c>
      <c r="P93" s="1000">
        <f>[1]INDUSTRY!$Q$80</f>
        <v>6202258</v>
      </c>
    </row>
    <row r="94" spans="1:16" x14ac:dyDescent="0.25">
      <c r="A94" s="998"/>
      <c r="B94" s="999" t="s">
        <v>171</v>
      </c>
      <c r="C94" s="999"/>
      <c r="D94" s="999"/>
      <c r="E94" s="1000">
        <f>[1]INDUSTRY!$F$81</f>
        <v>14667812</v>
      </c>
      <c r="F94" s="1000">
        <f>[1]INDUSTRY!$G$81</f>
        <v>14466874</v>
      </c>
      <c r="G94" s="1000">
        <f>[1]INDUSTRY!$H$81</f>
        <v>14566313</v>
      </c>
      <c r="H94" s="1000">
        <f>[1]INDUSTRY!$I$81</f>
        <v>14674040</v>
      </c>
      <c r="I94" s="1000">
        <f>[1]INDUSTRY!$J$81</f>
        <v>15160212</v>
      </c>
      <c r="J94" s="1000">
        <f>[1]INDUSTRY!$K$81</f>
        <v>15249261</v>
      </c>
      <c r="K94" s="1000">
        <f>[1]INDUSTRY!$L$81</f>
        <v>15361687</v>
      </c>
      <c r="L94" s="1000">
        <f>[1]INDUSTRY!$M$81</f>
        <v>15559805</v>
      </c>
      <c r="M94" s="1000">
        <f>[1]INDUSTRY!$N$81</f>
        <v>15689739</v>
      </c>
      <c r="N94" s="1000">
        <f>[1]INDUSTRY!$O$81</f>
        <v>15870233</v>
      </c>
      <c r="O94" s="1000">
        <f>[1]INDUSTRY!$P$81</f>
        <v>16054259</v>
      </c>
      <c r="P94" s="1000">
        <f>[1]INDUSTRY!$Q$81</f>
        <v>16283575</v>
      </c>
    </row>
    <row r="95" spans="1:16" x14ac:dyDescent="0.25">
      <c r="A95" s="998"/>
      <c r="B95" s="999" t="s">
        <v>172</v>
      </c>
      <c r="C95" s="999"/>
      <c r="D95" s="999"/>
      <c r="E95" s="1000">
        <f>[1]INDUSTRY!$F$82</f>
        <v>3263154</v>
      </c>
      <c r="F95" s="1000">
        <f>[1]INDUSTRY!$G$82</f>
        <v>3299209</v>
      </c>
      <c r="G95" s="1000">
        <f>[1]INDUSTRY!$H$82</f>
        <v>3340073</v>
      </c>
      <c r="H95" s="1000">
        <f>[1]INDUSTRY!$I$82</f>
        <v>3451822</v>
      </c>
      <c r="I95" s="1000">
        <f>[1]INDUSTRY!$J$82</f>
        <v>3468537</v>
      </c>
      <c r="J95" s="1000">
        <f>[1]INDUSTRY!$K$82</f>
        <v>3537205</v>
      </c>
      <c r="K95" s="1000">
        <f>[1]INDUSTRY!$L$82</f>
        <v>3620375</v>
      </c>
      <c r="L95" s="1000">
        <f>[1]INDUSTRY!$M$82</f>
        <v>3678840</v>
      </c>
      <c r="M95" s="1000">
        <f>[1]INDUSTRY!$N$82</f>
        <v>3710654</v>
      </c>
      <c r="N95" s="1000">
        <f>[1]INDUSTRY!$O$82</f>
        <v>3813983</v>
      </c>
      <c r="O95" s="1000">
        <f>[1]INDUSTRY!$P$82</f>
        <v>3880824</v>
      </c>
      <c r="P95" s="1000">
        <f>[1]INDUSTRY!$Q$82</f>
        <v>3954263</v>
      </c>
    </row>
    <row r="96" spans="1:16" x14ac:dyDescent="0.25">
      <c r="A96" s="998"/>
      <c r="B96" s="999" t="s">
        <v>124</v>
      </c>
      <c r="C96" s="999"/>
      <c r="D96" s="999"/>
      <c r="E96" s="1000">
        <f>[1]INDUSTRY!$F$83</f>
        <v>2078992</v>
      </c>
      <c r="F96" s="1000">
        <f>[1]INDUSTRY!$G$83</f>
        <v>2110978</v>
      </c>
      <c r="G96" s="1000">
        <f>[1]INDUSTRY!$H$83</f>
        <v>2088081</v>
      </c>
      <c r="H96" s="1000">
        <f>[1]INDUSTRY!$I$83</f>
        <v>2119326</v>
      </c>
      <c r="I96" s="1000">
        <f>[1]INDUSTRY!$J$83</f>
        <v>2131792</v>
      </c>
      <c r="J96" s="1000">
        <f>[1]INDUSTRY!$K$83</f>
        <v>2134055</v>
      </c>
      <c r="K96" s="1000">
        <f>[1]INDUSTRY!$L$83</f>
        <v>2149101</v>
      </c>
      <c r="L96" s="1000">
        <f>[1]INDUSTRY!$M$83</f>
        <v>2148955</v>
      </c>
      <c r="M96" s="1000">
        <f>[1]INDUSTRY!$N$83</f>
        <v>2150298</v>
      </c>
      <c r="N96" s="1000">
        <f>[1]INDUSTRY!$O$83</f>
        <v>2143805</v>
      </c>
      <c r="O96" s="1000">
        <f>[1]INDUSTRY!$P$83</f>
        <v>2157425</v>
      </c>
      <c r="P96" s="1000">
        <f>[1]INDUSTRY!$Q$83</f>
        <v>2169560</v>
      </c>
    </row>
    <row r="97" spans="1:16" x14ac:dyDescent="0.25">
      <c r="A97" s="998"/>
      <c r="B97" s="999" t="s">
        <v>125</v>
      </c>
      <c r="C97" s="999"/>
      <c r="D97" s="999"/>
      <c r="E97" s="1000">
        <f>[1]INDUSTRY!$F$84</f>
        <v>2542627</v>
      </c>
      <c r="F97" s="1000">
        <f>[1]INDUSTRY!$G$84</f>
        <v>2589640</v>
      </c>
      <c r="G97" s="1000">
        <f>[1]INDUSTRY!$H$84</f>
        <v>2621443</v>
      </c>
      <c r="H97" s="1000">
        <f>[1]INDUSTRY!$I$84</f>
        <v>2606443</v>
      </c>
      <c r="I97" s="1000">
        <f>[1]INDUSTRY!$J$84</f>
        <v>2629996</v>
      </c>
      <c r="J97" s="1000">
        <f>[1]INDUSTRY!$K$84</f>
        <v>2664510</v>
      </c>
      <c r="K97" s="1000">
        <f>[1]INDUSTRY!$L$84</f>
        <v>2733886</v>
      </c>
      <c r="L97" s="1000">
        <f>[1]INDUSTRY!$M$84</f>
        <v>2716547</v>
      </c>
      <c r="M97" s="1000">
        <f>[1]INDUSTRY!$N$84</f>
        <v>2799173</v>
      </c>
      <c r="N97" s="1000">
        <f>[1]INDUSTRY!$O$84</f>
        <v>2810603</v>
      </c>
      <c r="O97" s="1000">
        <f>[1]INDUSTRY!$P$84</f>
        <v>2892199</v>
      </c>
      <c r="P97" s="1000">
        <f>[1]INDUSTRY!$Q$84</f>
        <v>2801169</v>
      </c>
    </row>
    <row r="98" spans="1:16" x14ac:dyDescent="0.25">
      <c r="A98" s="998"/>
      <c r="B98" s="1025" t="s">
        <v>53</v>
      </c>
      <c r="C98" s="999"/>
      <c r="D98" s="999"/>
      <c r="E98" s="1000">
        <f>[1]INDUSTRY!$F$85</f>
        <v>5560982</v>
      </c>
      <c r="F98" s="1000">
        <f>[1]INDUSTRY!$G$85</f>
        <v>5134124</v>
      </c>
      <c r="G98" s="1000">
        <f>[1]INDUSTRY!$H$85</f>
        <v>4906440</v>
      </c>
      <c r="H98" s="1000">
        <f>[1]INDUSTRY!$I$85</f>
        <v>5107025</v>
      </c>
      <c r="I98" s="1000">
        <f>[1]INDUSTRY!$J$85</f>
        <v>4987196</v>
      </c>
      <c r="J98" s="1000">
        <f>[1]INDUSTRY!$K$85</f>
        <v>5139585</v>
      </c>
      <c r="K98" s="1000">
        <f>[1]INDUSTRY!$L$85</f>
        <v>5363507</v>
      </c>
      <c r="L98" s="1000">
        <f>[1]INDUSTRY!$M$85</f>
        <v>4903160</v>
      </c>
      <c r="M98" s="1000">
        <f>[1]INDUSTRY!$N$85</f>
        <v>5031826</v>
      </c>
      <c r="N98" s="1000">
        <f>[1]INDUSTRY!$O$85</f>
        <v>5182976</v>
      </c>
      <c r="O98" s="1000">
        <f>[1]INDUSTRY!$P$85</f>
        <v>5263995</v>
      </c>
      <c r="P98" s="1000">
        <f>[1]INDUSTRY!$Q$85</f>
        <v>5531256</v>
      </c>
    </row>
    <row r="99" spans="1:16" x14ac:dyDescent="0.25">
      <c r="A99" s="998"/>
      <c r="B99" s="999" t="s">
        <v>173</v>
      </c>
      <c r="C99" s="999"/>
      <c r="D99" s="999"/>
      <c r="E99" s="1000">
        <f>[1]INDUSTRY!$F$86</f>
        <v>245854</v>
      </c>
      <c r="F99" s="1000">
        <f>[1]INDUSTRY!$G$86</f>
        <v>246096</v>
      </c>
      <c r="G99" s="1000">
        <f>[1]INDUSTRY!$H$86</f>
        <v>236162</v>
      </c>
      <c r="H99" s="1000">
        <f>[1]INDUSTRY!$I$86</f>
        <v>243834</v>
      </c>
      <c r="I99" s="1000">
        <f>[1]INDUSTRY!$J$86</f>
        <v>243862</v>
      </c>
      <c r="J99" s="1000">
        <f>[1]INDUSTRY!$K$86</f>
        <v>252693</v>
      </c>
      <c r="K99" s="1000">
        <f>[1]INDUSTRY!$L$86</f>
        <v>276220</v>
      </c>
      <c r="L99" s="1000">
        <f>[1]INDUSTRY!$M$86</f>
        <v>328808</v>
      </c>
      <c r="M99" s="1000">
        <f>[1]INDUSTRY!$N$86</f>
        <v>368546</v>
      </c>
      <c r="N99" s="1000">
        <f>[1]INDUSTRY!$O$86</f>
        <v>265968</v>
      </c>
      <c r="O99" s="1000">
        <f>[1]INDUSTRY!$P$86</f>
        <v>250833</v>
      </c>
      <c r="P99" s="1000">
        <f>[1]INDUSTRY!$Q$86</f>
        <v>248058</v>
      </c>
    </row>
    <row r="100" spans="1:16" x14ac:dyDescent="0.25">
      <c r="A100" s="998"/>
      <c r="B100" s="1025" t="s">
        <v>55</v>
      </c>
      <c r="C100" s="999"/>
      <c r="D100" s="999"/>
      <c r="E100" s="1000">
        <f>[1]INDUSTRY!$F$87</f>
        <v>0</v>
      </c>
      <c r="F100" s="1000">
        <f>[1]INDUSTRY!$G$87</f>
        <v>0</v>
      </c>
      <c r="G100" s="1000">
        <f>[1]INDUSTRY!$H$87</f>
        <v>0</v>
      </c>
      <c r="H100" s="1000">
        <f>[1]INDUSTRY!$I$87</f>
        <v>0</v>
      </c>
      <c r="I100" s="1000">
        <f>[1]INDUSTRY!$J$87</f>
        <v>0</v>
      </c>
      <c r="J100" s="1000">
        <f>[1]INDUSTRY!$K$87</f>
        <v>0</v>
      </c>
      <c r="K100" s="1000">
        <f>[1]INDUSTRY!$L$87</f>
        <v>0</v>
      </c>
      <c r="L100" s="1000">
        <f>[1]INDUSTRY!$M$87</f>
        <v>0</v>
      </c>
      <c r="M100" s="1000">
        <f>[1]INDUSTRY!$N$87</f>
        <v>0</v>
      </c>
      <c r="N100" s="1000">
        <f>[1]INDUSTRY!$O$87</f>
        <v>0</v>
      </c>
      <c r="O100" s="1000">
        <f>[1]INDUSTRY!$P$87</f>
        <v>0</v>
      </c>
      <c r="P100" s="1000">
        <f>[1]INDUSTRY!$Q$87</f>
        <v>0</v>
      </c>
    </row>
    <row r="101" spans="1:16" x14ac:dyDescent="0.25">
      <c r="A101" s="1051"/>
      <c r="B101" s="1060" t="s">
        <v>56</v>
      </c>
      <c r="C101" s="1001"/>
      <c r="D101" s="1001"/>
      <c r="E101" s="1000">
        <f>[1]INDUSTRY!$F$88</f>
        <v>0</v>
      </c>
      <c r="F101" s="1000">
        <f>[1]INDUSTRY!$G$88</f>
        <v>0</v>
      </c>
      <c r="G101" s="1000">
        <f>[1]INDUSTRY!$H$88</f>
        <v>0</v>
      </c>
      <c r="H101" s="1000">
        <f>[1]INDUSTRY!$I$88</f>
        <v>0</v>
      </c>
      <c r="I101" s="1000">
        <f>[1]INDUSTRY!$J$88</f>
        <v>0</v>
      </c>
      <c r="J101" s="1000">
        <f>[1]INDUSTRY!$K$88</f>
        <v>0</v>
      </c>
      <c r="K101" s="1000">
        <f>[1]INDUSTRY!$L$88</f>
        <v>0</v>
      </c>
      <c r="L101" s="1000">
        <f>[1]INDUSTRY!$M$88</f>
        <v>0</v>
      </c>
      <c r="M101" s="1000">
        <f>[1]INDUSTRY!$N$88</f>
        <v>0</v>
      </c>
      <c r="N101" s="1000">
        <f>[1]INDUSTRY!$O$88</f>
        <v>0</v>
      </c>
      <c r="O101" s="1000">
        <f>[1]INDUSTRY!$P$88</f>
        <v>0</v>
      </c>
      <c r="P101" s="1000">
        <f>[1]INDUSTRY!$Q$88</f>
        <v>0</v>
      </c>
    </row>
    <row r="102" spans="1:16" x14ac:dyDescent="0.25">
      <c r="A102" s="1054"/>
      <c r="B102" s="1060" t="s">
        <v>127</v>
      </c>
      <c r="C102" s="1001"/>
      <c r="D102" s="1001"/>
      <c r="E102" s="1000">
        <f>[1]INDUSTRY!$F$89</f>
        <v>271703</v>
      </c>
      <c r="F102" s="1000">
        <f>[1]INDUSTRY!$G$89</f>
        <v>263101</v>
      </c>
      <c r="G102" s="1000">
        <f>[1]INDUSTRY!$H$89</f>
        <v>259328</v>
      </c>
      <c r="H102" s="1000">
        <f>[1]INDUSTRY!$I$89</f>
        <v>237635</v>
      </c>
      <c r="I102" s="1000">
        <f>[1]INDUSTRY!$J$89</f>
        <v>239321</v>
      </c>
      <c r="J102" s="1000">
        <f>[1]INDUSTRY!$K$89</f>
        <v>228575</v>
      </c>
      <c r="K102" s="1000">
        <f>[1]INDUSTRY!$L$89</f>
        <v>230051</v>
      </c>
      <c r="L102" s="1000">
        <f>[1]INDUSTRY!$M$89</f>
        <v>221656</v>
      </c>
      <c r="M102" s="1000">
        <f>[1]INDUSTRY!$N$89</f>
        <v>221337</v>
      </c>
      <c r="N102" s="1000">
        <f>[1]INDUSTRY!$O$89</f>
        <v>222247</v>
      </c>
      <c r="O102" s="1000">
        <f>[1]INDUSTRY!$P$89</f>
        <v>228196</v>
      </c>
      <c r="P102" s="1000">
        <f>[1]INDUSTRY!$Q$89</f>
        <v>229030</v>
      </c>
    </row>
    <row r="103" spans="1:16" x14ac:dyDescent="0.25">
      <c r="A103" s="1061"/>
      <c r="B103" s="1062" t="s">
        <v>174</v>
      </c>
      <c r="C103" s="1028"/>
      <c r="D103" s="1063"/>
      <c r="E103" s="1000">
        <f>[1]INDUSTRY!$F$90</f>
        <v>1214359</v>
      </c>
      <c r="F103" s="1000">
        <f>[1]INDUSTRY!$G$90</f>
        <v>1493101</v>
      </c>
      <c r="G103" s="1000">
        <f>[1]INDUSTRY!$H$90</f>
        <v>1513097</v>
      </c>
      <c r="H103" s="1000">
        <f>[1]INDUSTRY!$I$90</f>
        <v>1479687</v>
      </c>
      <c r="I103" s="1000">
        <f>[1]INDUSTRY!$J$90</f>
        <v>1071047</v>
      </c>
      <c r="J103" s="1000">
        <f>[1]INDUSTRY!$K$90</f>
        <v>1284054</v>
      </c>
      <c r="K103" s="1000">
        <f>[1]INDUSTRY!$L$90</f>
        <v>1246604</v>
      </c>
      <c r="L103" s="1000">
        <f>[1]INDUSTRY!$M$90</f>
        <v>1307148</v>
      </c>
      <c r="M103" s="1000">
        <f>[1]INDUSTRY!$N$90</f>
        <v>1172869</v>
      </c>
      <c r="N103" s="1000">
        <f>[1]INDUSTRY!$O$90</f>
        <v>1221150</v>
      </c>
      <c r="O103" s="1000">
        <f>[1]INDUSTRY!$P$90</f>
        <v>1113250</v>
      </c>
      <c r="P103" s="1000">
        <f>[1]INDUSTRY!$Q$90</f>
        <v>1266039</v>
      </c>
    </row>
    <row r="104" spans="1:16" x14ac:dyDescent="0.25">
      <c r="A104" s="1064"/>
      <c r="B104" s="1008" t="s">
        <v>60</v>
      </c>
      <c r="C104" s="1008"/>
      <c r="D104" s="1008"/>
      <c r="E104" s="997">
        <f>[1]INDUSTRY!$F$91</f>
        <v>286285</v>
      </c>
      <c r="F104" s="997">
        <f>[1]INDUSTRY!$G$91</f>
        <v>287928</v>
      </c>
      <c r="G104" s="997">
        <f>[1]INDUSTRY!$H$91</f>
        <v>282418</v>
      </c>
      <c r="H104" s="997">
        <f>[1]INDUSTRY!$I$91</f>
        <v>276387</v>
      </c>
      <c r="I104" s="997">
        <f>[1]INDUSTRY!$J$91</f>
        <v>274508</v>
      </c>
      <c r="J104" s="997">
        <f>[1]INDUSTRY!$K$91</f>
        <v>259806</v>
      </c>
      <c r="K104" s="997">
        <f>[1]INDUSTRY!$L$91</f>
        <v>274560</v>
      </c>
      <c r="L104" s="997">
        <f>[1]INDUSTRY!$M$91</f>
        <v>266363</v>
      </c>
      <c r="M104" s="997">
        <f>[1]INDUSTRY!$N$91</f>
        <v>260208</v>
      </c>
      <c r="N104" s="997">
        <f>[1]INDUSTRY!$O$91</f>
        <v>242812</v>
      </c>
      <c r="O104" s="997">
        <f>[1]INDUSTRY!$P$91</f>
        <v>242140</v>
      </c>
      <c r="P104" s="997">
        <f>[1]INDUSTRY!$Q$91</f>
        <v>230386</v>
      </c>
    </row>
    <row r="105" spans="1:16" x14ac:dyDescent="0.25">
      <c r="A105" s="1064"/>
      <c r="B105" s="1079" t="s">
        <v>61</v>
      </c>
      <c r="C105" s="1008"/>
      <c r="D105" s="1008"/>
      <c r="E105" s="997">
        <f>[1]INDUSTRY!$F$92</f>
        <v>365298</v>
      </c>
      <c r="F105" s="997">
        <f>[1]INDUSTRY!$G$92</f>
        <v>367403</v>
      </c>
      <c r="G105" s="997">
        <f>[1]INDUSTRY!$H$92</f>
        <v>368526</v>
      </c>
      <c r="H105" s="997">
        <f>[1]INDUSTRY!$I$92</f>
        <v>374026</v>
      </c>
      <c r="I105" s="997">
        <f>[1]INDUSTRY!$J$92</f>
        <v>374595</v>
      </c>
      <c r="J105" s="997">
        <f>[1]INDUSTRY!$K$92</f>
        <v>377407</v>
      </c>
      <c r="K105" s="997">
        <f>[1]INDUSTRY!$L$92</f>
        <v>362100</v>
      </c>
      <c r="L105" s="997">
        <f>[1]INDUSTRY!$M$92</f>
        <v>362099</v>
      </c>
      <c r="M105" s="997">
        <f>[1]INDUSTRY!$N$92</f>
        <v>363134</v>
      </c>
      <c r="N105" s="997">
        <f>[1]INDUSTRY!$O$92</f>
        <v>364857</v>
      </c>
      <c r="O105" s="997">
        <f>[1]INDUSTRY!$P$92</f>
        <v>367325</v>
      </c>
      <c r="P105" s="997">
        <f>[1]INDUSTRY!$Q$92</f>
        <v>367565</v>
      </c>
    </row>
    <row r="106" spans="1:16" ht="15.75" thickBot="1" x14ac:dyDescent="0.3">
      <c r="A106" s="1065"/>
      <c r="B106" s="1077" t="s">
        <v>62</v>
      </c>
      <c r="C106" s="1077"/>
      <c r="D106" s="1077"/>
      <c r="E106" s="997">
        <f>[1]INDUSTRY!$F$93</f>
        <v>256951</v>
      </c>
      <c r="F106" s="997">
        <f>[1]INDUSTRY!$G$93</f>
        <v>257814</v>
      </c>
      <c r="G106" s="997">
        <f>[1]INDUSTRY!$H$93</f>
        <v>172211</v>
      </c>
      <c r="H106" s="997">
        <f>[1]INDUSTRY!$I$93</f>
        <v>144890</v>
      </c>
      <c r="I106" s="997">
        <f>[1]INDUSTRY!$J$93</f>
        <v>142427</v>
      </c>
      <c r="J106" s="997">
        <f>[1]INDUSTRY!$K$93</f>
        <v>140337</v>
      </c>
      <c r="K106" s="997">
        <f>[1]INDUSTRY!$L$93</f>
        <v>142156</v>
      </c>
      <c r="L106" s="997">
        <f>[1]INDUSTRY!$M$93</f>
        <v>140239</v>
      </c>
      <c r="M106" s="997">
        <f>[1]INDUSTRY!$N$93</f>
        <v>139598</v>
      </c>
      <c r="N106" s="997">
        <f>[1]INDUSTRY!$O$93</f>
        <v>140384</v>
      </c>
      <c r="O106" s="997">
        <f>[1]INDUSTRY!$P$93</f>
        <v>135161</v>
      </c>
      <c r="P106" s="997">
        <f>[1]INDUSTRY!$Q$93</f>
        <v>135281</v>
      </c>
    </row>
    <row r="107" spans="1:16" ht="15.75" thickBot="1" x14ac:dyDescent="0.3">
      <c r="A107" s="1066" t="s">
        <v>129</v>
      </c>
      <c r="B107" s="1067"/>
      <c r="C107" s="1067"/>
      <c r="D107" s="1067"/>
      <c r="E107" s="997">
        <f>E89-E104-E105-E106</f>
        <v>34564915</v>
      </c>
      <c r="F107" s="997">
        <f t="shared" ref="F107:P107" si="18">F89-F104-F105-F106</f>
        <v>34383952</v>
      </c>
      <c r="G107" s="997">
        <f t="shared" si="18"/>
        <v>34438464</v>
      </c>
      <c r="H107" s="997">
        <f t="shared" si="18"/>
        <v>34925824</v>
      </c>
      <c r="I107" s="997">
        <f t="shared" si="18"/>
        <v>34951476</v>
      </c>
      <c r="J107" s="997">
        <f t="shared" si="18"/>
        <v>35563891</v>
      </c>
      <c r="K107" s="997">
        <f t="shared" si="18"/>
        <v>36057785</v>
      </c>
      <c r="L107" s="997">
        <f t="shared" si="18"/>
        <v>36016557</v>
      </c>
      <c r="M107" s="997">
        <f t="shared" si="18"/>
        <v>36382191</v>
      </c>
      <c r="N107" s="997">
        <f t="shared" si="18"/>
        <v>36825259</v>
      </c>
      <c r="O107" s="997">
        <f t="shared" si="18"/>
        <v>37272176</v>
      </c>
      <c r="P107" s="997">
        <f t="shared" si="18"/>
        <v>37991938</v>
      </c>
    </row>
    <row r="108" spans="1:16" x14ac:dyDescent="0.25">
      <c r="A108" s="995" t="s">
        <v>130</v>
      </c>
      <c r="B108" s="996"/>
      <c r="C108" s="996"/>
      <c r="D108" s="996"/>
      <c r="E108" s="997">
        <f>SUM(E109:E112)</f>
        <v>1588842</v>
      </c>
      <c r="F108" s="997">
        <f t="shared" ref="F108:P108" si="19">SUM(F109:F112)</f>
        <v>946070</v>
      </c>
      <c r="G108" s="997">
        <f t="shared" si="19"/>
        <v>1480196</v>
      </c>
      <c r="H108" s="997">
        <f t="shared" si="19"/>
        <v>1369447</v>
      </c>
      <c r="I108" s="997">
        <f t="shared" si="19"/>
        <v>1228219</v>
      </c>
      <c r="J108" s="997">
        <f t="shared" si="19"/>
        <v>1142316</v>
      </c>
      <c r="K108" s="997">
        <f t="shared" si="19"/>
        <v>1179189</v>
      </c>
      <c r="L108" s="997">
        <f t="shared" si="19"/>
        <v>1223221</v>
      </c>
      <c r="M108" s="997">
        <f t="shared" si="19"/>
        <v>1073622</v>
      </c>
      <c r="N108" s="997">
        <f t="shared" si="19"/>
        <v>954594</v>
      </c>
      <c r="O108" s="997">
        <f t="shared" si="19"/>
        <v>1081836</v>
      </c>
      <c r="P108" s="997">
        <f t="shared" si="19"/>
        <v>1161824</v>
      </c>
    </row>
    <row r="109" spans="1:16" x14ac:dyDescent="0.25">
      <c r="A109" s="998"/>
      <c r="B109" s="999" t="s">
        <v>131</v>
      </c>
      <c r="C109" s="999"/>
      <c r="D109" s="999"/>
      <c r="E109" s="1000">
        <f>[1]INDUSTRY!$F$96</f>
        <v>769956</v>
      </c>
      <c r="F109" s="1000">
        <f>[1]INDUSTRY!$G$96</f>
        <v>327138</v>
      </c>
      <c r="G109" s="1000">
        <f>[1]INDUSTRY!$H$96</f>
        <v>650835</v>
      </c>
      <c r="H109" s="1000">
        <f>[1]INDUSTRY!$I$96</f>
        <v>674971</v>
      </c>
      <c r="I109" s="1000">
        <f>[1]INDUSTRY!$J$96</f>
        <v>719558</v>
      </c>
      <c r="J109" s="1000">
        <f>[1]INDUSTRY!$K$96</f>
        <v>646429</v>
      </c>
      <c r="K109" s="1000">
        <f>[1]INDUSTRY!$L$96</f>
        <v>647347</v>
      </c>
      <c r="L109" s="1000">
        <f>[1]INDUSTRY!$M$96</f>
        <v>629653</v>
      </c>
      <c r="M109" s="1000">
        <f>[1]INDUSTRY!$N$96</f>
        <v>498986</v>
      </c>
      <c r="N109" s="1000">
        <f>[1]INDUSTRY!$O$96</f>
        <v>451200</v>
      </c>
      <c r="O109" s="1000">
        <f>[1]INDUSTRY!$P$96</f>
        <v>495180</v>
      </c>
      <c r="P109" s="1000">
        <f>[1]INDUSTRY!$Q$96</f>
        <v>484862</v>
      </c>
    </row>
    <row r="110" spans="1:16" x14ac:dyDescent="0.25">
      <c r="A110" s="998"/>
      <c r="B110" s="999" t="s">
        <v>65</v>
      </c>
      <c r="C110" s="999"/>
      <c r="D110" s="999"/>
      <c r="E110" s="1000">
        <f>[1]INDUSTRY!$F$97</f>
        <v>0</v>
      </c>
      <c r="F110" s="1000">
        <f>[1]INDUSTRY!$G$97</f>
        <v>0</v>
      </c>
      <c r="G110" s="1000">
        <f>[1]INDUSTRY!$H$97</f>
        <v>0</v>
      </c>
      <c r="H110" s="1000">
        <f>[1]INDUSTRY!$I$97</f>
        <v>0</v>
      </c>
      <c r="I110" s="1000">
        <f>[1]INDUSTRY!$J$97</f>
        <v>0</v>
      </c>
      <c r="J110" s="1000">
        <f>[1]INDUSTRY!$K$97</f>
        <v>0</v>
      </c>
      <c r="K110" s="1000">
        <f>[1]INDUSTRY!$L$97</f>
        <v>0</v>
      </c>
      <c r="L110" s="1000">
        <f>[1]INDUSTRY!$M$97</f>
        <v>57350</v>
      </c>
      <c r="M110" s="1000">
        <f>[1]INDUSTRY!$N$97</f>
        <v>0</v>
      </c>
      <c r="N110" s="1000">
        <f>[1]INDUSTRY!$O$97</f>
        <v>0</v>
      </c>
      <c r="O110" s="1000">
        <f>[1]INDUSTRY!$P$97</f>
        <v>0</v>
      </c>
      <c r="P110" s="1000">
        <f>[1]INDUSTRY!$Q$97</f>
        <v>0</v>
      </c>
    </row>
    <row r="111" spans="1:16" x14ac:dyDescent="0.25">
      <c r="A111" s="1051"/>
      <c r="B111" s="1001" t="s">
        <v>132</v>
      </c>
      <c r="C111" s="1001"/>
      <c r="D111" s="1001"/>
      <c r="E111" s="1000">
        <f>[1]INDUSTRY!$F$98</f>
        <v>79013</v>
      </c>
      <c r="F111" s="1000">
        <f>[1]INDUSTRY!$G$98</f>
        <v>76002</v>
      </c>
      <c r="G111" s="1000">
        <f>[1]INDUSTRY!$H$98</f>
        <v>140234</v>
      </c>
      <c r="H111" s="1000">
        <f>[1]INDUSTRY!$I$98</f>
        <v>152331</v>
      </c>
      <c r="I111" s="1000">
        <f>[1]INDUSTRY!$J$98</f>
        <v>122160</v>
      </c>
      <c r="J111" s="1000">
        <f>[1]INDUSTRY!$K$98</f>
        <v>107424</v>
      </c>
      <c r="K111" s="1000">
        <f>[1]INDUSTRY!$L$98</f>
        <v>141337</v>
      </c>
      <c r="L111" s="1000">
        <f>[1]INDUSTRY!$M$98</f>
        <v>143665</v>
      </c>
      <c r="M111" s="1000">
        <f>[1]INDUSTRY!$N$98</f>
        <v>180111</v>
      </c>
      <c r="N111" s="1000">
        <f>[1]INDUSTRY!$O$98</f>
        <v>164000</v>
      </c>
      <c r="O111" s="1000">
        <f>[1]INDUSTRY!$P$98</f>
        <v>145531</v>
      </c>
      <c r="P111" s="1000">
        <f>[1]INDUSTRY!$Q$98</f>
        <v>233529</v>
      </c>
    </row>
    <row r="112" spans="1:16" ht="15.75" thickBot="1" x14ac:dyDescent="0.3">
      <c r="A112" s="1002"/>
      <c r="B112" s="1003" t="s">
        <v>43</v>
      </c>
      <c r="C112" s="1003"/>
      <c r="D112" s="1003"/>
      <c r="E112" s="1000">
        <f>[1]INDUSTRY!$F$99</f>
        <v>739873</v>
      </c>
      <c r="F112" s="1000">
        <f>[1]INDUSTRY!$G$99</f>
        <v>542930</v>
      </c>
      <c r="G112" s="1000">
        <f>[1]INDUSTRY!$H$99</f>
        <v>689127</v>
      </c>
      <c r="H112" s="1000">
        <f>[1]INDUSTRY!$I$99</f>
        <v>542145</v>
      </c>
      <c r="I112" s="1000">
        <f>[1]INDUSTRY!$J$99</f>
        <v>386501</v>
      </c>
      <c r="J112" s="1000">
        <f>[1]INDUSTRY!$K$99</f>
        <v>388463</v>
      </c>
      <c r="K112" s="1000">
        <f>[1]INDUSTRY!$L$99</f>
        <v>390505</v>
      </c>
      <c r="L112" s="1000">
        <f>[1]INDUSTRY!$M$99</f>
        <v>392553</v>
      </c>
      <c r="M112" s="1000">
        <f>[1]INDUSTRY!$N$99</f>
        <v>394525</v>
      </c>
      <c r="N112" s="1000">
        <f>[1]INDUSTRY!$O$99</f>
        <v>339394</v>
      </c>
      <c r="O112" s="1000">
        <f>[1]INDUSTRY!$P$99</f>
        <v>441125</v>
      </c>
      <c r="P112" s="1000">
        <f>[1]INDUSTRY!$Q$99</f>
        <v>443433</v>
      </c>
    </row>
    <row r="113" spans="1:16" x14ac:dyDescent="0.25">
      <c r="A113" s="1006" t="s">
        <v>133</v>
      </c>
      <c r="B113" s="1008"/>
      <c r="C113" s="1008"/>
      <c r="D113" s="1008"/>
      <c r="E113" s="997">
        <f>SUM(E114:E116)</f>
        <v>2287883</v>
      </c>
      <c r="F113" s="997">
        <f t="shared" ref="F113:P113" si="20">SUM(F114:F116)</f>
        <v>2386515</v>
      </c>
      <c r="G113" s="997">
        <f t="shared" si="20"/>
        <v>2484015</v>
      </c>
      <c r="H113" s="997">
        <f t="shared" si="20"/>
        <v>2686037</v>
      </c>
      <c r="I113" s="997">
        <f t="shared" si="20"/>
        <v>2498536</v>
      </c>
      <c r="J113" s="997">
        <f t="shared" si="20"/>
        <v>2508608</v>
      </c>
      <c r="K113" s="997">
        <f t="shared" si="20"/>
        <v>2606011</v>
      </c>
      <c r="L113" s="997">
        <f t="shared" si="20"/>
        <v>2549295</v>
      </c>
      <c r="M113" s="997">
        <f t="shared" si="20"/>
        <v>2478441</v>
      </c>
      <c r="N113" s="997">
        <f t="shared" si="20"/>
        <v>2640026</v>
      </c>
      <c r="O113" s="997">
        <f t="shared" si="20"/>
        <v>2630281</v>
      </c>
      <c r="P113" s="997">
        <f t="shared" si="20"/>
        <v>2839522</v>
      </c>
    </row>
    <row r="114" spans="1:16" x14ac:dyDescent="0.25">
      <c r="A114" s="998"/>
      <c r="B114" s="999" t="s">
        <v>134</v>
      </c>
      <c r="C114" s="999"/>
      <c r="D114" s="999"/>
      <c r="E114" s="1000">
        <f>[1]INDUSTRY!$F$101</f>
        <v>2258003</v>
      </c>
      <c r="F114" s="1000">
        <f>[1]INDUSTRY!$G$101</f>
        <v>2355782</v>
      </c>
      <c r="G114" s="1000">
        <f>[1]INDUSTRY!$H$101</f>
        <v>2453106</v>
      </c>
      <c r="H114" s="1000">
        <f>[1]INDUSTRY!$I$101</f>
        <v>2655237</v>
      </c>
      <c r="I114" s="1000">
        <f>[1]INDUSTRY!$J$101</f>
        <v>2470012</v>
      </c>
      <c r="J114" s="1000">
        <f>[1]INDUSTRY!$K$101</f>
        <v>2478609</v>
      </c>
      <c r="K114" s="1000">
        <f>[1]INDUSTRY!$L$101</f>
        <v>2576055</v>
      </c>
      <c r="L114" s="1000">
        <f>[1]INDUSTRY!$M$101</f>
        <v>2519986</v>
      </c>
      <c r="M114" s="1000">
        <f>[1]INDUSTRY!$N$101</f>
        <v>2448914</v>
      </c>
      <c r="N114" s="1000">
        <f>[1]INDUSTRY!$O$101</f>
        <v>2609971</v>
      </c>
      <c r="O114" s="1000">
        <f>[1]INDUSTRY!$P$101</f>
        <v>2600361</v>
      </c>
      <c r="P114" s="1000">
        <f>[1]INDUSTRY!$Q$101</f>
        <v>2811098</v>
      </c>
    </row>
    <row r="115" spans="1:16" x14ac:dyDescent="0.25">
      <c r="A115" s="998"/>
      <c r="B115" s="999" t="s">
        <v>135</v>
      </c>
      <c r="C115" s="999"/>
      <c r="D115" s="999"/>
      <c r="E115" s="1000">
        <f>[1]INDUSTRY!$F$102</f>
        <v>29880</v>
      </c>
      <c r="F115" s="1000">
        <f>[1]INDUSTRY!$G$102</f>
        <v>30733</v>
      </c>
      <c r="G115" s="1000">
        <f>[1]INDUSTRY!$H$102</f>
        <v>30909</v>
      </c>
      <c r="H115" s="1000">
        <f>[1]INDUSTRY!$I$102</f>
        <v>30800</v>
      </c>
      <c r="I115" s="1000">
        <f>[1]INDUSTRY!$J$102</f>
        <v>28524</v>
      </c>
      <c r="J115" s="1000">
        <f>[1]INDUSTRY!$K$102</f>
        <v>29999</v>
      </c>
      <c r="K115" s="1000">
        <f>[1]INDUSTRY!$L$102</f>
        <v>29956</v>
      </c>
      <c r="L115" s="1000">
        <f>[1]INDUSTRY!$M$102</f>
        <v>29309</v>
      </c>
      <c r="M115" s="1000">
        <f>[1]INDUSTRY!$N$102</f>
        <v>29527</v>
      </c>
      <c r="N115" s="1000">
        <f>[1]INDUSTRY!$O$102</f>
        <v>30055</v>
      </c>
      <c r="O115" s="1000">
        <f>[1]INDUSTRY!$P$102</f>
        <v>29920</v>
      </c>
      <c r="P115" s="1000">
        <f>[1]INDUSTRY!$Q$102</f>
        <v>28424</v>
      </c>
    </row>
    <row r="116" spans="1:16" ht="15.75" thickBot="1" x14ac:dyDescent="0.3">
      <c r="A116" s="1002"/>
      <c r="B116" s="1003" t="s">
        <v>69</v>
      </c>
      <c r="C116" s="1003"/>
      <c r="D116" s="1003"/>
      <c r="E116" s="1000">
        <f>[1]INDUSTRY!$F$103</f>
        <v>0</v>
      </c>
      <c r="F116" s="1000">
        <f>[1]INDUSTRY!$G$103</f>
        <v>0</v>
      </c>
      <c r="G116" s="1000">
        <f>[1]INDUSTRY!$H$103</f>
        <v>0</v>
      </c>
      <c r="H116" s="1000">
        <f>[1]INDUSTRY!$I$103</f>
        <v>0</v>
      </c>
      <c r="I116" s="1000">
        <f>[1]INDUSTRY!$J$103</f>
        <v>0</v>
      </c>
      <c r="J116" s="1000">
        <f>[1]INDUSTRY!$K$103</f>
        <v>0</v>
      </c>
      <c r="K116" s="1000">
        <f>[1]INDUSTRY!$L$103</f>
        <v>0</v>
      </c>
      <c r="L116" s="1000">
        <f>[1]INDUSTRY!$M$103</f>
        <v>0</v>
      </c>
      <c r="M116" s="1000">
        <f>[1]INDUSTRY!$N$103</f>
        <v>0</v>
      </c>
      <c r="N116" s="1000">
        <f>[1]INDUSTRY!$O$103</f>
        <v>0</v>
      </c>
      <c r="O116" s="1000">
        <f>[1]INDUSTRY!$P$103</f>
        <v>0</v>
      </c>
      <c r="P116" s="1000">
        <f>[1]INDUSTRY!$Q$103</f>
        <v>0</v>
      </c>
    </row>
    <row r="117" spans="1:16" x14ac:dyDescent="0.25">
      <c r="A117" s="1006" t="s">
        <v>136</v>
      </c>
      <c r="B117" s="1008"/>
      <c r="C117" s="1008"/>
      <c r="D117" s="1008"/>
      <c r="E117" s="997">
        <f>SUM(E118:E120)</f>
        <v>30284</v>
      </c>
      <c r="F117" s="997">
        <f t="shared" ref="F117:P117" si="21">SUM(F118:F120)</f>
        <v>30450</v>
      </c>
      <c r="G117" s="997">
        <f t="shared" si="21"/>
        <v>82193</v>
      </c>
      <c r="H117" s="997">
        <f t="shared" si="21"/>
        <v>121661</v>
      </c>
      <c r="I117" s="997">
        <f t="shared" si="21"/>
        <v>30299</v>
      </c>
      <c r="J117" s="997">
        <f t="shared" si="21"/>
        <v>121147</v>
      </c>
      <c r="K117" s="997">
        <f t="shared" si="21"/>
        <v>116860</v>
      </c>
      <c r="L117" s="997">
        <f t="shared" si="21"/>
        <v>174754</v>
      </c>
      <c r="M117" s="997">
        <f t="shared" si="21"/>
        <v>173259</v>
      </c>
      <c r="N117" s="997">
        <f t="shared" si="21"/>
        <v>127888</v>
      </c>
      <c r="O117" s="997">
        <f t="shared" si="21"/>
        <v>241500</v>
      </c>
      <c r="P117" s="997">
        <f t="shared" si="21"/>
        <v>167234</v>
      </c>
    </row>
    <row r="118" spans="1:16" x14ac:dyDescent="0.25">
      <c r="A118" s="998"/>
      <c r="B118" s="999" t="s">
        <v>134</v>
      </c>
      <c r="C118" s="999"/>
      <c r="D118" s="999"/>
      <c r="E118" s="1000">
        <f>[1]INDUSTRY!$F$105</f>
        <v>30284</v>
      </c>
      <c r="F118" s="1000">
        <f>[1]INDUSTRY!$G$105</f>
        <v>30450</v>
      </c>
      <c r="G118" s="1000">
        <f>[1]INDUSTRY!$H$105</f>
        <v>82193</v>
      </c>
      <c r="H118" s="1000">
        <f>[1]INDUSTRY!$I$105</f>
        <v>121661</v>
      </c>
      <c r="I118" s="1000">
        <f>[1]INDUSTRY!$J$105</f>
        <v>30299</v>
      </c>
      <c r="J118" s="1000">
        <f>[1]INDUSTRY!$K$105</f>
        <v>70710</v>
      </c>
      <c r="K118" s="1000">
        <f>[1]INDUSTRY!$L$105</f>
        <v>71160</v>
      </c>
      <c r="L118" s="1000">
        <f>[1]INDUSTRY!$M$105</f>
        <v>128802</v>
      </c>
      <c r="M118" s="1000">
        <f>[1]INDUSTRY!$N$105</f>
        <v>127071</v>
      </c>
      <c r="N118" s="1000">
        <f>[1]INDUSTRY!$O$105</f>
        <v>127888</v>
      </c>
      <c r="O118" s="1000">
        <f>[1]INDUSTRY!$P$105</f>
        <v>241500</v>
      </c>
      <c r="P118" s="1000">
        <f>[1]INDUSTRY!$Q$105</f>
        <v>167234</v>
      </c>
    </row>
    <row r="119" spans="1:16" x14ac:dyDescent="0.25">
      <c r="A119" s="998"/>
      <c r="B119" s="999" t="s">
        <v>69</v>
      </c>
      <c r="C119" s="999"/>
      <c r="D119" s="999"/>
      <c r="E119" s="1000">
        <f>[1]INDUSTRY!$F$106</f>
        <v>0</v>
      </c>
      <c r="F119" s="1000">
        <f>[1]INDUSTRY!$G$106</f>
        <v>0</v>
      </c>
      <c r="G119" s="1000">
        <f>[1]INDUSTRY!$H$106</f>
        <v>0</v>
      </c>
      <c r="H119" s="1000">
        <f>[1]INDUSTRY!$I$106</f>
        <v>0</v>
      </c>
      <c r="I119" s="1000">
        <f>[1]INDUSTRY!$J$106</f>
        <v>0</v>
      </c>
      <c r="J119" s="1000">
        <f>[1]INDUSTRY!$K$106</f>
        <v>50437</v>
      </c>
      <c r="K119" s="1000">
        <f>[1]INDUSTRY!$L$106</f>
        <v>45700</v>
      </c>
      <c r="L119" s="1000">
        <f>[1]INDUSTRY!$M$106</f>
        <v>45952</v>
      </c>
      <c r="M119" s="1000">
        <f>[1]INDUSTRY!$N$106</f>
        <v>46188</v>
      </c>
      <c r="N119" s="1000">
        <f>[1]INDUSTRY!$O$106</f>
        <v>0</v>
      </c>
      <c r="O119" s="1000">
        <f>[1]INDUSTRY!$P$106</f>
        <v>0</v>
      </c>
      <c r="P119" s="1000">
        <f>[1]INDUSTRY!$Q$106</f>
        <v>0</v>
      </c>
    </row>
    <row r="120" spans="1:16" ht="15.75" thickBot="1" x14ac:dyDescent="0.3">
      <c r="A120" s="1051"/>
      <c r="B120" s="1001" t="s">
        <v>70</v>
      </c>
      <c r="C120" s="1001"/>
      <c r="D120" s="1001"/>
      <c r="E120" s="1000">
        <f>[1]INDUSTRY!$F$107</f>
        <v>0</v>
      </c>
      <c r="F120" s="1000">
        <f>[1]INDUSTRY!$G$107</f>
        <v>0</v>
      </c>
      <c r="G120" s="1000">
        <f>[1]INDUSTRY!$H$107</f>
        <v>0</v>
      </c>
      <c r="H120" s="1000">
        <f>[1]INDUSTRY!$I$107</f>
        <v>0</v>
      </c>
      <c r="I120" s="1000">
        <f>[1]INDUSTRY!$J$107</f>
        <v>0</v>
      </c>
      <c r="J120" s="1000">
        <f>[1]INDUSTRY!$K$107</f>
        <v>0</v>
      </c>
      <c r="K120" s="1000">
        <f>[1]INDUSTRY!$L$107</f>
        <v>0</v>
      </c>
      <c r="L120" s="1000">
        <f>[1]INDUSTRY!$M$107</f>
        <v>0</v>
      </c>
      <c r="M120" s="1000">
        <f>[1]INDUSTRY!$N$107</f>
        <v>0</v>
      </c>
      <c r="N120" s="1000">
        <f>[1]INDUSTRY!$O$107</f>
        <v>0</v>
      </c>
      <c r="O120" s="1000">
        <f>[1]INDUSTRY!$P$107</f>
        <v>0</v>
      </c>
      <c r="P120" s="1000">
        <f>[1]INDUSTRY!$Q$107</f>
        <v>0</v>
      </c>
    </row>
    <row r="121" spans="1:16" ht="15.75" thickBot="1" x14ac:dyDescent="0.3">
      <c r="A121" s="1423" t="s">
        <v>137</v>
      </c>
      <c r="B121" s="1424"/>
      <c r="C121" s="1424"/>
      <c r="D121" s="1425"/>
      <c r="E121" s="997">
        <f>[1]INDUSTRY!$F$108</f>
        <v>16008</v>
      </c>
      <c r="F121" s="997">
        <f>[1]INDUSTRY!$G$108</f>
        <v>16008</v>
      </c>
      <c r="G121" s="997">
        <f>[1]INDUSTRY!$H$108</f>
        <v>16008</v>
      </c>
      <c r="H121" s="997">
        <f>[1]INDUSTRY!$I$108</f>
        <v>16008</v>
      </c>
      <c r="I121" s="997">
        <f>[1]INDUSTRY!$J$108</f>
        <v>16200</v>
      </c>
      <c r="J121" s="997">
        <f>[1]INDUSTRY!$K$108</f>
        <v>16059</v>
      </c>
      <c r="K121" s="997">
        <f>[1]INDUSTRY!$L$108</f>
        <v>16059</v>
      </c>
      <c r="L121" s="997">
        <f>[1]INDUSTRY!$M$108</f>
        <v>16059</v>
      </c>
      <c r="M121" s="997">
        <f>[1]INDUSTRY!$N$108</f>
        <v>16309</v>
      </c>
      <c r="N121" s="997">
        <f>[1]INDUSTRY!$O$108</f>
        <v>16928</v>
      </c>
      <c r="O121" s="997">
        <f>[1]INDUSTRY!$P$108</f>
        <v>16975</v>
      </c>
      <c r="P121" s="997">
        <f>[1]INDUSTRY!$Q$108</f>
        <v>17920</v>
      </c>
    </row>
    <row r="122" spans="1:16" ht="15.75" thickBot="1" x14ac:dyDescent="0.3">
      <c r="A122" s="1022" t="s">
        <v>138</v>
      </c>
      <c r="B122" s="1023"/>
      <c r="C122" s="1023"/>
      <c r="D122" s="1023"/>
      <c r="E122" s="997">
        <f>E108+E113+E117+E121</f>
        <v>3923017</v>
      </c>
      <c r="F122" s="997">
        <f t="shared" ref="F122:P122" si="22">F108+F113+F117+F121</f>
        <v>3379043</v>
      </c>
      <c r="G122" s="997">
        <f t="shared" si="22"/>
        <v>4062412</v>
      </c>
      <c r="H122" s="997">
        <f t="shared" si="22"/>
        <v>4193153</v>
      </c>
      <c r="I122" s="997">
        <f t="shared" si="22"/>
        <v>3773254</v>
      </c>
      <c r="J122" s="997">
        <f t="shared" si="22"/>
        <v>3788130</v>
      </c>
      <c r="K122" s="997">
        <f t="shared" si="22"/>
        <v>3918119</v>
      </c>
      <c r="L122" s="997">
        <f t="shared" si="22"/>
        <v>3963329</v>
      </c>
      <c r="M122" s="997">
        <f t="shared" si="22"/>
        <v>3741631</v>
      </c>
      <c r="N122" s="997">
        <f t="shared" si="22"/>
        <v>3739436</v>
      </c>
      <c r="O122" s="997">
        <f t="shared" si="22"/>
        <v>3970592</v>
      </c>
      <c r="P122" s="997">
        <f t="shared" si="22"/>
        <v>4186500</v>
      </c>
    </row>
    <row r="123" spans="1:16" x14ac:dyDescent="0.25">
      <c r="A123" s="1009" t="s">
        <v>139</v>
      </c>
      <c r="B123" s="1068"/>
      <c r="C123" s="1068"/>
      <c r="D123" s="1068"/>
      <c r="E123" s="997">
        <f>SUM(E124:E127)</f>
        <v>542313</v>
      </c>
      <c r="F123" s="997">
        <f t="shared" ref="F123:P123" si="23">SUM(F124:F127)</f>
        <v>548842</v>
      </c>
      <c r="G123" s="997">
        <f t="shared" si="23"/>
        <v>547679</v>
      </c>
      <c r="H123" s="997">
        <f t="shared" si="23"/>
        <v>548024</v>
      </c>
      <c r="I123" s="997">
        <f t="shared" si="23"/>
        <v>541578</v>
      </c>
      <c r="J123" s="997">
        <f t="shared" si="23"/>
        <v>542073</v>
      </c>
      <c r="K123" s="997">
        <f t="shared" si="23"/>
        <v>545607</v>
      </c>
      <c r="L123" s="997">
        <f t="shared" si="23"/>
        <v>553095</v>
      </c>
      <c r="M123" s="997">
        <f t="shared" si="23"/>
        <v>584167</v>
      </c>
      <c r="N123" s="997">
        <f t="shared" si="23"/>
        <v>583154</v>
      </c>
      <c r="O123" s="997">
        <f t="shared" si="23"/>
        <v>591032</v>
      </c>
      <c r="P123" s="997">
        <f t="shared" si="23"/>
        <v>655150</v>
      </c>
    </row>
    <row r="124" spans="1:16" x14ac:dyDescent="0.25">
      <c r="A124" s="998"/>
      <c r="B124" s="999" t="s">
        <v>73</v>
      </c>
      <c r="C124" s="999"/>
      <c r="D124" s="999"/>
      <c r="E124" s="1000">
        <f>[1]INDUSTRY!$F$111</f>
        <v>266350</v>
      </c>
      <c r="F124" s="1000">
        <f>[1]INDUSTRY!$G$111</f>
        <v>269234</v>
      </c>
      <c r="G124" s="1000">
        <f>[1]INDUSTRY!$H$111</f>
        <v>267022</v>
      </c>
      <c r="H124" s="1000">
        <f>[1]INDUSTRY!$I$111</f>
        <v>269542</v>
      </c>
      <c r="I124" s="1000">
        <f>[1]INDUSTRY!$J$111</f>
        <v>270772</v>
      </c>
      <c r="J124" s="1000">
        <f>[1]INDUSTRY!$K$111</f>
        <v>267684</v>
      </c>
      <c r="K124" s="1000">
        <f>[1]INDUSTRY!$L$111</f>
        <v>270437</v>
      </c>
      <c r="L124" s="1000">
        <f>[1]INDUSTRY!$M$111</f>
        <v>274547</v>
      </c>
      <c r="M124" s="1000">
        <f>[1]INDUSTRY!$N$111</f>
        <v>283848</v>
      </c>
      <c r="N124" s="1000">
        <f>[1]INDUSTRY!$O$111</f>
        <v>287109</v>
      </c>
      <c r="O124" s="1000">
        <f>[1]INDUSTRY!$P$111</f>
        <v>294626</v>
      </c>
      <c r="P124" s="1000">
        <f>[1]INDUSTRY!$Q$111</f>
        <v>303636</v>
      </c>
    </row>
    <row r="125" spans="1:16" x14ac:dyDescent="0.25">
      <c r="A125" s="998"/>
      <c r="B125" s="999" t="s">
        <v>74</v>
      </c>
      <c r="C125" s="999"/>
      <c r="D125" s="999"/>
      <c r="E125" s="1000">
        <f>[1]INDUSTRY!$F$112</f>
        <v>755</v>
      </c>
      <c r="F125" s="1000">
        <f>[1]INDUSTRY!$G$112</f>
        <v>755</v>
      </c>
      <c r="G125" s="1000">
        <f>[1]INDUSTRY!$H$112</f>
        <v>755</v>
      </c>
      <c r="H125" s="1000">
        <f>[1]INDUSTRY!$I$112</f>
        <v>755</v>
      </c>
      <c r="I125" s="1000">
        <f>[1]INDUSTRY!$J$112</f>
        <v>755</v>
      </c>
      <c r="J125" s="1000">
        <f>[1]INDUSTRY!$K$112</f>
        <v>755</v>
      </c>
      <c r="K125" s="1000">
        <f>[1]INDUSTRY!$L$112</f>
        <v>755</v>
      </c>
      <c r="L125" s="1000">
        <f>[1]INDUSTRY!$M$112</f>
        <v>755</v>
      </c>
      <c r="M125" s="1000">
        <f>[1]INDUSTRY!$N$112</f>
        <v>755</v>
      </c>
      <c r="N125" s="1000">
        <f>[1]INDUSTRY!$O$112</f>
        <v>755</v>
      </c>
      <c r="O125" s="1000">
        <f>[1]INDUSTRY!$P$112</f>
        <v>755</v>
      </c>
      <c r="P125" s="1000">
        <f>[1]INDUSTRY!$Q$112</f>
        <v>2</v>
      </c>
    </row>
    <row r="126" spans="1:16" x14ac:dyDescent="0.25">
      <c r="A126" s="998"/>
      <c r="B126" s="999" t="s">
        <v>75</v>
      </c>
      <c r="C126" s="999"/>
      <c r="D126" s="999"/>
      <c r="E126" s="1000">
        <f>[1]INDUSTRY!$F$113</f>
        <v>118898</v>
      </c>
      <c r="F126" s="1000">
        <f>[1]INDUSTRY!$G$113</f>
        <v>123429</v>
      </c>
      <c r="G126" s="1000">
        <f>[1]INDUSTRY!$H$113</f>
        <v>123100</v>
      </c>
      <c r="H126" s="1000">
        <f>[1]INDUSTRY!$I$113</f>
        <v>121697</v>
      </c>
      <c r="I126" s="1000">
        <f>[1]INDUSTRY!$J$113</f>
        <v>116000</v>
      </c>
      <c r="J126" s="1000">
        <f>[1]INDUSTRY!$K$113</f>
        <v>114891</v>
      </c>
      <c r="K126" s="1000">
        <f>[1]INDUSTRY!$L$113</f>
        <v>109774</v>
      </c>
      <c r="L126" s="1000">
        <f>[1]INDUSTRY!$M$113</f>
        <v>115890</v>
      </c>
      <c r="M126" s="1000">
        <f>[1]INDUSTRY!$N$113</f>
        <v>136190</v>
      </c>
      <c r="N126" s="1000">
        <f>[1]INDUSTRY!$O$113</f>
        <v>134350</v>
      </c>
      <c r="O126" s="1000">
        <f>[1]INDUSTRY!$P$113</f>
        <v>133256</v>
      </c>
      <c r="P126" s="1000">
        <f>[1]INDUSTRY!$Q$113</f>
        <v>166613</v>
      </c>
    </row>
    <row r="127" spans="1:16" ht="15.75" thickBot="1" x14ac:dyDescent="0.3">
      <c r="A127" s="1051"/>
      <c r="B127" s="1001" t="s">
        <v>76</v>
      </c>
      <c r="C127" s="1001"/>
      <c r="D127" s="1001"/>
      <c r="E127" s="1000">
        <f>[1]INDUSTRY!$F$114</f>
        <v>156310</v>
      </c>
      <c r="F127" s="1000">
        <f>[1]INDUSTRY!$G$114</f>
        <v>155424</v>
      </c>
      <c r="G127" s="1000">
        <f>[1]INDUSTRY!$H$114</f>
        <v>156802</v>
      </c>
      <c r="H127" s="1000">
        <f>[1]INDUSTRY!$I$114</f>
        <v>156030</v>
      </c>
      <c r="I127" s="1000">
        <f>[1]INDUSTRY!$J$114</f>
        <v>154051</v>
      </c>
      <c r="J127" s="1000">
        <f>[1]INDUSTRY!$K$114</f>
        <v>158743</v>
      </c>
      <c r="K127" s="1000">
        <f>[1]INDUSTRY!$L$114</f>
        <v>164641</v>
      </c>
      <c r="L127" s="1000">
        <f>[1]INDUSTRY!$M$114</f>
        <v>161903</v>
      </c>
      <c r="M127" s="1000">
        <f>[1]INDUSTRY!$N$114</f>
        <v>163374</v>
      </c>
      <c r="N127" s="1000">
        <f>[1]INDUSTRY!$O$114</f>
        <v>160940</v>
      </c>
      <c r="O127" s="1000">
        <f>[1]INDUSTRY!$P$114</f>
        <v>162395</v>
      </c>
      <c r="P127" s="1000">
        <f>[1]INDUSTRY!$Q$114</f>
        <v>184899</v>
      </c>
    </row>
    <row r="128" spans="1:16" x14ac:dyDescent="0.25">
      <c r="A128" s="1004" t="s">
        <v>77</v>
      </c>
      <c r="B128" s="1005"/>
      <c r="C128" s="1005"/>
      <c r="D128" s="1005"/>
      <c r="E128" s="997">
        <f>SUM(E129:E133)</f>
        <v>1721495</v>
      </c>
      <c r="F128" s="997">
        <f t="shared" ref="F128:P128" si="24">SUM(F129:F133)</f>
        <v>1724951</v>
      </c>
      <c r="G128" s="997">
        <f t="shared" si="24"/>
        <v>1973981</v>
      </c>
      <c r="H128" s="997">
        <f t="shared" si="24"/>
        <v>1695166</v>
      </c>
      <c r="I128" s="997">
        <f t="shared" si="24"/>
        <v>1820298</v>
      </c>
      <c r="J128" s="997">
        <f t="shared" si="24"/>
        <v>1377484</v>
      </c>
      <c r="K128" s="997">
        <f t="shared" si="24"/>
        <v>1276841</v>
      </c>
      <c r="L128" s="997">
        <f t="shared" si="24"/>
        <v>1312429</v>
      </c>
      <c r="M128" s="997">
        <f t="shared" si="24"/>
        <v>1501332</v>
      </c>
      <c r="N128" s="997">
        <f t="shared" si="24"/>
        <v>1301137</v>
      </c>
      <c r="O128" s="997">
        <f t="shared" si="24"/>
        <v>1442923</v>
      </c>
      <c r="P128" s="997">
        <f t="shared" si="24"/>
        <v>1188062</v>
      </c>
    </row>
    <row r="129" spans="1:18" x14ac:dyDescent="0.25">
      <c r="A129" s="998"/>
      <c r="B129" s="999" t="s">
        <v>140</v>
      </c>
      <c r="C129" s="999"/>
      <c r="D129" s="999"/>
      <c r="E129" s="1000">
        <f>[1]INDUSTRY!$F$116</f>
        <v>10039</v>
      </c>
      <c r="F129" s="1000">
        <f>[1]INDUSTRY!$G$116</f>
        <v>8905</v>
      </c>
      <c r="G129" s="1000">
        <f>[1]INDUSTRY!$H$116</f>
        <v>8767</v>
      </c>
      <c r="H129" s="1000">
        <f>[1]INDUSTRY!$I$116</f>
        <v>8353</v>
      </c>
      <c r="I129" s="1000">
        <f>[1]INDUSTRY!$J$116</f>
        <v>8367</v>
      </c>
      <c r="J129" s="1000">
        <f>[1]INDUSTRY!$K$116</f>
        <v>8886</v>
      </c>
      <c r="K129" s="1000">
        <f>[1]INDUSTRY!$L$116</f>
        <v>11303</v>
      </c>
      <c r="L129" s="1000">
        <f>[1]INDUSTRY!$M$116</f>
        <v>10943</v>
      </c>
      <c r="M129" s="1000">
        <f>[1]INDUSTRY!$N$116</f>
        <v>11132</v>
      </c>
      <c r="N129" s="1000">
        <f>[1]INDUSTRY!$O$116</f>
        <v>8011</v>
      </c>
      <c r="O129" s="1000">
        <f>[1]INDUSTRY!$P$116</f>
        <v>7504</v>
      </c>
      <c r="P129" s="1000">
        <f>[1]INDUSTRY!$Q$116</f>
        <v>6521</v>
      </c>
    </row>
    <row r="130" spans="1:18" x14ac:dyDescent="0.25">
      <c r="A130" s="998"/>
      <c r="B130" s="999" t="s">
        <v>79</v>
      </c>
      <c r="C130" s="999"/>
      <c r="D130" s="999"/>
      <c r="E130" s="1000">
        <f>[1]INDUSTRY!$F$117</f>
        <v>1006347</v>
      </c>
      <c r="F130" s="1000">
        <f>[1]INDUSTRY!$G$117</f>
        <v>1033862</v>
      </c>
      <c r="G130" s="1000">
        <f>[1]INDUSTRY!$H$117</f>
        <v>1172394</v>
      </c>
      <c r="H130" s="1000">
        <f>[1]INDUSTRY!$I$117</f>
        <v>964010</v>
      </c>
      <c r="I130" s="1000">
        <f>[1]INDUSTRY!$J$117</f>
        <v>1016771</v>
      </c>
      <c r="J130" s="1000">
        <f>[1]INDUSTRY!$K$117</f>
        <v>648989</v>
      </c>
      <c r="K130" s="1000">
        <f>[1]INDUSTRY!$L$117</f>
        <v>596422</v>
      </c>
      <c r="L130" s="1000">
        <f>[1]INDUSTRY!$M$117</f>
        <v>602071</v>
      </c>
      <c r="M130" s="1000">
        <f>[1]INDUSTRY!$N$117</f>
        <v>630567</v>
      </c>
      <c r="N130" s="1000">
        <f>[1]INDUSTRY!$O$117</f>
        <v>625006</v>
      </c>
      <c r="O130" s="1000">
        <f>[1]INDUSTRY!$P$117</f>
        <v>707943</v>
      </c>
      <c r="P130" s="1000">
        <f>[1]INDUSTRY!$Q$117</f>
        <v>489251</v>
      </c>
    </row>
    <row r="131" spans="1:18" x14ac:dyDescent="0.25">
      <c r="A131" s="998"/>
      <c r="B131" s="999" t="s">
        <v>80</v>
      </c>
      <c r="C131" s="999"/>
      <c r="D131" s="999"/>
      <c r="E131" s="1000">
        <f>[1]INDUSTRY!$F$118</f>
        <v>111108</v>
      </c>
      <c r="F131" s="1000">
        <f>[1]INDUSTRY!$G$118</f>
        <v>105998</v>
      </c>
      <c r="G131" s="1000">
        <f>[1]INDUSTRY!$H$118</f>
        <v>82196</v>
      </c>
      <c r="H131" s="1000">
        <f>[1]INDUSTRY!$I$118</f>
        <v>80769</v>
      </c>
      <c r="I131" s="1000">
        <f>[1]INDUSTRY!$J$118</f>
        <v>87167</v>
      </c>
      <c r="J131" s="1000">
        <f>[1]INDUSTRY!$K$118</f>
        <v>86943</v>
      </c>
      <c r="K131" s="1000">
        <f>[1]INDUSTRY!$L$118</f>
        <v>121034</v>
      </c>
      <c r="L131" s="1000">
        <f>[1]INDUSTRY!$M$118</f>
        <v>115352</v>
      </c>
      <c r="M131" s="1000">
        <f>[1]INDUSTRY!$N$118</f>
        <v>119947</v>
      </c>
      <c r="N131" s="1000">
        <f>[1]INDUSTRY!$O$118</f>
        <v>117969</v>
      </c>
      <c r="O131" s="1000">
        <f>[1]INDUSTRY!$P$118</f>
        <v>107564</v>
      </c>
      <c r="P131" s="1000">
        <f>[1]INDUSTRY!$Q$118</f>
        <v>73616</v>
      </c>
    </row>
    <row r="132" spans="1:18" x14ac:dyDescent="0.25">
      <c r="A132" s="998"/>
      <c r="B132" s="999" t="s">
        <v>141</v>
      </c>
      <c r="C132" s="999"/>
      <c r="D132" s="999"/>
      <c r="E132" s="1000">
        <f>[1]INDUSTRY!$F$119</f>
        <v>80542</v>
      </c>
      <c r="F132" s="1000">
        <f>[1]INDUSTRY!$G$119</f>
        <v>89666</v>
      </c>
      <c r="G132" s="1000">
        <f>[1]INDUSTRY!$H$119</f>
        <v>82931</v>
      </c>
      <c r="H132" s="1000">
        <f>[1]INDUSTRY!$I$119</f>
        <v>75164</v>
      </c>
      <c r="I132" s="1000">
        <f>[1]INDUSTRY!$J$119</f>
        <v>77961</v>
      </c>
      <c r="J132" s="1000">
        <f>[1]INDUSTRY!$K$119</f>
        <v>86488</v>
      </c>
      <c r="K132" s="1000">
        <f>[1]INDUSTRY!$L$119</f>
        <v>86030</v>
      </c>
      <c r="L132" s="1000">
        <f>[1]INDUSTRY!$M$119</f>
        <v>85921</v>
      </c>
      <c r="M132" s="1000">
        <f>[1]INDUSTRY!$N$119</f>
        <v>85226</v>
      </c>
      <c r="N132" s="1000">
        <f>[1]INDUSTRY!$O$119</f>
        <v>78665</v>
      </c>
      <c r="O132" s="1000">
        <f>[1]INDUSTRY!$P$119</f>
        <v>80211</v>
      </c>
      <c r="P132" s="1000">
        <f>[1]INDUSTRY!$Q$119</f>
        <v>83363</v>
      </c>
    </row>
    <row r="133" spans="1:18" ht="15.75" thickBot="1" x14ac:dyDescent="0.3">
      <c r="A133" s="1002"/>
      <c r="B133" s="1003" t="s">
        <v>43</v>
      </c>
      <c r="C133" s="1003"/>
      <c r="D133" s="1003"/>
      <c r="E133" s="1000">
        <f>[1]INDUSTRY!$F$120</f>
        <v>513459</v>
      </c>
      <c r="F133" s="1000">
        <f>[1]INDUSTRY!$G$120</f>
        <v>486520</v>
      </c>
      <c r="G133" s="1000">
        <f>[1]INDUSTRY!$H$120</f>
        <v>627693</v>
      </c>
      <c r="H133" s="1000">
        <f>[1]INDUSTRY!$I$120</f>
        <v>566870</v>
      </c>
      <c r="I133" s="1000">
        <f>[1]INDUSTRY!$J$120</f>
        <v>630032</v>
      </c>
      <c r="J133" s="1000">
        <f>[1]INDUSTRY!$K$120</f>
        <v>546178</v>
      </c>
      <c r="K133" s="1000">
        <f>[1]INDUSTRY!$L$120</f>
        <v>462052</v>
      </c>
      <c r="L133" s="1000">
        <f>[1]INDUSTRY!$M$120</f>
        <v>498142</v>
      </c>
      <c r="M133" s="1000">
        <f>[1]INDUSTRY!$N$120</f>
        <v>654460</v>
      </c>
      <c r="N133" s="1000">
        <f>[1]INDUSTRY!$O$120</f>
        <v>471486</v>
      </c>
      <c r="O133" s="1000">
        <f>[1]INDUSTRY!$P$120</f>
        <v>539701</v>
      </c>
      <c r="P133" s="1000">
        <f>[1]INDUSTRY!$Q$120</f>
        <v>535311</v>
      </c>
    </row>
    <row r="134" spans="1:18" ht="15.75" thickBot="1" x14ac:dyDescent="0.3">
      <c r="A134" s="1009" t="s">
        <v>81</v>
      </c>
      <c r="B134" s="1068"/>
      <c r="C134" s="1068"/>
      <c r="D134" s="1068"/>
      <c r="E134" s="997">
        <f>E74+E84+E107+E122+E123+E128</f>
        <v>48847750</v>
      </c>
      <c r="F134" s="997">
        <f t="shared" ref="F134:P134" si="25">F74+F84+F107+F122+F123+F128</f>
        <v>48735004</v>
      </c>
      <c r="G134" s="997">
        <f t="shared" si="25"/>
        <v>50345428</v>
      </c>
      <c r="H134" s="997">
        <f t="shared" si="25"/>
        <v>50050784</v>
      </c>
      <c r="I134" s="997">
        <f t="shared" si="25"/>
        <v>50444798</v>
      </c>
      <c r="J134" s="997">
        <f t="shared" si="25"/>
        <v>47698656</v>
      </c>
      <c r="K134" s="997">
        <f t="shared" si="25"/>
        <v>49582370</v>
      </c>
      <c r="L134" s="997">
        <f t="shared" si="25"/>
        <v>50349096</v>
      </c>
      <c r="M134" s="997">
        <f t="shared" si="25"/>
        <v>50636877</v>
      </c>
      <c r="N134" s="997">
        <f t="shared" si="25"/>
        <v>51173588</v>
      </c>
      <c r="O134" s="997">
        <f t="shared" si="25"/>
        <v>52313950</v>
      </c>
      <c r="P134" s="997">
        <f t="shared" si="25"/>
        <v>51501198</v>
      </c>
      <c r="R134" s="1075"/>
    </row>
    <row r="135" spans="1:18" ht="15.75" thickBot="1" x14ac:dyDescent="0.3">
      <c r="A135" s="1069" t="s">
        <v>82</v>
      </c>
      <c r="B135" s="1070"/>
      <c r="C135" s="1071"/>
      <c r="D135" s="1071"/>
      <c r="E135" s="1072"/>
      <c r="F135" s="1072"/>
      <c r="G135" s="1072"/>
      <c r="H135" s="1072"/>
      <c r="I135" s="1072"/>
      <c r="J135" s="1072"/>
      <c r="K135" s="1072"/>
      <c r="L135" s="1072"/>
      <c r="M135" s="1072"/>
      <c r="N135" s="1072"/>
      <c r="O135" s="1072"/>
      <c r="P135" s="1072"/>
    </row>
    <row r="136" spans="1:18" x14ac:dyDescent="0.25">
      <c r="A136" s="1030" t="s">
        <v>83</v>
      </c>
      <c r="B136" s="1007"/>
      <c r="C136" s="1007"/>
      <c r="D136" s="1007"/>
      <c r="E136" s="1000">
        <f>[1]INDUSTRY!$F$123</f>
        <v>1357442</v>
      </c>
      <c r="F136" s="1000">
        <f>[1]INDUSTRY!$G$123</f>
        <v>1319094</v>
      </c>
      <c r="G136" s="1000">
        <f>[1]INDUSTRY!$H$123</f>
        <v>1404309</v>
      </c>
      <c r="H136" s="1000">
        <f>[1]INDUSTRY!$I$123</f>
        <v>1708612</v>
      </c>
      <c r="I136" s="1000">
        <f>[1]INDUSTRY!$J$123</f>
        <v>1130946</v>
      </c>
      <c r="J136" s="1000">
        <f>[1]INDUSTRY!$K$123</f>
        <v>1037908</v>
      </c>
      <c r="K136" s="1000">
        <f>[1]INDUSTRY!$L$123</f>
        <v>1077240</v>
      </c>
      <c r="L136" s="1000">
        <f>[1]INDUSTRY!$M$123</f>
        <v>705594</v>
      </c>
      <c r="M136" s="1000">
        <f>[1]INDUSTRY!$N$123</f>
        <v>951009</v>
      </c>
      <c r="N136" s="1000">
        <f>[1]INDUSTRY!$O$123</f>
        <v>796271</v>
      </c>
      <c r="O136" s="1000">
        <f>[1]INDUSTRY!$P$123</f>
        <v>931965</v>
      </c>
      <c r="P136" s="1000">
        <f>[1]INDUSTRY!$Q$123</f>
        <v>969060</v>
      </c>
    </row>
    <row r="137" spans="1:18" x14ac:dyDescent="0.25">
      <c r="A137" s="998" t="s">
        <v>142</v>
      </c>
      <c r="B137" s="999"/>
      <c r="C137" s="999"/>
      <c r="D137" s="999"/>
      <c r="E137" s="1000">
        <f>[1]INDUSTRY!$F$124</f>
        <v>2032532</v>
      </c>
      <c r="F137" s="1000">
        <f>[1]INDUSTRY!$G$124</f>
        <v>2068916</v>
      </c>
      <c r="G137" s="1000">
        <f>[1]INDUSTRY!$H$124</f>
        <v>2146389</v>
      </c>
      <c r="H137" s="1000">
        <f>[1]INDUSTRY!$I$124</f>
        <v>2353434</v>
      </c>
      <c r="I137" s="1000">
        <f>[1]INDUSTRY!$J$124</f>
        <v>2213073</v>
      </c>
      <c r="J137" s="1000">
        <f>[1]INDUSTRY!$K$124</f>
        <v>2244805</v>
      </c>
      <c r="K137" s="1000">
        <f>[1]INDUSTRY!$L$124</f>
        <v>2341246</v>
      </c>
      <c r="L137" s="1000">
        <f>[1]INDUSTRY!$M$124</f>
        <v>2262448</v>
      </c>
      <c r="M137" s="1000">
        <f>[1]INDUSTRY!$N$124</f>
        <v>2196704</v>
      </c>
      <c r="N137" s="1000">
        <f>[1]INDUSTRY!$O$124</f>
        <v>2369096</v>
      </c>
      <c r="O137" s="1000">
        <f>[1]INDUSTRY!$P$124</f>
        <v>2356576</v>
      </c>
      <c r="P137" s="1000">
        <f>[1]INDUSTRY!$Q$124</f>
        <v>2453152</v>
      </c>
    </row>
    <row r="138" spans="1:18" ht="15.75" thickBot="1" x14ac:dyDescent="0.3">
      <c r="A138" s="1073" t="s">
        <v>143</v>
      </c>
      <c r="B138" s="1074"/>
      <c r="C138" s="1074"/>
      <c r="D138" s="1074"/>
      <c r="E138" s="1043">
        <f>[1]INDUSTRY!$F$125</f>
        <v>443984</v>
      </c>
      <c r="F138" s="1043">
        <f>[1]INDUSTRY!$G$125</f>
        <v>0</v>
      </c>
      <c r="G138" s="1043">
        <f>[1]INDUSTRY!$H$125</f>
        <v>0</v>
      </c>
      <c r="H138" s="1043">
        <f>[1]INDUSTRY!$I$125</f>
        <v>0</v>
      </c>
      <c r="I138" s="1043">
        <f>[1]INDUSTRY!$J$125</f>
        <v>0</v>
      </c>
      <c r="J138" s="1043">
        <f>[1]INDUSTRY!$K$125</f>
        <v>0</v>
      </c>
      <c r="K138" s="1043">
        <f>[1]INDUSTRY!$L$125</f>
        <v>0</v>
      </c>
      <c r="L138" s="1043">
        <f>[1]INDUSTRY!$M$125</f>
        <v>0</v>
      </c>
      <c r="M138" s="1043">
        <f>[1]INDUSTRY!$N$125</f>
        <v>0</v>
      </c>
      <c r="N138" s="1043">
        <f>[1]INDUSTRY!$O$125</f>
        <v>0</v>
      </c>
      <c r="O138" s="1043">
        <f>[1]INDUSTRY!$P$125</f>
        <v>0</v>
      </c>
      <c r="P138" s="1043">
        <f>[1]INDUSTRY!$Q$125</f>
        <v>0</v>
      </c>
    </row>
    <row r="139" spans="1:18" x14ac:dyDescent="0.25">
      <c r="A139" s="992"/>
      <c r="B139" s="992"/>
      <c r="C139" s="992"/>
      <c r="D139" s="992"/>
      <c r="E139" s="992"/>
      <c r="F139" s="992"/>
      <c r="G139" s="992"/>
      <c r="H139" s="992"/>
      <c r="I139" s="992"/>
      <c r="J139" s="992"/>
      <c r="K139" s="992"/>
      <c r="L139" s="992"/>
      <c r="M139" s="992"/>
      <c r="N139" s="992"/>
      <c r="O139" s="992"/>
      <c r="P139" s="992"/>
    </row>
    <row r="141" spans="1:18" x14ac:dyDescent="0.25">
      <c r="E141" s="1075">
        <f t="shared" ref="E141:K141" si="26">E62-E134</f>
        <v>0</v>
      </c>
      <c r="F141" s="1075">
        <f t="shared" si="26"/>
        <v>0</v>
      </c>
      <c r="G141" s="1075">
        <f t="shared" si="26"/>
        <v>0</v>
      </c>
      <c r="H141" s="1075">
        <f t="shared" si="26"/>
        <v>0</v>
      </c>
      <c r="I141" s="1075">
        <f t="shared" si="26"/>
        <v>0</v>
      </c>
      <c r="J141" s="1075">
        <f t="shared" si="26"/>
        <v>0</v>
      </c>
      <c r="K141" s="1075">
        <f t="shared" si="26"/>
        <v>0</v>
      </c>
      <c r="L141" s="1075">
        <f>L62-L134</f>
        <v>-1</v>
      </c>
      <c r="M141" s="1075">
        <f t="shared" ref="M141:P141" si="27">M62-M134</f>
        <v>0</v>
      </c>
      <c r="N141" s="1075">
        <f t="shared" si="27"/>
        <v>0</v>
      </c>
      <c r="O141" s="1075">
        <f t="shared" si="27"/>
        <v>1</v>
      </c>
      <c r="P141" s="1082">
        <f t="shared" si="27"/>
        <v>1</v>
      </c>
    </row>
    <row r="143" spans="1:18" x14ac:dyDescent="0.25">
      <c r="E143" s="1075"/>
      <c r="F143" s="1075"/>
      <c r="G143" s="1075"/>
      <c r="H143" s="1075"/>
      <c r="I143" s="1075"/>
      <c r="J143" s="1075"/>
      <c r="P143" s="1075"/>
    </row>
    <row r="146" spans="16:16" x14ac:dyDescent="0.25">
      <c r="P146" s="1075"/>
    </row>
  </sheetData>
  <mergeCells count="25">
    <mergeCell ref="A18:D18"/>
    <mergeCell ref="A72:D73"/>
    <mergeCell ref="A121:D121"/>
    <mergeCell ref="K14:K17"/>
    <mergeCell ref="L14:L17"/>
    <mergeCell ref="M14:M17"/>
    <mergeCell ref="N14:N17"/>
    <mergeCell ref="O14:O17"/>
    <mergeCell ref="P14:P17"/>
    <mergeCell ref="A9:P9"/>
    <mergeCell ref="E11:P11"/>
    <mergeCell ref="A12:D17"/>
    <mergeCell ref="E12:P13"/>
    <mergeCell ref="E14:E17"/>
    <mergeCell ref="F14:F17"/>
    <mergeCell ref="G14:G17"/>
    <mergeCell ref="H14:H17"/>
    <mergeCell ref="I14:I17"/>
    <mergeCell ref="J14:J17"/>
    <mergeCell ref="A8:P8"/>
    <mergeCell ref="D2:D4"/>
    <mergeCell ref="E2:E4"/>
    <mergeCell ref="G2:H4"/>
    <mergeCell ref="A5:P5"/>
    <mergeCell ref="A7:P7"/>
  </mergeCells>
  <pageMargins left="0.7" right="0.7" top="0.75" bottom="0.75" header="0.3" footer="0.3"/>
  <pageSetup scale="90" fitToHeight="0" orientation="landscape" r:id="rId1"/>
  <rowBreaks count="2" manualBreakCount="2">
    <brk id="69" max="16383" man="1"/>
    <brk id="13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P143"/>
  <sheetViews>
    <sheetView topLeftCell="G118" zoomScaleNormal="100" workbookViewId="0">
      <selection activeCell="P147" sqref="P147"/>
    </sheetView>
  </sheetViews>
  <sheetFormatPr defaultRowHeight="15" x14ac:dyDescent="0.25"/>
  <cols>
    <col min="4" max="4" width="35" customWidth="1"/>
    <col min="5" max="5" width="16.140625" customWidth="1"/>
    <col min="6" max="6" width="16.85546875" customWidth="1"/>
    <col min="7" max="7" width="16.140625" customWidth="1"/>
    <col min="8" max="8" width="16.28515625" customWidth="1"/>
    <col min="9" max="9" width="16.42578125" customWidth="1"/>
    <col min="10" max="10" width="13" customWidth="1"/>
    <col min="11" max="11" width="12.85546875" customWidth="1"/>
    <col min="12" max="12" width="11.7109375" customWidth="1"/>
    <col min="13" max="13" width="11.5703125" customWidth="1"/>
    <col min="14" max="14" width="12.28515625" customWidth="1"/>
    <col min="15" max="15" width="11.140625" customWidth="1"/>
    <col min="16" max="16" width="13.85546875" customWidth="1"/>
    <col min="17" max="17" width="7.28515625" customWidth="1"/>
  </cols>
  <sheetData>
    <row r="2" spans="1:16" ht="15.75" x14ac:dyDescent="0.25">
      <c r="B2" s="196"/>
      <c r="C2" s="196"/>
      <c r="D2" s="1348"/>
      <c r="E2" s="1348"/>
      <c r="F2" s="196"/>
      <c r="G2" s="1314"/>
      <c r="H2" s="1314"/>
      <c r="I2" s="196"/>
      <c r="J2" s="196"/>
      <c r="L2" s="196"/>
    </row>
    <row r="3" spans="1:16" ht="15.75" x14ac:dyDescent="0.25">
      <c r="B3" s="196"/>
      <c r="C3" s="196"/>
      <c r="D3" s="1348"/>
      <c r="E3" s="1348"/>
      <c r="F3" s="196"/>
      <c r="G3" s="1314"/>
      <c r="H3" s="1314"/>
      <c r="I3" s="196"/>
    </row>
    <row r="4" spans="1:16" ht="15.75" x14ac:dyDescent="0.25">
      <c r="B4" s="196"/>
      <c r="C4" s="196"/>
      <c r="D4" s="1348"/>
      <c r="E4" s="1348"/>
      <c r="F4" s="196"/>
      <c r="G4" s="1314"/>
      <c r="H4" s="1314"/>
      <c r="I4" s="196"/>
    </row>
    <row r="5" spans="1:16" x14ac:dyDescent="0.25">
      <c r="A5" s="1303"/>
      <c r="B5" s="1303"/>
      <c r="C5" s="1303"/>
      <c r="D5" s="1303"/>
      <c r="E5" s="1303"/>
      <c r="F5" s="1303"/>
      <c r="G5" s="1303"/>
      <c r="H5" s="1303"/>
      <c r="I5" s="1303"/>
      <c r="J5" s="1303"/>
      <c r="K5" s="1303"/>
      <c r="L5" s="1303"/>
      <c r="M5" s="1303"/>
      <c r="N5" s="1303"/>
      <c r="O5" s="1303"/>
      <c r="P5" s="1303"/>
    </row>
    <row r="6" spans="1:16" x14ac:dyDescent="0.25">
      <c r="A6" s="1086"/>
      <c r="B6" s="1086"/>
      <c r="C6" s="1086"/>
      <c r="D6" s="1086"/>
      <c r="E6" s="1086"/>
      <c r="F6" s="1086"/>
      <c r="G6" s="1086"/>
      <c r="H6" s="1086"/>
      <c r="I6" s="1086"/>
      <c r="J6" s="1086"/>
      <c r="K6" s="1086"/>
      <c r="L6" s="1086"/>
      <c r="M6" s="1086"/>
      <c r="N6" s="1086"/>
      <c r="O6" s="1086"/>
      <c r="P6" s="1086"/>
    </row>
    <row r="7" spans="1:16" x14ac:dyDescent="0.25">
      <c r="A7" s="1086"/>
      <c r="B7" s="1086"/>
      <c r="C7" s="1086"/>
      <c r="D7" s="1086"/>
      <c r="E7" s="1086"/>
      <c r="F7" s="1086"/>
      <c r="G7" s="1086"/>
      <c r="H7" s="1086"/>
      <c r="I7" s="1086"/>
      <c r="J7" s="1086"/>
      <c r="K7" s="1086"/>
      <c r="L7" s="1086"/>
      <c r="M7" s="1086"/>
      <c r="N7" s="1086"/>
      <c r="O7" s="1086"/>
      <c r="P7" s="1086"/>
    </row>
    <row r="8" spans="1:16" x14ac:dyDescent="0.25">
      <c r="A8" s="1083"/>
      <c r="B8" s="1083"/>
      <c r="C8" s="1083"/>
      <c r="D8" s="1083"/>
      <c r="E8" s="1083"/>
      <c r="F8" s="1083"/>
      <c r="G8" s="1083"/>
      <c r="H8" s="1083"/>
      <c r="I8" s="1083"/>
      <c r="J8" s="1083"/>
      <c r="K8" s="1083"/>
      <c r="L8" s="1083"/>
      <c r="M8" s="1083"/>
      <c r="N8" s="1083"/>
      <c r="O8" s="1083"/>
      <c r="P8" s="1083"/>
    </row>
    <row r="9" spans="1:16" ht="15.75" x14ac:dyDescent="0.25">
      <c r="A9" s="1442" t="s">
        <v>145</v>
      </c>
      <c r="B9" s="1442"/>
      <c r="C9" s="1442"/>
      <c r="D9" s="1442"/>
      <c r="E9" s="1442"/>
      <c r="F9" s="1442"/>
      <c r="G9" s="1442"/>
      <c r="H9" s="1442"/>
      <c r="I9" s="1442"/>
      <c r="J9" s="1442"/>
      <c r="K9" s="1442"/>
      <c r="L9" s="1442"/>
      <c r="M9" s="1442"/>
      <c r="N9" s="1442"/>
      <c r="O9" s="1442"/>
      <c r="P9" s="1442"/>
    </row>
    <row r="10" spans="1:16" ht="15.75" x14ac:dyDescent="0.25">
      <c r="A10" s="1442" t="s">
        <v>175</v>
      </c>
      <c r="B10" s="1442"/>
      <c r="C10" s="1442"/>
      <c r="D10" s="1442"/>
      <c r="E10" s="1442"/>
      <c r="F10" s="1442"/>
      <c r="G10" s="1442"/>
      <c r="H10" s="1442"/>
      <c r="I10" s="1442"/>
      <c r="J10" s="1442"/>
      <c r="K10" s="1442"/>
      <c r="L10" s="1442"/>
      <c r="M10" s="1442"/>
      <c r="N10" s="1442"/>
      <c r="O10" s="1442"/>
      <c r="P10" s="1442"/>
    </row>
    <row r="11" spans="1:16" ht="15.75" x14ac:dyDescent="0.25">
      <c r="A11" s="1442" t="s">
        <v>189</v>
      </c>
      <c r="B11" s="1442"/>
      <c r="C11" s="1442"/>
      <c r="D11" s="1442"/>
      <c r="E11" s="1442"/>
      <c r="F11" s="1442"/>
      <c r="G11" s="1442"/>
      <c r="H11" s="1442"/>
      <c r="I11" s="1442"/>
      <c r="J11" s="1442"/>
      <c r="K11" s="1442"/>
      <c r="L11" s="1442"/>
      <c r="M11" s="1442"/>
      <c r="N11" s="1442"/>
      <c r="O11" s="1442"/>
      <c r="P11" s="1442"/>
    </row>
    <row r="12" spans="1:16" ht="21.75" x14ac:dyDescent="0.3">
      <c r="A12" s="1084"/>
      <c r="B12" s="1084"/>
      <c r="C12" s="1084"/>
      <c r="D12" s="1084"/>
      <c r="E12" s="1084"/>
      <c r="F12" s="1084"/>
      <c r="G12" s="1084"/>
      <c r="H12" s="1084"/>
      <c r="I12" s="1084"/>
      <c r="J12" s="1084"/>
      <c r="K12" s="1084"/>
      <c r="L12" s="1084"/>
      <c r="M12" s="1084"/>
      <c r="N12" s="1084"/>
      <c r="O12" s="1084"/>
      <c r="P12" s="1084"/>
    </row>
    <row r="13" spans="1:16" ht="15.75" thickBot="1" x14ac:dyDescent="0.3">
      <c r="A13" s="199"/>
      <c r="B13" s="37"/>
      <c r="C13" s="37"/>
      <c r="E13" s="1355"/>
      <c r="F13" s="1355"/>
      <c r="G13" s="1355"/>
      <c r="H13" s="1355"/>
      <c r="I13" s="1355"/>
      <c r="J13" s="1355"/>
      <c r="K13" s="1355"/>
      <c r="L13" s="1355"/>
      <c r="M13" s="1355"/>
      <c r="N13" s="1355"/>
      <c r="O13" s="1355"/>
      <c r="P13" s="1355"/>
    </row>
    <row r="14" spans="1:16" ht="15" customHeight="1" x14ac:dyDescent="0.25">
      <c r="A14" s="1443" t="s">
        <v>148</v>
      </c>
      <c r="B14" s="1444"/>
      <c r="C14" s="1444"/>
      <c r="D14" s="1445"/>
      <c r="E14" s="1452" t="s">
        <v>149</v>
      </c>
      <c r="F14" s="1453"/>
      <c r="G14" s="1453"/>
      <c r="H14" s="1453"/>
      <c r="I14" s="1453"/>
      <c r="J14" s="1453"/>
      <c r="K14" s="1453"/>
      <c r="L14" s="1453"/>
      <c r="M14" s="1453"/>
      <c r="N14" s="1453"/>
      <c r="O14" s="1453"/>
      <c r="P14" s="1453"/>
    </row>
    <row r="15" spans="1:16" ht="15.75" customHeight="1" thickBot="1" x14ac:dyDescent="0.3">
      <c r="A15" s="1446"/>
      <c r="B15" s="1447"/>
      <c r="C15" s="1447"/>
      <c r="D15" s="1448"/>
      <c r="E15" s="1454"/>
      <c r="F15" s="1455"/>
      <c r="G15" s="1455"/>
      <c r="H15" s="1455"/>
      <c r="I15" s="1455"/>
      <c r="J15" s="1455"/>
      <c r="K15" s="1455"/>
      <c r="L15" s="1455"/>
      <c r="M15" s="1455"/>
      <c r="N15" s="1455"/>
      <c r="O15" s="1455"/>
      <c r="P15" s="1455"/>
    </row>
    <row r="16" spans="1:16" ht="15" customHeight="1" x14ac:dyDescent="0.25">
      <c r="A16" s="1446"/>
      <c r="B16" s="1447"/>
      <c r="C16" s="1447"/>
      <c r="D16" s="1448"/>
      <c r="E16" s="1439">
        <v>38748</v>
      </c>
      <c r="F16" s="1439">
        <v>38776</v>
      </c>
      <c r="G16" s="1439">
        <v>38807</v>
      </c>
      <c r="H16" s="1439">
        <v>38837</v>
      </c>
      <c r="I16" s="1439">
        <v>38868</v>
      </c>
      <c r="J16" s="1439">
        <v>38898</v>
      </c>
      <c r="K16" s="1439">
        <v>38929</v>
      </c>
      <c r="L16" s="1439">
        <v>39691</v>
      </c>
      <c r="M16" s="1439">
        <v>39721</v>
      </c>
      <c r="N16" s="1439">
        <v>39752</v>
      </c>
      <c r="O16" s="1439">
        <v>39782</v>
      </c>
      <c r="P16" s="1439">
        <v>39813</v>
      </c>
    </row>
    <row r="17" spans="1:16" ht="15" customHeight="1" x14ac:dyDescent="0.25">
      <c r="A17" s="1446"/>
      <c r="B17" s="1447"/>
      <c r="C17" s="1447"/>
      <c r="D17" s="1448"/>
      <c r="E17" s="1440"/>
      <c r="F17" s="1440"/>
      <c r="G17" s="1440"/>
      <c r="H17" s="1440"/>
      <c r="I17" s="1440"/>
      <c r="J17" s="1440"/>
      <c r="K17" s="1440"/>
      <c r="L17" s="1440"/>
      <c r="M17" s="1440"/>
      <c r="N17" s="1440"/>
      <c r="O17" s="1440"/>
      <c r="P17" s="1440"/>
    </row>
    <row r="18" spans="1:16" ht="15" customHeight="1" x14ac:dyDescent="0.25">
      <c r="A18" s="1446"/>
      <c r="B18" s="1447"/>
      <c r="C18" s="1447"/>
      <c r="D18" s="1448"/>
      <c r="E18" s="1440"/>
      <c r="F18" s="1440"/>
      <c r="G18" s="1440"/>
      <c r="H18" s="1440"/>
      <c r="I18" s="1440"/>
      <c r="J18" s="1440"/>
      <c r="K18" s="1440"/>
      <c r="L18" s="1440"/>
      <c r="M18" s="1440"/>
      <c r="N18" s="1440"/>
      <c r="O18" s="1440"/>
      <c r="P18" s="1440"/>
    </row>
    <row r="19" spans="1:16" ht="15.75" customHeight="1" thickBot="1" x14ac:dyDescent="0.3">
      <c r="A19" s="1449"/>
      <c r="B19" s="1450"/>
      <c r="C19" s="1450"/>
      <c r="D19" s="1451"/>
      <c r="E19" s="1441"/>
      <c r="F19" s="1441"/>
      <c r="G19" s="1441"/>
      <c r="H19" s="1441"/>
      <c r="I19" s="1441"/>
      <c r="J19" s="1441"/>
      <c r="K19" s="1441"/>
      <c r="L19" s="1441"/>
      <c r="M19" s="1441"/>
      <c r="N19" s="1441"/>
      <c r="O19" s="1441"/>
      <c r="P19" s="1441"/>
    </row>
    <row r="20" spans="1:16" ht="15.75" thickBot="1" x14ac:dyDescent="0.3">
      <c r="A20" s="1426" t="s">
        <v>152</v>
      </c>
      <c r="B20" s="1427"/>
      <c r="C20" s="1427"/>
      <c r="D20" s="1427"/>
      <c r="E20" s="1087"/>
      <c r="F20" s="1087"/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</row>
    <row r="21" spans="1:16" x14ac:dyDescent="0.25">
      <c r="A21" s="1088" t="s">
        <v>177</v>
      </c>
      <c r="B21" s="1089"/>
      <c r="C21" s="1089"/>
      <c r="D21" s="1089"/>
      <c r="E21" s="1090">
        <f t="shared" ref="E21:P21" si="0">E22+E25+E28</f>
        <v>847373</v>
      </c>
      <c r="F21" s="1090">
        <f t="shared" si="0"/>
        <v>961200</v>
      </c>
      <c r="G21" s="1090">
        <f t="shared" si="0"/>
        <v>768145</v>
      </c>
      <c r="H21" s="1090">
        <f t="shared" si="0"/>
        <v>636425</v>
      </c>
      <c r="I21" s="1090">
        <f t="shared" si="0"/>
        <v>1384285</v>
      </c>
      <c r="J21" s="1090">
        <f t="shared" si="0"/>
        <v>1000375</v>
      </c>
      <c r="K21" s="1090">
        <f t="shared" si="0"/>
        <v>808566</v>
      </c>
      <c r="L21" s="1090">
        <f t="shared" si="0"/>
        <v>929405</v>
      </c>
      <c r="M21" s="1090">
        <f t="shared" si="0"/>
        <v>868516</v>
      </c>
      <c r="N21" s="1090">
        <f t="shared" si="0"/>
        <v>762456</v>
      </c>
      <c r="O21" s="1090">
        <f t="shared" si="0"/>
        <v>538398</v>
      </c>
      <c r="P21" s="1090">
        <f t="shared" si="0"/>
        <v>557176</v>
      </c>
    </row>
    <row r="22" spans="1:16" x14ac:dyDescent="0.25">
      <c r="A22" s="1091"/>
      <c r="B22" s="1092" t="s">
        <v>178</v>
      </c>
      <c r="C22" s="1093"/>
      <c r="D22" s="1093"/>
      <c r="E22" s="1090">
        <f>E23+E24</f>
        <v>616813</v>
      </c>
      <c r="F22" s="1090">
        <f t="shared" ref="F22:P22" si="1">F23+F24</f>
        <v>840159</v>
      </c>
      <c r="G22" s="1090">
        <f t="shared" si="1"/>
        <v>535832</v>
      </c>
      <c r="H22" s="1090">
        <f t="shared" si="1"/>
        <v>514783</v>
      </c>
      <c r="I22" s="1090">
        <f t="shared" si="1"/>
        <v>1063481</v>
      </c>
      <c r="J22" s="1090">
        <f t="shared" si="1"/>
        <v>682234</v>
      </c>
      <c r="K22" s="1090">
        <f t="shared" si="1"/>
        <v>572414</v>
      </c>
      <c r="L22" s="1090">
        <f t="shared" si="1"/>
        <v>574641</v>
      </c>
      <c r="M22" s="1090">
        <f t="shared" si="1"/>
        <v>635578</v>
      </c>
      <c r="N22" s="1090">
        <f t="shared" si="1"/>
        <v>621173</v>
      </c>
      <c r="O22" s="1090">
        <f t="shared" si="1"/>
        <v>449966</v>
      </c>
      <c r="P22" s="1090">
        <f t="shared" si="1"/>
        <v>532502</v>
      </c>
    </row>
    <row r="23" spans="1:16" x14ac:dyDescent="0.25">
      <c r="A23" s="1091"/>
      <c r="B23" s="1093"/>
      <c r="C23" s="1093" t="s">
        <v>88</v>
      </c>
      <c r="D23" s="1093"/>
      <c r="E23" s="1094">
        <f>[2]INDUSTRY!$F$10</f>
        <v>136961</v>
      </c>
      <c r="F23" s="1094">
        <f>[2]INDUSTRY!$G$10</f>
        <v>349652</v>
      </c>
      <c r="G23" s="1094">
        <f>[2]INDUSTRY!$H$10</f>
        <v>268786</v>
      </c>
      <c r="H23" s="1094">
        <f>[2]INDUSTRY!$I$10</f>
        <v>210350</v>
      </c>
      <c r="I23" s="1094">
        <f>[2]INDUSTRY!$J$10</f>
        <v>226498</v>
      </c>
      <c r="J23" s="1094">
        <f>[2]INDUSTRY!$K$10</f>
        <v>413503</v>
      </c>
      <c r="K23" s="1094">
        <f>[2]INDUSTRY!$L$10</f>
        <v>330151</v>
      </c>
      <c r="L23" s="1094">
        <f>[2]INDUSTRY!$M$10</f>
        <v>356422</v>
      </c>
      <c r="M23" s="1094">
        <f>[2]INDUSTRY!$N$10</f>
        <v>377491</v>
      </c>
      <c r="N23" s="1094">
        <f>[2]INDUSTRY!$O$10</f>
        <v>387526</v>
      </c>
      <c r="O23" s="1094">
        <f>[2]INDUSTRY!$P$10</f>
        <v>266528</v>
      </c>
      <c r="P23" s="1094">
        <f>[2]INDUSTRY!$Q$10</f>
        <v>344542</v>
      </c>
    </row>
    <row r="24" spans="1:16" x14ac:dyDescent="0.25">
      <c r="A24" s="1091"/>
      <c r="B24" s="1095"/>
      <c r="C24" s="1095" t="s">
        <v>89</v>
      </c>
      <c r="D24" s="1093"/>
      <c r="E24" s="1094">
        <f>[2]INDUSTRY!$F$11</f>
        <v>479852</v>
      </c>
      <c r="F24" s="1094">
        <f>[2]INDUSTRY!$G$11</f>
        <v>490507</v>
      </c>
      <c r="G24" s="1094">
        <f>[2]INDUSTRY!$H$11</f>
        <v>267046</v>
      </c>
      <c r="H24" s="1094">
        <f>[2]INDUSTRY!$I$11</f>
        <v>304433</v>
      </c>
      <c r="I24" s="1094">
        <f>[2]INDUSTRY!$J$11</f>
        <v>836983</v>
      </c>
      <c r="J24" s="1094">
        <f>[2]INDUSTRY!$K$11</f>
        <v>268731</v>
      </c>
      <c r="K24" s="1094">
        <f>[2]INDUSTRY!$L$11</f>
        <v>242263</v>
      </c>
      <c r="L24" s="1094">
        <f>[2]INDUSTRY!$M$11</f>
        <v>218219</v>
      </c>
      <c r="M24" s="1094">
        <f>[2]INDUSTRY!$N$11</f>
        <v>258087</v>
      </c>
      <c r="N24" s="1094">
        <f>[2]INDUSTRY!$O$11</f>
        <v>233647</v>
      </c>
      <c r="O24" s="1094">
        <f>[2]INDUSTRY!$P$11</f>
        <v>183438</v>
      </c>
      <c r="P24" s="1094">
        <f>[2]INDUSTRY!$Q$11</f>
        <v>187960</v>
      </c>
    </row>
    <row r="25" spans="1:16" x14ac:dyDescent="0.25">
      <c r="A25" s="1091"/>
      <c r="B25" s="1096" t="s">
        <v>179</v>
      </c>
      <c r="C25" s="1095"/>
      <c r="D25" s="1093"/>
      <c r="E25" s="1090">
        <f>E26+E27</f>
        <v>227398</v>
      </c>
      <c r="F25" s="1090">
        <f>F26+F27</f>
        <v>117844</v>
      </c>
      <c r="G25" s="1090">
        <f t="shared" ref="G25:L25" si="2">G26+G27</f>
        <v>229077</v>
      </c>
      <c r="H25" s="1090">
        <f t="shared" si="2"/>
        <v>118367</v>
      </c>
      <c r="I25" s="1090">
        <f t="shared" si="2"/>
        <v>218672</v>
      </c>
      <c r="J25" s="1090">
        <f t="shared" si="2"/>
        <v>218099</v>
      </c>
      <c r="K25" s="1090">
        <f t="shared" si="2"/>
        <v>233251</v>
      </c>
      <c r="L25" s="1090">
        <f t="shared" si="2"/>
        <v>232556</v>
      </c>
      <c r="M25" s="1090">
        <f>M26+M27</f>
        <v>229966</v>
      </c>
      <c r="N25" s="1090">
        <f>N26+N27</f>
        <v>138274</v>
      </c>
      <c r="O25" s="1090">
        <f>O26+O27</f>
        <v>85387</v>
      </c>
      <c r="P25" s="1090">
        <f>P26+P27</f>
        <v>22066</v>
      </c>
    </row>
    <row r="26" spans="1:16" x14ac:dyDescent="0.25">
      <c r="A26" s="1091"/>
      <c r="B26" s="1095"/>
      <c r="C26" s="1093" t="s">
        <v>88</v>
      </c>
      <c r="D26" s="1093"/>
      <c r="E26" s="1094">
        <f>[2]INDUSTRY!$F$13</f>
        <v>4848</v>
      </c>
      <c r="F26" s="1094">
        <f>[2]INDUSTRY!$G$13</f>
        <v>17822</v>
      </c>
      <c r="G26" s="1094">
        <f>[2]INDUSTRY!$H$13</f>
        <v>4725</v>
      </c>
      <c r="H26" s="1094">
        <f>[2]INDUSTRY!$I$13</f>
        <v>0</v>
      </c>
      <c r="I26" s="1094">
        <f>[2]INDUSTRY!$J$13</f>
        <v>0</v>
      </c>
      <c r="J26" s="1094">
        <f>[2]INDUSTRY!$K$13</f>
        <v>0</v>
      </c>
      <c r="K26" s="1094">
        <f>[2]INDUSTRY!$L$13</f>
        <v>2786</v>
      </c>
      <c r="L26" s="1094">
        <f>[2]INDUSTRY!$M$13</f>
        <v>0</v>
      </c>
      <c r="M26" s="1094">
        <f>[2]INDUSTRY!$N$13</f>
        <v>0</v>
      </c>
      <c r="N26" s="1094">
        <f>[1]INDUSTRY!$O$13</f>
        <v>0</v>
      </c>
      <c r="O26" s="1094">
        <f>[2]INDUSTRY!$P$13</f>
        <v>14</v>
      </c>
      <c r="P26" s="1094">
        <f>[2]INDUSTRY!$Q$13</f>
        <v>26</v>
      </c>
    </row>
    <row r="27" spans="1:16" x14ac:dyDescent="0.25">
      <c r="A27" s="1091"/>
      <c r="B27" s="1095"/>
      <c r="C27" s="1095" t="s">
        <v>89</v>
      </c>
      <c r="D27" s="1093"/>
      <c r="E27" s="1094">
        <f>[2]INDUSTRY!$F$14</f>
        <v>222550</v>
      </c>
      <c r="F27" s="1094">
        <f>[2]INDUSTRY!$G$14</f>
        <v>100022</v>
      </c>
      <c r="G27" s="1094">
        <f>[2]INDUSTRY!$H$14</f>
        <v>224352</v>
      </c>
      <c r="H27" s="1094">
        <f>[2]INDUSTRY!$I$14</f>
        <v>118367</v>
      </c>
      <c r="I27" s="1094">
        <f>[2]INDUSTRY!$J$14</f>
        <v>218672</v>
      </c>
      <c r="J27" s="1094">
        <f>[2]INDUSTRY!$K$14</f>
        <v>218099</v>
      </c>
      <c r="K27" s="1094">
        <f>[2]INDUSTRY!$L$14</f>
        <v>230465</v>
      </c>
      <c r="L27" s="1094">
        <f>[2]INDUSTRY!$M$14</f>
        <v>232556</v>
      </c>
      <c r="M27" s="1094">
        <f>[2]INDUSTRY!$N$14</f>
        <v>229966</v>
      </c>
      <c r="N27" s="1094">
        <f>[2]INDUSTRY!$O$14</f>
        <v>138274</v>
      </c>
      <c r="O27" s="1094">
        <f>[2]INDUSTRY!$P$14</f>
        <v>85373</v>
      </c>
      <c r="P27" s="1094">
        <f>[2]INDUSTRY!$Q$14</f>
        <v>22040</v>
      </c>
    </row>
    <row r="28" spans="1:16" ht="15.75" thickBot="1" x14ac:dyDescent="0.3">
      <c r="A28" s="1097"/>
      <c r="B28" s="1098" t="s">
        <v>180</v>
      </c>
      <c r="C28" s="1099"/>
      <c r="D28" s="1099"/>
      <c r="E28" s="1094">
        <f>[2]INDUSTRY!$F$15</f>
        <v>3162</v>
      </c>
      <c r="F28" s="1094">
        <f>[2]INDUSTRY!$G$15</f>
        <v>3197</v>
      </c>
      <c r="G28" s="1094">
        <f>[2]INDUSTRY!$H$15</f>
        <v>3236</v>
      </c>
      <c r="H28" s="1094">
        <f>[2]INDUSTRY!$I$15</f>
        <v>3275</v>
      </c>
      <c r="I28" s="1094">
        <f>[2]INDUSTRY!$J$15</f>
        <v>102132</v>
      </c>
      <c r="J28" s="1094">
        <f>[2]INDUSTRY!$K$15</f>
        <v>100042</v>
      </c>
      <c r="K28" s="1094">
        <f>[2]INDUSTRY!$L$15</f>
        <v>2901</v>
      </c>
      <c r="L28" s="1094">
        <f>[2]INDUSTRY!$M$15</f>
        <v>122208</v>
      </c>
      <c r="M28" s="1094">
        <f>[2]INDUSTRY!$N$15</f>
        <v>2972</v>
      </c>
      <c r="N28" s="1094">
        <f>[2]INDUSTRY!$O$15</f>
        <v>3009</v>
      </c>
      <c r="O28" s="1094">
        <f>[2]INDUSTRY!$P$15</f>
        <v>3045</v>
      </c>
      <c r="P28" s="1094">
        <f>[2]INDUSTRY!$Q$15</f>
        <v>2608</v>
      </c>
    </row>
    <row r="29" spans="1:16" x14ac:dyDescent="0.25">
      <c r="A29" s="1100" t="s">
        <v>181</v>
      </c>
      <c r="B29" s="1101"/>
      <c r="C29" s="1101"/>
      <c r="D29" s="1101"/>
      <c r="E29" s="1090">
        <f>E30+E37</f>
        <v>43715827</v>
      </c>
      <c r="F29" s="1090">
        <f t="shared" ref="F29:P29" si="3">F30+F37</f>
        <v>44001224</v>
      </c>
      <c r="G29" s="1090">
        <f t="shared" si="3"/>
        <v>44354117</v>
      </c>
      <c r="H29" s="1090">
        <f t="shared" si="3"/>
        <v>44573261</v>
      </c>
      <c r="I29" s="1090">
        <f t="shared" si="3"/>
        <v>44827476</v>
      </c>
      <c r="J29" s="1090">
        <f t="shared" si="3"/>
        <v>44578403</v>
      </c>
      <c r="K29" s="1090">
        <f t="shared" si="3"/>
        <v>46058765</v>
      </c>
      <c r="L29" s="1090">
        <f t="shared" si="3"/>
        <v>47162970</v>
      </c>
      <c r="M29" s="1090">
        <f t="shared" si="3"/>
        <v>47315034</v>
      </c>
      <c r="N29" s="1090">
        <f t="shared" si="3"/>
        <v>48019348</v>
      </c>
      <c r="O29" s="1090">
        <f t="shared" si="3"/>
        <v>50166811</v>
      </c>
      <c r="P29" s="1090">
        <f t="shared" si="3"/>
        <v>51800513</v>
      </c>
    </row>
    <row r="30" spans="1:16" x14ac:dyDescent="0.25">
      <c r="A30" s="1102"/>
      <c r="B30" s="1103" t="s">
        <v>178</v>
      </c>
      <c r="C30" s="1103"/>
      <c r="D30" s="1104"/>
      <c r="E30" s="1090">
        <f>SUM(E31:E36)</f>
        <v>42514760</v>
      </c>
      <c r="F30" s="1090">
        <f t="shared" ref="F30:P30" si="4">SUM(F31:F36)</f>
        <v>42703952</v>
      </c>
      <c r="G30" s="1090">
        <f t="shared" si="4"/>
        <v>42960583</v>
      </c>
      <c r="H30" s="1090">
        <f t="shared" si="4"/>
        <v>43080256</v>
      </c>
      <c r="I30" s="1090">
        <f t="shared" si="4"/>
        <v>43334640</v>
      </c>
      <c r="J30" s="1090">
        <f t="shared" si="4"/>
        <v>43027963</v>
      </c>
      <c r="K30" s="1090">
        <f t="shared" si="4"/>
        <v>44628701</v>
      </c>
      <c r="L30" s="1090">
        <f t="shared" si="4"/>
        <v>45689807</v>
      </c>
      <c r="M30" s="1090">
        <f t="shared" si="4"/>
        <v>45994193</v>
      </c>
      <c r="N30" s="1090">
        <f t="shared" si="4"/>
        <v>46702647</v>
      </c>
      <c r="O30" s="1090">
        <f t="shared" si="4"/>
        <v>48901999</v>
      </c>
      <c r="P30" s="1090">
        <f t="shared" si="4"/>
        <v>50525687</v>
      </c>
    </row>
    <row r="31" spans="1:16" x14ac:dyDescent="0.25">
      <c r="A31" s="1102"/>
      <c r="B31" s="1104"/>
      <c r="C31" s="1093" t="s">
        <v>164</v>
      </c>
      <c r="D31" s="1104"/>
      <c r="E31" s="1094">
        <f>[2]INDUSTRY!$F$18</f>
        <v>12112464</v>
      </c>
      <c r="F31" s="1094">
        <f>[2]INDUSTRY!$G$18</f>
        <v>12389429</v>
      </c>
      <c r="G31" s="1094">
        <f>[2]INDUSTRY!$H$18</f>
        <v>12320959</v>
      </c>
      <c r="H31" s="1094">
        <f>[2]INDUSTRY!$I$18</f>
        <v>12804553</v>
      </c>
      <c r="I31" s="1094">
        <f>[2]INDUSTRY!$J$18</f>
        <v>12178016</v>
      </c>
      <c r="J31" s="1094">
        <f>[2]INDUSTRY!$K$18</f>
        <v>12040648</v>
      </c>
      <c r="K31" s="1094">
        <f>[2]INDUSTRY!$L$18</f>
        <v>12926267</v>
      </c>
      <c r="L31" s="1094">
        <f>[2]INDUSTRY!$M$18</f>
        <v>13674078</v>
      </c>
      <c r="M31" s="1094">
        <f>[2]INDUSTRY!$N$18</f>
        <v>13893194</v>
      </c>
      <c r="N31" s="1094">
        <f>[2]INDUSTRY!$O$18</f>
        <v>14319212</v>
      </c>
      <c r="O31" s="1094">
        <f>[2]INDUSTRY!$P$18</f>
        <v>14807986</v>
      </c>
      <c r="P31" s="1094">
        <f>[2]INDUSTRY!$Q$18</f>
        <v>16244036</v>
      </c>
    </row>
    <row r="32" spans="1:16" x14ac:dyDescent="0.25">
      <c r="A32" s="1102"/>
      <c r="B32" s="1104"/>
      <c r="C32" s="1093" t="s">
        <v>165</v>
      </c>
      <c r="D32" s="1093"/>
      <c r="E32" s="1094">
        <f>[2]INDUSTRY!$F$19</f>
        <v>11528895</v>
      </c>
      <c r="F32" s="1094">
        <f>[2]INDUSTRY!$G$19</f>
        <v>11700144</v>
      </c>
      <c r="G32" s="1094">
        <f>[2]INDUSTRY!$H$19</f>
        <v>11578629</v>
      </c>
      <c r="H32" s="1094">
        <f>[2]INDUSTRY!$I$19</f>
        <v>11334867</v>
      </c>
      <c r="I32" s="1094">
        <f>[2]INDUSTRY!$J$19</f>
        <v>12809169</v>
      </c>
      <c r="J32" s="1094">
        <f>[2]INDUSTRY!$K$19</f>
        <v>11388242</v>
      </c>
      <c r="K32" s="1094">
        <f>[2]INDUSTRY!$L$19</f>
        <v>11489404</v>
      </c>
      <c r="L32" s="1094">
        <f>[2]INDUSTRY!$M$19</f>
        <v>11489170</v>
      </c>
      <c r="M32" s="1094">
        <f>[2]INDUSTRY!$N$19</f>
        <v>11488014</v>
      </c>
      <c r="N32" s="1094">
        <f>[2]INDUSTRY!$O$19</f>
        <v>11201792</v>
      </c>
      <c r="O32" s="1094">
        <f>[2]INDUSTRY!$P$19</f>
        <v>11777314</v>
      </c>
      <c r="P32" s="1094">
        <f>[2]INDUSTRY!$Q$19</f>
        <v>11283179</v>
      </c>
    </row>
    <row r="33" spans="1:16" x14ac:dyDescent="0.25">
      <c r="A33" s="1102"/>
      <c r="B33" s="1104"/>
      <c r="C33" s="1093" t="s">
        <v>9</v>
      </c>
      <c r="D33" s="1093"/>
      <c r="E33" s="1094">
        <f>[2]INDUSTRY!$F$20</f>
        <v>1791592</v>
      </c>
      <c r="F33" s="1094">
        <f>[2]INDUSTRY!$G$20</f>
        <v>1858308</v>
      </c>
      <c r="G33" s="1094">
        <f>[2]INDUSTRY!$H$20</f>
        <v>1848695</v>
      </c>
      <c r="H33" s="1094">
        <f>[2]INDUSTRY!$I$20</f>
        <v>1855193</v>
      </c>
      <c r="I33" s="1094">
        <f>[2]INDUSTRY!$J$20</f>
        <v>1828399</v>
      </c>
      <c r="J33" s="1094">
        <f>[2]INDUSTRY!$K$20</f>
        <v>1844921</v>
      </c>
      <c r="K33" s="1094">
        <f>[2]INDUSTRY!$L$20</f>
        <v>1925017</v>
      </c>
      <c r="L33" s="1094">
        <f>[2]INDUSTRY!$M$20</f>
        <v>1955171</v>
      </c>
      <c r="M33" s="1094">
        <f>[2]INDUSTRY!$N$20</f>
        <v>2016996</v>
      </c>
      <c r="N33" s="1094">
        <f>[2]INDUSTRY!$O$20</f>
        <v>2003123</v>
      </c>
      <c r="O33" s="1094">
        <f>[2]INDUSTRY!$P$20</f>
        <v>2092199</v>
      </c>
      <c r="P33" s="1094">
        <f>[2]INDUSTRY!$Q$20</f>
        <v>2238175</v>
      </c>
    </row>
    <row r="34" spans="1:16" x14ac:dyDescent="0.25">
      <c r="A34" s="1105"/>
      <c r="B34" s="1106"/>
      <c r="C34" s="1106" t="s">
        <v>10</v>
      </c>
      <c r="D34" s="1106"/>
      <c r="E34" s="1094">
        <f>[2]INDUSTRY!$F$21</f>
        <v>5584884</v>
      </c>
      <c r="F34" s="1094">
        <f>[2]INDUSTRY!$G$21</f>
        <v>5406155</v>
      </c>
      <c r="G34" s="1094">
        <f>[2]INDUSTRY!$H$21</f>
        <v>5054545</v>
      </c>
      <c r="H34" s="1094">
        <f>[2]INDUSTRY!$I$21</f>
        <v>4951622</v>
      </c>
      <c r="I34" s="1094">
        <f>[2]INDUSTRY!$J$21</f>
        <v>5313565</v>
      </c>
      <c r="J34" s="1094">
        <f>[2]INDUSTRY!$K$21</f>
        <v>6053100</v>
      </c>
      <c r="K34" s="1094">
        <f>[2]INDUSTRY!$L$21</f>
        <v>6653834</v>
      </c>
      <c r="L34" s="1094">
        <f>[2]INDUSTRY!$M$21</f>
        <v>6647766</v>
      </c>
      <c r="M34" s="1094">
        <f>[2]INDUSTRY!$N$21</f>
        <v>7120698</v>
      </c>
      <c r="N34" s="1094">
        <f>[2]INDUSTRY!$O$21</f>
        <v>7081621</v>
      </c>
      <c r="O34" s="1094">
        <f>[2]INDUSTRY!$P$21</f>
        <v>7185342</v>
      </c>
      <c r="P34" s="1094">
        <f>[2]INDUSTRY!$Q$21</f>
        <v>7909775</v>
      </c>
    </row>
    <row r="35" spans="1:16" x14ac:dyDescent="0.25">
      <c r="A35" s="1105"/>
      <c r="B35" s="1106"/>
      <c r="C35" s="1106" t="s">
        <v>94</v>
      </c>
      <c r="D35" s="1106"/>
      <c r="E35" s="1094">
        <f>[2]INDUSTRY!$F$22</f>
        <v>10301317</v>
      </c>
      <c r="F35" s="1094">
        <f>[2]INDUSTRY!$G$22</f>
        <v>10073224</v>
      </c>
      <c r="G35" s="1094">
        <f>[2]INDUSTRY!$H$22</f>
        <v>10785391</v>
      </c>
      <c r="H35" s="1094">
        <f>[2]INDUSTRY!$I$22</f>
        <v>10456303</v>
      </c>
      <c r="I35" s="1094">
        <f>[2]INDUSTRY!$J$22</f>
        <v>10195385</v>
      </c>
      <c r="J35" s="1094">
        <f>[2]INDUSTRY!$K$22</f>
        <v>10364478</v>
      </c>
      <c r="K35" s="1094">
        <f>[2]INDUSTRY!$L$22</f>
        <v>10185917</v>
      </c>
      <c r="L35" s="1094">
        <f>[2]INDUSTRY!$M$22</f>
        <v>10718636</v>
      </c>
      <c r="M35" s="1094">
        <f>[2]INDUSTRY!$N$22</f>
        <v>10421125</v>
      </c>
      <c r="N35" s="1094">
        <f>[2]INDUSTRY!$O$22</f>
        <v>11107978</v>
      </c>
      <c r="O35" s="1094">
        <f>[2]INDUSTRY!$P$22</f>
        <v>11859894</v>
      </c>
      <c r="P35" s="1094">
        <f>[2]INDUSTRY!$Q$22</f>
        <v>11794018</v>
      </c>
    </row>
    <row r="36" spans="1:16" x14ac:dyDescent="0.25">
      <c r="A36" s="1107"/>
      <c r="B36" s="1108"/>
      <c r="C36" s="1109" t="s">
        <v>95</v>
      </c>
      <c r="D36" s="1108"/>
      <c r="E36" s="1094">
        <f>[2]INDUSTRY!$F$23</f>
        <v>1195608</v>
      </c>
      <c r="F36" s="1094">
        <f>[2]INDUSTRY!$G$23</f>
        <v>1276692</v>
      </c>
      <c r="G36" s="1094">
        <f>[2]INDUSTRY!$H$23</f>
        <v>1372364</v>
      </c>
      <c r="H36" s="1094">
        <f>[2]INDUSTRY!$I$23</f>
        <v>1677718</v>
      </c>
      <c r="I36" s="1094">
        <f>[2]INDUSTRY!$J$23</f>
        <v>1010106</v>
      </c>
      <c r="J36" s="1094">
        <f>[2]INDUSTRY!$K$23</f>
        <v>1336574</v>
      </c>
      <c r="K36" s="1094">
        <f>[2]INDUSTRY!$L$23</f>
        <v>1448262</v>
      </c>
      <c r="L36" s="1094">
        <f>[2]INDUSTRY!$M$23</f>
        <v>1204986</v>
      </c>
      <c r="M36" s="1094">
        <f>[2]INDUSTRY!$N$23</f>
        <v>1054166</v>
      </c>
      <c r="N36" s="1094">
        <f>[2]INDUSTRY!$O$23</f>
        <v>988921</v>
      </c>
      <c r="O36" s="1094">
        <f>[2]INDUSTRY!$P$23</f>
        <v>1179264</v>
      </c>
      <c r="P36" s="1094">
        <f>[2]INDUSTRY!$Q$23</f>
        <v>1056504</v>
      </c>
    </row>
    <row r="37" spans="1:16" x14ac:dyDescent="0.25">
      <c r="A37" s="1110"/>
      <c r="B37" s="1111" t="s">
        <v>179</v>
      </c>
      <c r="C37" s="1112"/>
      <c r="D37" s="1112"/>
      <c r="E37" s="1090">
        <f>SUM(E38:E42)</f>
        <v>1201067</v>
      </c>
      <c r="F37" s="1090">
        <f t="shared" ref="F37:P37" si="5">SUM(F38:F42)</f>
        <v>1297272</v>
      </c>
      <c r="G37" s="1090">
        <f t="shared" si="5"/>
        <v>1393534</v>
      </c>
      <c r="H37" s="1090">
        <f t="shared" si="5"/>
        <v>1493005</v>
      </c>
      <c r="I37" s="1090">
        <f t="shared" si="5"/>
        <v>1492836</v>
      </c>
      <c r="J37" s="1090">
        <f t="shared" si="5"/>
        <v>1550440</v>
      </c>
      <c r="K37" s="1090">
        <f t="shared" si="5"/>
        <v>1430064</v>
      </c>
      <c r="L37" s="1090">
        <f t="shared" si="5"/>
        <v>1473163</v>
      </c>
      <c r="M37" s="1090">
        <f t="shared" si="5"/>
        <v>1320841</v>
      </c>
      <c r="N37" s="1090">
        <f t="shared" si="5"/>
        <v>1316701</v>
      </c>
      <c r="O37" s="1090">
        <f t="shared" si="5"/>
        <v>1264812</v>
      </c>
      <c r="P37" s="1090">
        <f t="shared" si="5"/>
        <v>1274826</v>
      </c>
    </row>
    <row r="38" spans="1:16" x14ac:dyDescent="0.25">
      <c r="A38" s="1110"/>
      <c r="B38" s="1112"/>
      <c r="C38" s="1112" t="s">
        <v>97</v>
      </c>
      <c r="D38" s="1112"/>
      <c r="E38" s="1094">
        <f>[2]INDUSTRY!$F$26</f>
        <v>0</v>
      </c>
      <c r="F38" s="1094">
        <f>[2]INDUSTRY!$G$26</f>
        <v>0</v>
      </c>
      <c r="G38" s="1094">
        <f>[2]INDUSTRY!$H$26</f>
        <v>0</v>
      </c>
      <c r="H38" s="1094">
        <f>[2]INDUSTRY!$I$26</f>
        <v>0</v>
      </c>
      <c r="I38" s="1094">
        <f>[2]INDUSTRY!$J$26</f>
        <v>0</v>
      </c>
      <c r="J38" s="1094">
        <f>[1]INDUSTRY!$K$25</f>
        <v>0</v>
      </c>
      <c r="K38" s="1094">
        <f>[1]INDUSTRY!$L$25</f>
        <v>0</v>
      </c>
      <c r="L38" s="1094">
        <f>[1]INDUSTRY!$M$25</f>
        <v>0</v>
      </c>
      <c r="M38" s="1094">
        <f>[1]INDUSTRY!$N$25</f>
        <v>0</v>
      </c>
      <c r="N38" s="1094">
        <f>[1]INDUSTRY!$O$25</f>
        <v>0</v>
      </c>
      <c r="O38" s="1094">
        <f>[1]INDUSTRY!$P$25</f>
        <v>0</v>
      </c>
      <c r="P38" s="1094">
        <f>[1]INDUSTRY!$Q$25</f>
        <v>0</v>
      </c>
    </row>
    <row r="39" spans="1:16" x14ac:dyDescent="0.25">
      <c r="A39" s="1110"/>
      <c r="B39" s="1113"/>
      <c r="C39" s="1114" t="s">
        <v>15</v>
      </c>
      <c r="D39" s="1112"/>
      <c r="E39" s="1094">
        <f>[2]INDUSTRY!$F$26</f>
        <v>0</v>
      </c>
      <c r="F39" s="1094">
        <f>[2]INDUSTRY!$G$26</f>
        <v>0</v>
      </c>
      <c r="G39" s="1094">
        <f>[1]INDUSTRY!$H$26</f>
        <v>0</v>
      </c>
      <c r="H39" s="1094">
        <f>[1]INDUSTRY!$I$26</f>
        <v>0</v>
      </c>
      <c r="I39" s="1094">
        <f>[1]INDUSTRY!$J$26</f>
        <v>0</v>
      </c>
      <c r="J39" s="1094">
        <f>[1]INDUSTRY!$K$26</f>
        <v>0</v>
      </c>
      <c r="K39" s="1094">
        <f>[1]INDUSTRY!$L$26</f>
        <v>0</v>
      </c>
      <c r="L39" s="1094">
        <f>[1]INDUSTRY!$M$26</f>
        <v>0</v>
      </c>
      <c r="M39" s="1094">
        <f>[1]INDUSTRY!$N$26</f>
        <v>0</v>
      </c>
      <c r="N39" s="1094">
        <f>[1]INDUSTRY!$O$26</f>
        <v>0</v>
      </c>
      <c r="O39" s="1094">
        <f>[1]INDUSTRY!$P$26</f>
        <v>0</v>
      </c>
      <c r="P39" s="1094">
        <f>[1]INDUSTRY!$Q$26</f>
        <v>0</v>
      </c>
    </row>
    <row r="40" spans="1:16" x14ac:dyDescent="0.25">
      <c r="A40" s="1115"/>
      <c r="B40" s="1116"/>
      <c r="C40" s="1117" t="s">
        <v>16</v>
      </c>
      <c r="D40" s="1117"/>
      <c r="E40" s="1094">
        <f>[2]INDUSTRY!$F$27</f>
        <v>689585</v>
      </c>
      <c r="F40" s="1094">
        <f>[2]INDUSTRY!$G$27</f>
        <v>783278</v>
      </c>
      <c r="G40" s="1094">
        <f>[2]INDUSTRY!$H$27</f>
        <v>875384</v>
      </c>
      <c r="H40" s="1094">
        <f>[2]INDUSTRY!$I$27</f>
        <v>981435</v>
      </c>
      <c r="I40" s="1094">
        <f>[2]INDUSTRY!$J$27</f>
        <v>978224</v>
      </c>
      <c r="J40" s="1094">
        <f>[2]INDUSTRY!$K$27</f>
        <v>1031746</v>
      </c>
      <c r="K40" s="1094">
        <f>[2]INDUSTRY!$L$27</f>
        <v>1042729</v>
      </c>
      <c r="L40" s="1094">
        <f>[2]INDUSTRY!$M$27</f>
        <v>1084115</v>
      </c>
      <c r="M40" s="1094">
        <f>[2]INDUSTRY!$N$27</f>
        <v>928729</v>
      </c>
      <c r="N40" s="1094">
        <f>[2]INDUSTRY!$O$27</f>
        <v>932173</v>
      </c>
      <c r="O40" s="1094">
        <f>[2]INDUSTRY!$P$27</f>
        <v>878659</v>
      </c>
      <c r="P40" s="1094">
        <f>[2]INDUSTRY!$Q$27</f>
        <v>885568</v>
      </c>
    </row>
    <row r="41" spans="1:16" x14ac:dyDescent="0.25">
      <c r="A41" s="1105"/>
      <c r="B41" s="1113"/>
      <c r="C41" s="1112" t="s">
        <v>98</v>
      </c>
      <c r="D41" s="1112"/>
      <c r="E41" s="1094">
        <f>[2]INDUSTRY!$F$28</f>
        <v>0</v>
      </c>
      <c r="F41" s="1094">
        <f>[2]INDUSTRY!$G$28</f>
        <v>0</v>
      </c>
      <c r="G41" s="1094">
        <f>[1]INDUSTRY!$H$28</f>
        <v>0</v>
      </c>
      <c r="H41" s="1094">
        <f>[1]INDUSTRY!$I$28</f>
        <v>0</v>
      </c>
      <c r="I41" s="1094">
        <f>[1]INDUSTRY!$J$28</f>
        <v>0</v>
      </c>
      <c r="J41" s="1094">
        <f>[1]INDUSTRY!$K$28</f>
        <v>0</v>
      </c>
      <c r="K41" s="1094">
        <f>[1]INDUSTRY!$L$28</f>
        <v>0</v>
      </c>
      <c r="L41" s="1094">
        <f>[1]INDUSTRY!$M$28</f>
        <v>0</v>
      </c>
      <c r="M41" s="1094">
        <f>[1]INDUSTRY!$N$28</f>
        <v>0</v>
      </c>
      <c r="N41" s="1094">
        <f>[1]INDUSTRY!$O$28</f>
        <v>0</v>
      </c>
      <c r="O41" s="1094">
        <f>[1]INDUSTRY!$P$28</f>
        <v>0</v>
      </c>
      <c r="P41" s="1094">
        <f>[1]INDUSTRY!$Q$28</f>
        <v>0</v>
      </c>
    </row>
    <row r="42" spans="1:16" ht="15.75" thickBot="1" x14ac:dyDescent="0.3">
      <c r="A42" s="1107"/>
      <c r="B42" s="1118"/>
      <c r="C42" s="1106" t="s">
        <v>99</v>
      </c>
      <c r="D42" s="1106"/>
      <c r="E42" s="1094">
        <f>[2]INDUSTRY!$F$29</f>
        <v>511482</v>
      </c>
      <c r="F42" s="1094">
        <f>[2]INDUSTRY!$G$29</f>
        <v>513994</v>
      </c>
      <c r="G42" s="1094">
        <f>[2]INDUSTRY!$H$29</f>
        <v>518150</v>
      </c>
      <c r="H42" s="1094">
        <f>[2]INDUSTRY!$I$29</f>
        <v>511570</v>
      </c>
      <c r="I42" s="1094">
        <f>[2]INDUSTRY!$J$29</f>
        <v>514612</v>
      </c>
      <c r="J42" s="1094">
        <f>[2]INDUSTRY!$K$29</f>
        <v>518694</v>
      </c>
      <c r="K42" s="1094">
        <f>[2]INDUSTRY!$L$29</f>
        <v>387335</v>
      </c>
      <c r="L42" s="1094">
        <f>[2]INDUSTRY!$M$29</f>
        <v>389048</v>
      </c>
      <c r="M42" s="1094">
        <f>[2]INDUSTRY!$N$29</f>
        <v>392112</v>
      </c>
      <c r="N42" s="1094">
        <f>[2]INDUSTRY!$O$29</f>
        <v>384528</v>
      </c>
      <c r="O42" s="1094">
        <f>[2]INDUSTRY!$P$29</f>
        <v>386153</v>
      </c>
      <c r="P42" s="1094">
        <f>[2]INDUSTRY!$Q$29</f>
        <v>389258</v>
      </c>
    </row>
    <row r="43" spans="1:16" ht="15.75" thickBot="1" x14ac:dyDescent="0.3">
      <c r="A43" s="1119" t="s">
        <v>182</v>
      </c>
      <c r="B43" s="1120"/>
      <c r="C43" s="1120"/>
      <c r="D43" s="1120"/>
      <c r="E43" s="1090">
        <f>E21+E29</f>
        <v>44563200</v>
      </c>
      <c r="F43" s="1090">
        <f t="shared" ref="F43:P43" si="6">F21+F29</f>
        <v>44962424</v>
      </c>
      <c r="G43" s="1090">
        <f t="shared" si="6"/>
        <v>45122262</v>
      </c>
      <c r="H43" s="1090">
        <f t="shared" si="6"/>
        <v>45209686</v>
      </c>
      <c r="I43" s="1090">
        <f t="shared" si="6"/>
        <v>46211761</v>
      </c>
      <c r="J43" s="1090">
        <f t="shared" si="6"/>
        <v>45578778</v>
      </c>
      <c r="K43" s="1090">
        <f t="shared" si="6"/>
        <v>46867331</v>
      </c>
      <c r="L43" s="1090">
        <f t="shared" si="6"/>
        <v>48092375</v>
      </c>
      <c r="M43" s="1090">
        <f t="shared" si="6"/>
        <v>48183550</v>
      </c>
      <c r="N43" s="1090">
        <f t="shared" si="6"/>
        <v>48781804</v>
      </c>
      <c r="O43" s="1090">
        <f t="shared" si="6"/>
        <v>50705209</v>
      </c>
      <c r="P43" s="1090">
        <f t="shared" si="6"/>
        <v>52357689</v>
      </c>
    </row>
    <row r="44" spans="1:16" x14ac:dyDescent="0.25">
      <c r="A44" s="1100" t="s">
        <v>183</v>
      </c>
      <c r="B44" s="1101"/>
      <c r="C44" s="1101"/>
      <c r="D44" s="1121"/>
      <c r="E44" s="1090">
        <f>SUM(E45:E52)</f>
        <v>1697978</v>
      </c>
      <c r="F44" s="1090">
        <f t="shared" ref="F44:P44" si="7">SUM(F45:F52)</f>
        <v>1698008</v>
      </c>
      <c r="G44" s="1090">
        <f t="shared" si="7"/>
        <v>2123293</v>
      </c>
      <c r="H44" s="1090">
        <f t="shared" si="7"/>
        <v>2077706</v>
      </c>
      <c r="I44" s="1090">
        <f t="shared" si="7"/>
        <v>1669139</v>
      </c>
      <c r="J44" s="1090">
        <f t="shared" si="7"/>
        <v>1818134</v>
      </c>
      <c r="K44" s="1090">
        <f t="shared" si="7"/>
        <v>1544115</v>
      </c>
      <c r="L44" s="1090">
        <f t="shared" si="7"/>
        <v>1970600</v>
      </c>
      <c r="M44" s="1090">
        <f t="shared" si="7"/>
        <v>2342204.29</v>
      </c>
      <c r="N44" s="1090">
        <f t="shared" si="7"/>
        <v>2581365</v>
      </c>
      <c r="O44" s="1090">
        <f t="shared" si="7"/>
        <v>2026183</v>
      </c>
      <c r="P44" s="1090">
        <f t="shared" si="7"/>
        <v>1834995</v>
      </c>
    </row>
    <row r="45" spans="1:16" x14ac:dyDescent="0.25">
      <c r="A45" s="1091"/>
      <c r="B45" s="1093" t="s">
        <v>20</v>
      </c>
      <c r="C45" s="1093"/>
      <c r="D45" s="1093"/>
      <c r="E45" s="1094">
        <f>[2]INDUSTRY!$F$32</f>
        <v>33612</v>
      </c>
      <c r="F45" s="1094">
        <f>[2]INDUSTRY!$G$32</f>
        <v>79100</v>
      </c>
      <c r="G45" s="1094">
        <f>[2]INDUSTRY!$H$32</f>
        <v>129702</v>
      </c>
      <c r="H45" s="1094">
        <f>[2]INDUSTRY!$I$32</f>
        <v>176595</v>
      </c>
      <c r="I45" s="1094">
        <f>[2]INDUSTRY!$J$32</f>
        <v>216893</v>
      </c>
      <c r="J45" s="1094">
        <f>[2]INDUSTRY!$K$32</f>
        <v>40437</v>
      </c>
      <c r="K45" s="1094">
        <f>[2]INDUSTRY!$L$32</f>
        <v>86974</v>
      </c>
      <c r="L45" s="1094">
        <f>[2]INDUSTRY!$M$32</f>
        <v>145256</v>
      </c>
      <c r="M45" s="1094">
        <f>[2]INDUSTRY!$N$32</f>
        <v>208775</v>
      </c>
      <c r="N45" s="1094">
        <f>[2]INDUSTRY!$O$32</f>
        <v>274800</v>
      </c>
      <c r="O45" s="1094">
        <f>[2]INDUSTRY!$P$32</f>
        <v>335448</v>
      </c>
      <c r="P45" s="1094">
        <f>[2]INDUSTRY!$Q$32</f>
        <v>207477</v>
      </c>
    </row>
    <row r="46" spans="1:16" x14ac:dyDescent="0.25">
      <c r="A46" s="1091"/>
      <c r="B46" s="1093" t="s">
        <v>21</v>
      </c>
      <c r="C46" s="1093"/>
      <c r="D46" s="1093"/>
      <c r="E46" s="1094">
        <f>[2]INDUSTRY!$F$33</f>
        <v>360385</v>
      </c>
      <c r="F46" s="1094">
        <f>[2]INDUSTRY!$G$33</f>
        <v>350637</v>
      </c>
      <c r="G46" s="1094">
        <f>[2]INDUSTRY!$H$33</f>
        <v>340158</v>
      </c>
      <c r="H46" s="1094">
        <f>[2]INDUSTRY!$I$33</f>
        <v>342693</v>
      </c>
      <c r="I46" s="1094">
        <f>[2]INDUSTRY!$J$33</f>
        <v>343308</v>
      </c>
      <c r="J46" s="1094">
        <f>[2]INDUSTRY!$K$33</f>
        <v>332593</v>
      </c>
      <c r="K46" s="1094">
        <f>[2]INDUSTRY!$L$33</f>
        <v>333150</v>
      </c>
      <c r="L46" s="1094">
        <f>[2]INDUSTRY!$M$33</f>
        <v>335380</v>
      </c>
      <c r="M46" s="1094">
        <f>[2]INDUSTRY!$N$33</f>
        <v>332201</v>
      </c>
      <c r="N46" s="1094">
        <f>[2]INDUSTRY!$O$33</f>
        <v>333170</v>
      </c>
      <c r="O46" s="1094">
        <f>[2]INDUSTRY!$P$33</f>
        <v>334967</v>
      </c>
      <c r="P46" s="1094">
        <f>[2]INDUSTRY!$Q$33</f>
        <v>323715</v>
      </c>
    </row>
    <row r="47" spans="1:16" x14ac:dyDescent="0.25">
      <c r="A47" s="1091"/>
      <c r="B47" s="1093" t="s">
        <v>22</v>
      </c>
      <c r="C47" s="1093"/>
      <c r="D47" s="1093"/>
      <c r="E47" s="1094">
        <f>[2]INDUSTRY!$F$34</f>
        <v>0</v>
      </c>
      <c r="F47" s="1094">
        <f>[2]INDUSTRY!$G$34</f>
        <v>0</v>
      </c>
      <c r="G47" s="1094">
        <f>[2]INDUSTRY!$H$34</f>
        <v>475537</v>
      </c>
      <c r="H47" s="1094">
        <f>[2]INDUSTRY!$I$34</f>
        <v>379909</v>
      </c>
      <c r="I47" s="1094">
        <f>[2]INDUSTRY!$J$34</f>
        <v>0</v>
      </c>
      <c r="J47" s="1094">
        <f>[2]INDUSTRY!$K$34</f>
        <v>0</v>
      </c>
      <c r="K47" s="1094">
        <f>[2]INDUSTRY!$L$34</f>
        <v>0</v>
      </c>
      <c r="L47" s="1094">
        <f>[2]INDUSTRY!$M$34</f>
        <v>81843</v>
      </c>
      <c r="M47" s="1094">
        <f>[2]INDUSTRY!$N$34</f>
        <v>81843</v>
      </c>
      <c r="N47" s="1094">
        <f>[2]INDUSTRY!$O$34</f>
        <v>0</v>
      </c>
      <c r="O47" s="1094">
        <f>[2]INDUSTRY!$P$34</f>
        <v>0</v>
      </c>
      <c r="P47" s="1094">
        <f>[2]INDUSTRY!$Q$34</f>
        <v>0</v>
      </c>
    </row>
    <row r="48" spans="1:16" x14ac:dyDescent="0.25">
      <c r="A48" s="1091"/>
      <c r="B48" s="1093" t="s">
        <v>23</v>
      </c>
      <c r="C48" s="1093"/>
      <c r="D48" s="1093"/>
      <c r="E48" s="1094">
        <f>[2]INDUSTRY!$F$35</f>
        <v>463738</v>
      </c>
      <c r="F48" s="1094">
        <f>[2]INDUSTRY!$G$35</f>
        <v>466209</v>
      </c>
      <c r="G48" s="1094">
        <f>[2]INDUSTRY!$H$35</f>
        <v>454289</v>
      </c>
      <c r="H48" s="1094">
        <f>[2]INDUSTRY!$I$35</f>
        <v>483016</v>
      </c>
      <c r="I48" s="1094">
        <f>[2]INDUSTRY!$J$35</f>
        <v>499288</v>
      </c>
      <c r="J48" s="1094">
        <f>[2]INDUSTRY!$K$35</f>
        <v>519844</v>
      </c>
      <c r="K48" s="1094">
        <f>[2]INDUSTRY!$L$35</f>
        <v>538209</v>
      </c>
      <c r="L48" s="1094">
        <f>[2]INDUSTRY!$M$35</f>
        <v>593858</v>
      </c>
      <c r="M48" s="1094">
        <f>[2]INDUSTRY!$N$35</f>
        <v>597923.29</v>
      </c>
      <c r="N48" s="1094">
        <f>[2]INDUSTRY!$O$35</f>
        <v>498545</v>
      </c>
      <c r="O48" s="1094">
        <f>[2]INDUSTRY!$P$35</f>
        <v>594442</v>
      </c>
      <c r="P48" s="1094">
        <f>[2]INDUSTRY!$Q$35</f>
        <v>453004</v>
      </c>
    </row>
    <row r="49" spans="1:16" x14ac:dyDescent="0.25">
      <c r="A49" s="1091"/>
      <c r="B49" s="1122" t="s">
        <v>79</v>
      </c>
      <c r="C49" s="1093"/>
      <c r="D49" s="1093"/>
      <c r="E49" s="1094">
        <f>[2]INDUSTRY!$F$36</f>
        <v>533869</v>
      </c>
      <c r="F49" s="1094">
        <f>[2]INDUSTRY!$G$36</f>
        <v>541691</v>
      </c>
      <c r="G49" s="1094">
        <f>[2]INDUSTRY!$H$36</f>
        <v>465850</v>
      </c>
      <c r="H49" s="1094">
        <f>[2]INDUSTRY!$I$36</f>
        <v>475008</v>
      </c>
      <c r="I49" s="1094">
        <f>[2]INDUSTRY!$J$36</f>
        <v>369376</v>
      </c>
      <c r="J49" s="1094">
        <f>[2]INDUSTRY!$K$36</f>
        <v>686099</v>
      </c>
      <c r="K49" s="1094">
        <f>[2]INDUSTRY!$L$36</f>
        <v>277607</v>
      </c>
      <c r="L49" s="1094">
        <f>[2]INDUSTRY!$M$36</f>
        <v>415310</v>
      </c>
      <c r="M49" s="1094">
        <f>[2]INDUSTRY!$N$36</f>
        <v>652602</v>
      </c>
      <c r="N49" s="1094">
        <f>[2]INDUSTRY!$O$36</f>
        <v>1048368</v>
      </c>
      <c r="O49" s="1094">
        <f>[2]INDUSTRY!$P$36</f>
        <v>432609</v>
      </c>
      <c r="P49" s="1094">
        <f>[2]INDUSTRY!$Q$36</f>
        <v>529156</v>
      </c>
    </row>
    <row r="50" spans="1:16" x14ac:dyDescent="0.25">
      <c r="A50" s="1091"/>
      <c r="B50" s="1093" t="s">
        <v>166</v>
      </c>
      <c r="C50" s="1093"/>
      <c r="D50" s="1093"/>
      <c r="E50" s="1094">
        <f>[2]INDUSTRY!$F$37</f>
        <v>78628</v>
      </c>
      <c r="F50" s="1094">
        <f>[2]INDUSTRY!$G$37</f>
        <v>87549</v>
      </c>
      <c r="G50" s="1094">
        <f>[2]INDUSTRY!$H$37</f>
        <v>66018</v>
      </c>
      <c r="H50" s="1094">
        <f>[2]INDUSTRY!$I$37</f>
        <v>80770</v>
      </c>
      <c r="I50" s="1094">
        <f>[2]INDUSTRY!$J$37</f>
        <v>54990</v>
      </c>
      <c r="J50" s="1094">
        <f>[2]INDUSTRY!$K$37</f>
        <v>66579</v>
      </c>
      <c r="K50" s="1094">
        <f>[2]INDUSTRY!$L$37</f>
        <v>85089</v>
      </c>
      <c r="L50" s="1094">
        <f>[2]INDUSTRY!$M$37</f>
        <v>90184</v>
      </c>
      <c r="M50" s="1094">
        <f>[2]INDUSTRY!$N$37</f>
        <v>158990</v>
      </c>
      <c r="N50" s="1094">
        <f>[2]INDUSTRY!$O$37</f>
        <v>129511</v>
      </c>
      <c r="O50" s="1094">
        <f>[2]INDUSTRY!$P$37</f>
        <v>157212</v>
      </c>
      <c r="P50" s="1094">
        <f>[2]INDUSTRY!$Q$37</f>
        <v>135682</v>
      </c>
    </row>
    <row r="51" spans="1:16" x14ac:dyDescent="0.25">
      <c r="A51" s="1091"/>
      <c r="B51" s="1122" t="s">
        <v>167</v>
      </c>
      <c r="C51" s="1093"/>
      <c r="D51" s="1093"/>
      <c r="E51" s="1094">
        <f>[2]INDUSTRY!$F$38</f>
        <v>0</v>
      </c>
      <c r="F51" s="1094">
        <f>[2]INDUSTRY!$G$38</f>
        <v>0</v>
      </c>
      <c r="G51" s="1094">
        <f>[2]INDUSTRY!$H$38</f>
        <v>29041</v>
      </c>
      <c r="H51" s="1094">
        <f>[2]INDUSTRY!$I$38</f>
        <v>12337</v>
      </c>
      <c r="I51" s="1094">
        <f>[2]INDUSTRY!$J$38</f>
        <v>29540</v>
      </c>
      <c r="J51" s="1094">
        <f>[2]INDUSTRY!$K$38</f>
        <v>51889</v>
      </c>
      <c r="K51" s="1094">
        <f>[2]INDUSTRY!$L$38</f>
        <v>53782</v>
      </c>
      <c r="L51" s="1094">
        <f>[2]INDUSTRY!$M$38</f>
        <v>104654</v>
      </c>
      <c r="M51" s="1094">
        <f>[2]INDUSTRY!$N$38</f>
        <v>96500</v>
      </c>
      <c r="N51" s="1094">
        <f>[2]INDUSTRY!$O$38</f>
        <v>109325</v>
      </c>
      <c r="O51" s="1094">
        <f>[2]INDUSTRY!$P$38</f>
        <v>41454</v>
      </c>
      <c r="P51" s="1094">
        <f>[2]INDUSTRY!$Q$38</f>
        <v>81163</v>
      </c>
    </row>
    <row r="52" spans="1:16" ht="15.75" thickBot="1" x14ac:dyDescent="0.3">
      <c r="A52" s="1097"/>
      <c r="B52" s="1123" t="s">
        <v>24</v>
      </c>
      <c r="C52" s="1099"/>
      <c r="D52" s="1099"/>
      <c r="E52" s="1094">
        <f>[2]INDUSTRY!$F$39</f>
        <v>227746</v>
      </c>
      <c r="F52" s="1094">
        <f>[2]INDUSTRY!$G$39</f>
        <v>172822</v>
      </c>
      <c r="G52" s="1094">
        <f>[2]INDUSTRY!$H$39</f>
        <v>162698</v>
      </c>
      <c r="H52" s="1094">
        <f>[2]INDUSTRY!$I$39</f>
        <v>127378</v>
      </c>
      <c r="I52" s="1094">
        <f>[2]INDUSTRY!$J$39</f>
        <v>155744</v>
      </c>
      <c r="J52" s="1094">
        <f>[2]INDUSTRY!$K$39</f>
        <v>120693</v>
      </c>
      <c r="K52" s="1094">
        <f>[2]INDUSTRY!$L$39</f>
        <v>169304</v>
      </c>
      <c r="L52" s="1094">
        <f>[2]INDUSTRY!$M$39</f>
        <v>204115</v>
      </c>
      <c r="M52" s="1094">
        <f>[2]INDUSTRY!$N$39</f>
        <v>213370</v>
      </c>
      <c r="N52" s="1094">
        <f>[2]INDUSTRY!$O$39</f>
        <v>187646</v>
      </c>
      <c r="O52" s="1094">
        <f>[2]INDUSTRY!$P$39</f>
        <v>130051</v>
      </c>
      <c r="P52" s="1094">
        <f>[2]INDUSTRY!$Q$39</f>
        <v>104798</v>
      </c>
    </row>
    <row r="53" spans="1:16" ht="15.75" thickBot="1" x14ac:dyDescent="0.3">
      <c r="A53" s="1119" t="s">
        <v>188</v>
      </c>
      <c r="B53" s="1120"/>
      <c r="C53" s="1120"/>
      <c r="D53" s="1120"/>
      <c r="E53" s="1090">
        <f>E43+E44</f>
        <v>46261178</v>
      </c>
      <c r="F53" s="1090">
        <f t="shared" ref="F53:P53" si="8">F43+F44</f>
        <v>46660432</v>
      </c>
      <c r="G53" s="1090">
        <f t="shared" si="8"/>
        <v>47245555</v>
      </c>
      <c r="H53" s="1090">
        <f t="shared" si="8"/>
        <v>47287392</v>
      </c>
      <c r="I53" s="1090">
        <f t="shared" si="8"/>
        <v>47880900</v>
      </c>
      <c r="J53" s="1090">
        <f t="shared" si="8"/>
        <v>47396912</v>
      </c>
      <c r="K53" s="1090">
        <f t="shared" si="8"/>
        <v>48411446</v>
      </c>
      <c r="L53" s="1090">
        <f t="shared" si="8"/>
        <v>50062975</v>
      </c>
      <c r="M53" s="1090">
        <f t="shared" si="8"/>
        <v>50525754.289999999</v>
      </c>
      <c r="N53" s="1090">
        <f t="shared" si="8"/>
        <v>51363169</v>
      </c>
      <c r="O53" s="1090">
        <f t="shared" si="8"/>
        <v>52731392</v>
      </c>
      <c r="P53" s="1090">
        <f t="shared" si="8"/>
        <v>54192684</v>
      </c>
    </row>
    <row r="54" spans="1:16" x14ac:dyDescent="0.25">
      <c r="A54" s="1100" t="s">
        <v>184</v>
      </c>
      <c r="B54" s="1101"/>
      <c r="C54" s="1101"/>
      <c r="D54" s="1101"/>
      <c r="E54" s="1090">
        <f>E55+E58+E59+E60</f>
        <v>5536874</v>
      </c>
      <c r="F54" s="1090">
        <f t="shared" ref="F54:P54" si="9">F55+F58+F59+F60</f>
        <v>5573320</v>
      </c>
      <c r="G54" s="1090">
        <f t="shared" si="9"/>
        <v>5194473</v>
      </c>
      <c r="H54" s="1090">
        <f t="shared" si="9"/>
        <v>5286137</v>
      </c>
      <c r="I54" s="1090">
        <f t="shared" si="9"/>
        <v>5376687</v>
      </c>
      <c r="J54" s="1090">
        <f t="shared" si="9"/>
        <v>5409810</v>
      </c>
      <c r="K54" s="1090">
        <f t="shared" si="9"/>
        <v>5512544</v>
      </c>
      <c r="L54" s="1090">
        <f t="shared" si="9"/>
        <v>5534251</v>
      </c>
      <c r="M54" s="1090">
        <f t="shared" si="9"/>
        <v>5631590</v>
      </c>
      <c r="N54" s="1090">
        <f t="shared" si="9"/>
        <v>5741932</v>
      </c>
      <c r="O54" s="1090">
        <f t="shared" si="9"/>
        <v>5853867</v>
      </c>
      <c r="P54" s="1090">
        <f t="shared" si="9"/>
        <v>5778759</v>
      </c>
    </row>
    <row r="55" spans="1:16" x14ac:dyDescent="0.25">
      <c r="A55" s="1091"/>
      <c r="B55" s="1092" t="s">
        <v>185</v>
      </c>
      <c r="C55" s="1093"/>
      <c r="D55" s="1093"/>
      <c r="E55" s="1090">
        <f>E56+E57</f>
        <v>23822</v>
      </c>
      <c r="F55" s="1094">
        <f t="shared" ref="F55:N55" si="10">F56+F57</f>
        <v>23822</v>
      </c>
      <c r="G55" s="1094">
        <f t="shared" si="10"/>
        <v>23822</v>
      </c>
      <c r="H55" s="1094">
        <f t="shared" si="10"/>
        <v>23822</v>
      </c>
      <c r="I55" s="1094">
        <f t="shared" si="10"/>
        <v>23822</v>
      </c>
      <c r="J55" s="1094">
        <f t="shared" si="10"/>
        <v>23822</v>
      </c>
      <c r="K55" s="1094">
        <f t="shared" si="10"/>
        <v>23822</v>
      </c>
      <c r="L55" s="1094">
        <f t="shared" si="10"/>
        <v>23822</v>
      </c>
      <c r="M55" s="1094">
        <f t="shared" si="10"/>
        <v>23822</v>
      </c>
      <c r="N55" s="1094">
        <f t="shared" si="10"/>
        <v>23822</v>
      </c>
      <c r="O55" s="1094">
        <f>O56+O57</f>
        <v>23822</v>
      </c>
      <c r="P55" s="1094">
        <f>P56+P57</f>
        <v>23822</v>
      </c>
    </row>
    <row r="56" spans="1:16" x14ac:dyDescent="0.25">
      <c r="A56" s="1124"/>
      <c r="B56" s="1125"/>
      <c r="C56" s="1125" t="s">
        <v>28</v>
      </c>
      <c r="D56" s="1126"/>
      <c r="E56" s="1094">
        <f>[2]INDUSTRY!$F$43</f>
        <v>23822</v>
      </c>
      <c r="F56" s="1094">
        <f>[2]INDUSTRY!$G$43</f>
        <v>23822</v>
      </c>
      <c r="G56" s="1094">
        <f>[2]INDUSTRY!$H$43</f>
        <v>23822</v>
      </c>
      <c r="H56" s="1094">
        <f>[2]INDUSTRY!$I$43</f>
        <v>23822</v>
      </c>
      <c r="I56" s="1094">
        <f>[2]INDUSTRY!$J$43</f>
        <v>23822</v>
      </c>
      <c r="J56" s="1094">
        <f>[2]INDUSTRY!$K$43</f>
        <v>23822</v>
      </c>
      <c r="K56" s="1094">
        <f>[2]INDUSTRY!$L$43</f>
        <v>23822</v>
      </c>
      <c r="L56" s="1094">
        <f>[2]INDUSTRY!$M$43</f>
        <v>23822</v>
      </c>
      <c r="M56" s="1094">
        <f>[2]INDUSTRY!$N$43</f>
        <v>23822</v>
      </c>
      <c r="N56" s="1094">
        <f>[2]INDUSTRY!$O$43</f>
        <v>23822</v>
      </c>
      <c r="O56" s="1094">
        <f>[2]INDUSTRY!$P$43</f>
        <v>23822</v>
      </c>
      <c r="P56" s="1094">
        <f>[2]INDUSTRY!$Q$43</f>
        <v>23822</v>
      </c>
    </row>
    <row r="57" spans="1:16" x14ac:dyDescent="0.25">
      <c r="A57" s="1127"/>
      <c r="B57" s="1104"/>
      <c r="C57" s="1104" t="s">
        <v>29</v>
      </c>
      <c r="D57" s="1113"/>
      <c r="E57" s="1094">
        <f>[2]INDUSTRY!$F$44</f>
        <v>0</v>
      </c>
      <c r="F57" s="1094">
        <f>[1]INDUSTRY!$G$44</f>
        <v>0</v>
      </c>
      <c r="G57" s="1094">
        <f>[1]INDUSTRY!$H$44</f>
        <v>0</v>
      </c>
      <c r="H57" s="1094">
        <f>[1]INDUSTRY!$I$44</f>
        <v>0</v>
      </c>
      <c r="I57" s="1094">
        <f>[1]INDUSTRY!$J$44</f>
        <v>0</v>
      </c>
      <c r="J57" s="1094">
        <f>[1]INDUSTRY!$K$44</f>
        <v>0</v>
      </c>
      <c r="K57" s="1094">
        <f>[1]INDUSTRY!$L$44</f>
        <v>0</v>
      </c>
      <c r="L57" s="1094">
        <f>[1]INDUSTRY!$M$44</f>
        <v>0</v>
      </c>
      <c r="M57" s="1094">
        <f>[1]INDUSTRY!$N$44</f>
        <v>0</v>
      </c>
      <c r="N57" s="1094">
        <f>[1]INDUSTRY!$O$44</f>
        <v>0</v>
      </c>
      <c r="O57" s="1094">
        <f>[1]INDUSTRY!$P$44</f>
        <v>0</v>
      </c>
      <c r="P57" s="1094">
        <f>[1]INDUSTRY!$Q$44</f>
        <v>0</v>
      </c>
    </row>
    <row r="58" spans="1:16" x14ac:dyDescent="0.25">
      <c r="A58" s="1091"/>
      <c r="B58" s="1092" t="s">
        <v>30</v>
      </c>
      <c r="C58" s="1118"/>
      <c r="D58" s="1118"/>
      <c r="E58" s="1090">
        <f>[2]INDUSTRY!$F$45</f>
        <v>1791099</v>
      </c>
      <c r="F58" s="1090">
        <f>[2]INDUSTRY!$G$45</f>
        <v>1791099</v>
      </c>
      <c r="G58" s="1090">
        <f>[2]INDUSTRY!$H$45</f>
        <v>1791099</v>
      </c>
      <c r="H58" s="1090">
        <f>[2]INDUSTRY!$I$45</f>
        <v>1791099</v>
      </c>
      <c r="I58" s="1090">
        <f>[2]INDUSTRY!$J$45</f>
        <v>1791099</v>
      </c>
      <c r="J58" s="1090">
        <f>[2]INDUSTRY!$K$45</f>
        <v>1791099</v>
      </c>
      <c r="K58" s="1090">
        <f>[2]INDUSTRY!$L$45</f>
        <v>1791099</v>
      </c>
      <c r="L58" s="1090">
        <f>[2]INDUSTRY!$M$45</f>
        <v>1791099</v>
      </c>
      <c r="M58" s="1090">
        <f>[2]INDUSTRY!$N$45</f>
        <v>1791099</v>
      </c>
      <c r="N58" s="1090">
        <f>[2]INDUSTRY!$O$45</f>
        <v>1791099</v>
      </c>
      <c r="O58" s="1090">
        <f>[2]INDUSTRY!$P$45</f>
        <v>1791099</v>
      </c>
      <c r="P58" s="1090">
        <f>[2]INDUSTRY!$Q$45</f>
        <v>1791099</v>
      </c>
    </row>
    <row r="59" spans="1:16" x14ac:dyDescent="0.25">
      <c r="A59" s="1091"/>
      <c r="B59" s="1092" t="s">
        <v>31</v>
      </c>
      <c r="C59" s="1093"/>
      <c r="D59" s="1093"/>
      <c r="E59" s="1090">
        <f>[2]INDUSTRY!$F$46</f>
        <v>88353</v>
      </c>
      <c r="F59" s="1090">
        <f>[2]INDUSTRY!$G$46</f>
        <v>86416</v>
      </c>
      <c r="G59" s="1090">
        <f>[2]INDUSTRY!$H$46</f>
        <v>84466</v>
      </c>
      <c r="H59" s="1090">
        <f>[2]INDUSTRY!$I$46</f>
        <v>83750</v>
      </c>
      <c r="I59" s="1090">
        <f>[2]INDUSTRY!$J$46</f>
        <v>87387</v>
      </c>
      <c r="J59" s="1090">
        <f>[2]INDUSTRY!$K$46</f>
        <v>120424</v>
      </c>
      <c r="K59" s="1090">
        <f>[2]INDUSTRY!$L$46</f>
        <v>123690</v>
      </c>
      <c r="L59" s="1090">
        <f>[2]INDUSTRY!$M$46</f>
        <v>130274</v>
      </c>
      <c r="M59" s="1090">
        <f>[2]INDUSTRY!$N$46</f>
        <v>126586</v>
      </c>
      <c r="N59" s="1090">
        <f>[2]INDUSTRY!$O$46</f>
        <v>126264</v>
      </c>
      <c r="O59" s="1090">
        <f>[2]INDUSTRY!$P$46</f>
        <v>127982</v>
      </c>
      <c r="P59" s="1090">
        <f>[2]INDUSTRY!$Q$46</f>
        <v>129170</v>
      </c>
    </row>
    <row r="60" spans="1:16" x14ac:dyDescent="0.25">
      <c r="A60" s="1091"/>
      <c r="B60" s="1092" t="s">
        <v>186</v>
      </c>
      <c r="C60" s="1118"/>
      <c r="D60" s="1118"/>
      <c r="E60" s="1090">
        <f t="shared" ref="E60:P60" si="11">E61+E62</f>
        <v>3633600</v>
      </c>
      <c r="F60" s="1090">
        <f t="shared" si="11"/>
        <v>3671983</v>
      </c>
      <c r="G60" s="1090">
        <f t="shared" si="11"/>
        <v>3295086</v>
      </c>
      <c r="H60" s="1090">
        <f t="shared" si="11"/>
        <v>3387466</v>
      </c>
      <c r="I60" s="1090">
        <f t="shared" si="11"/>
        <v>3474379</v>
      </c>
      <c r="J60" s="1090">
        <f t="shared" si="11"/>
        <v>3474465</v>
      </c>
      <c r="K60" s="1090">
        <f t="shared" si="11"/>
        <v>3573933</v>
      </c>
      <c r="L60" s="1090">
        <f t="shared" si="11"/>
        <v>3589056</v>
      </c>
      <c r="M60" s="1090">
        <f t="shared" si="11"/>
        <v>3690083</v>
      </c>
      <c r="N60" s="1090">
        <f t="shared" si="11"/>
        <v>3800747</v>
      </c>
      <c r="O60" s="1090">
        <f t="shared" si="11"/>
        <v>3910964</v>
      </c>
      <c r="P60" s="1090">
        <f t="shared" si="11"/>
        <v>3834668</v>
      </c>
    </row>
    <row r="61" spans="1:16" x14ac:dyDescent="0.25">
      <c r="A61" s="1091"/>
      <c r="B61" s="1093"/>
      <c r="C61" s="1093" t="s">
        <v>33</v>
      </c>
      <c r="D61" s="1093"/>
      <c r="E61" s="1094">
        <f>[2]INDUSTRY!$F$48</f>
        <v>1978815</v>
      </c>
      <c r="F61" s="1094">
        <f>[2]INDUSTRY!$G$48</f>
        <v>1951238</v>
      </c>
      <c r="G61" s="1094">
        <f>[2]INDUSTRY!$H$48</f>
        <v>1958084</v>
      </c>
      <c r="H61" s="1094">
        <f>[2]INDUSTRY!$I$48</f>
        <v>1957947</v>
      </c>
      <c r="I61" s="1094">
        <f>[2]INDUSTRY!$J$48</f>
        <v>1954807</v>
      </c>
      <c r="J61" s="1094">
        <f>[2]INDUSTRY!$K$48</f>
        <v>2114574</v>
      </c>
      <c r="K61" s="1094">
        <f>[2]INDUSTRY!$L$48</f>
        <v>2112189</v>
      </c>
      <c r="L61" s="1094">
        <f>[2]INDUSTRY!$M$48</f>
        <v>2112189</v>
      </c>
      <c r="M61" s="1094">
        <f>[2]INDUSTRY!$N$48</f>
        <v>2112264</v>
      </c>
      <c r="N61" s="1094">
        <f>[2]INDUSTRY!$O$48</f>
        <v>2112379</v>
      </c>
      <c r="O61" s="1094">
        <f>[2]INDUSTRY!$P$48</f>
        <v>2112379</v>
      </c>
      <c r="P61" s="1094">
        <f>[2]INDUSTRY!$Q$48</f>
        <v>2703718</v>
      </c>
    </row>
    <row r="62" spans="1:16" ht="15.75" thickBot="1" x14ac:dyDescent="0.3">
      <c r="A62" s="1097"/>
      <c r="B62" s="1099"/>
      <c r="C62" s="1099" t="s">
        <v>34</v>
      </c>
      <c r="D62" s="1099"/>
      <c r="E62" s="1094">
        <f>[2]INDUSTRY!$F$49</f>
        <v>1654785</v>
      </c>
      <c r="F62" s="1094">
        <f>[2]INDUSTRY!$G$49</f>
        <v>1720745</v>
      </c>
      <c r="G62" s="1094">
        <f>[2]INDUSTRY!$H$49</f>
        <v>1337002</v>
      </c>
      <c r="H62" s="1094">
        <f>[2]INDUSTRY!$I$49</f>
        <v>1429519</v>
      </c>
      <c r="I62" s="1094">
        <f>[2]INDUSTRY!$J$49</f>
        <v>1519572</v>
      </c>
      <c r="J62" s="1094">
        <f>[2]INDUSTRY!$K$49</f>
        <v>1359891</v>
      </c>
      <c r="K62" s="1094">
        <f>[2]INDUSTRY!$L$49</f>
        <v>1461744</v>
      </c>
      <c r="L62" s="1094">
        <f>[2]INDUSTRY!$M$49</f>
        <v>1476867</v>
      </c>
      <c r="M62" s="1094">
        <f>[2]INDUSTRY!$N$49</f>
        <v>1577819</v>
      </c>
      <c r="N62" s="1094">
        <f>[2]INDUSTRY!$O$49</f>
        <v>1688368</v>
      </c>
      <c r="O62" s="1094">
        <f>[2]INDUSTRY!$P$49</f>
        <v>1798585</v>
      </c>
      <c r="P62" s="1094">
        <f>[2]INDUSTRY!$Q$49</f>
        <v>1130950</v>
      </c>
    </row>
    <row r="63" spans="1:16" ht="15.75" thickBot="1" x14ac:dyDescent="0.3">
      <c r="A63" s="1105" t="s">
        <v>187</v>
      </c>
      <c r="B63" s="1106"/>
      <c r="C63" s="1106"/>
      <c r="D63" s="1106"/>
      <c r="E63" s="1094">
        <f>[2]INDUSTRY!$F$50</f>
        <v>0</v>
      </c>
      <c r="F63" s="1094">
        <f>[2]INDUSTRY!$G$50</f>
        <v>0</v>
      </c>
      <c r="G63" s="1094">
        <f>[1]INDUSTRY!$H$50</f>
        <v>0</v>
      </c>
      <c r="H63" s="1094">
        <f>[1]INDUSTRY!$I$50</f>
        <v>0</v>
      </c>
      <c r="I63" s="1094">
        <f>[1]INDUSTRY!$J$50</f>
        <v>0</v>
      </c>
      <c r="J63" s="1094">
        <f>[1]INDUSTRY!$K$50</f>
        <v>0</v>
      </c>
      <c r="K63" s="1094">
        <f>[1]INDUSTRY!$L$50</f>
        <v>0</v>
      </c>
      <c r="L63" s="1094">
        <f>[1]INDUSTRY!$M$50</f>
        <v>0</v>
      </c>
      <c r="M63" s="1094">
        <f>[1]INDUSTRY!$N$50</f>
        <v>0</v>
      </c>
      <c r="N63" s="1094">
        <f>[1]INDUSTRY!$O$50</f>
        <v>0</v>
      </c>
      <c r="O63" s="1094">
        <f>[1]INDUSTRY!$P$50</f>
        <v>0</v>
      </c>
      <c r="P63" s="1094">
        <f>[1]INDUSTRY!$Q$50</f>
        <v>0</v>
      </c>
    </row>
    <row r="64" spans="1:16" ht="15.75" thickBot="1" x14ac:dyDescent="0.3">
      <c r="A64" s="1088" t="s">
        <v>107</v>
      </c>
      <c r="B64" s="1089"/>
      <c r="C64" s="1089"/>
      <c r="D64" s="1089"/>
      <c r="E64" s="1090">
        <f>E53+E54+E63</f>
        <v>51798052</v>
      </c>
      <c r="F64" s="1090">
        <f t="shared" ref="F64:P64" si="12">F53+F54+F63</f>
        <v>52233752</v>
      </c>
      <c r="G64" s="1090">
        <f t="shared" si="12"/>
        <v>52440028</v>
      </c>
      <c r="H64" s="1090">
        <f t="shared" si="12"/>
        <v>52573529</v>
      </c>
      <c r="I64" s="1090">
        <f t="shared" si="12"/>
        <v>53257587</v>
      </c>
      <c r="J64" s="1090">
        <f t="shared" si="12"/>
        <v>52806722</v>
      </c>
      <c r="K64" s="1090">
        <f t="shared" si="12"/>
        <v>53923990</v>
      </c>
      <c r="L64" s="1090">
        <f t="shared" si="12"/>
        <v>55597226</v>
      </c>
      <c r="M64" s="1090">
        <f t="shared" si="12"/>
        <v>56157344.289999999</v>
      </c>
      <c r="N64" s="1090">
        <f t="shared" si="12"/>
        <v>57105101</v>
      </c>
      <c r="O64" s="1090">
        <f t="shared" si="12"/>
        <v>58585259</v>
      </c>
      <c r="P64" s="1090">
        <f t="shared" si="12"/>
        <v>59971443</v>
      </c>
    </row>
    <row r="65" spans="1:16" ht="15.75" thickBot="1" x14ac:dyDescent="0.3">
      <c r="A65" s="1128" t="s">
        <v>82</v>
      </c>
      <c r="B65" s="1129"/>
      <c r="C65" s="1129"/>
      <c r="D65" s="1129"/>
      <c r="E65" s="1130"/>
      <c r="F65" s="1130"/>
      <c r="G65" s="1130"/>
      <c r="H65" s="1130"/>
      <c r="I65" s="1130"/>
      <c r="J65" s="1130"/>
      <c r="K65" s="1130"/>
      <c r="L65" s="1130"/>
      <c r="M65" s="1130"/>
      <c r="N65" s="1130"/>
      <c r="O65" s="1130"/>
      <c r="P65" s="1131"/>
    </row>
    <row r="66" spans="1:16" ht="15.75" thickBot="1" x14ac:dyDescent="0.3">
      <c r="A66" s="1132" t="s">
        <v>108</v>
      </c>
      <c r="B66" s="1133"/>
      <c r="C66" s="1133"/>
      <c r="D66" s="1133"/>
      <c r="E66" s="1134">
        <f>[2]INDUSTRY!$F$53</f>
        <v>36054</v>
      </c>
      <c r="F66" s="1134">
        <f>[2]INDUSTRY!$G$53</f>
        <v>35094</v>
      </c>
      <c r="G66" s="1134">
        <f>[2]INDUSTRY!$H$53</f>
        <v>32445</v>
      </c>
      <c r="H66" s="1134">
        <f>[2]INDUSTRY!$I$53</f>
        <v>31513</v>
      </c>
      <c r="I66" s="1134">
        <f>[2]INDUSTRY!$J$53</f>
        <v>32862</v>
      </c>
      <c r="J66" s="1134">
        <f>[2]INDUSTRY!$K$53</f>
        <v>32349</v>
      </c>
      <c r="K66" s="1134">
        <f>[2]INDUSTRY!$L$53</f>
        <v>30309</v>
      </c>
      <c r="L66" s="1134">
        <f>[2]INDUSTRY!$M$53</f>
        <v>109805</v>
      </c>
      <c r="M66" s="1134">
        <f>[2]INDUSTRY!$N$53</f>
        <v>126386</v>
      </c>
      <c r="N66" s="1134">
        <f>[2]INDUSTRY!$O$53</f>
        <v>121754</v>
      </c>
      <c r="O66" s="1134">
        <f>[2]INDUSTRY!$P$53</f>
        <v>46942</v>
      </c>
      <c r="P66" s="1134">
        <f>[2]INDUSTRY!$Q$53</f>
        <v>126958</v>
      </c>
    </row>
    <row r="67" spans="1:16" ht="15.75" thickBot="1" x14ac:dyDescent="0.3">
      <c r="A67" s="1135" t="s">
        <v>109</v>
      </c>
      <c r="B67" s="1136"/>
      <c r="C67" s="1136"/>
      <c r="D67" s="1136"/>
      <c r="E67" s="1134">
        <f>[2]INDUSTRY!$F$54</f>
        <v>3260156</v>
      </c>
      <c r="F67" s="1134">
        <f>[2]INDUSTRY!$G$54</f>
        <v>324024</v>
      </c>
      <c r="G67" s="1134">
        <f>[2]INDUSTRY!$H$54</f>
        <v>99542</v>
      </c>
      <c r="H67" s="1134">
        <f>[2]INDUSTRY!$I$54</f>
        <v>104819</v>
      </c>
      <c r="I67" s="1134">
        <f>[2]INDUSTRY!$J$54</f>
        <v>109021</v>
      </c>
      <c r="J67" s="1134">
        <f>[2]INDUSTRY!$K$54</f>
        <v>4995</v>
      </c>
      <c r="K67" s="1134">
        <f>[2]INDUSTRY!$L$54</f>
        <v>38314</v>
      </c>
      <c r="L67" s="1134">
        <f>[2]INDUSTRY!$M$54</f>
        <v>5277</v>
      </c>
      <c r="M67" s="1134">
        <f>[2]INDUSTRY!$N$54</f>
        <v>7316</v>
      </c>
      <c r="N67" s="1134">
        <f>[2]INDUSTRY!$O$54</f>
        <v>4375</v>
      </c>
      <c r="O67" s="1134">
        <f>[2]INDUSTRY!$P$54</f>
        <v>3043</v>
      </c>
      <c r="P67" s="1134">
        <f>[2]INDUSTRY!$Q$54</f>
        <v>11124</v>
      </c>
    </row>
    <row r="68" spans="1:16" ht="15.75" thickBot="1" x14ac:dyDescent="0.3">
      <c r="A68" s="1135" t="s">
        <v>110</v>
      </c>
      <c r="B68" s="1136"/>
      <c r="C68" s="1136"/>
      <c r="D68" s="1136"/>
      <c r="E68" s="1134">
        <f>[2]INDUSTRY!$F$55</f>
        <v>0</v>
      </c>
      <c r="F68" s="1134">
        <f>[2]INDUSTRY!$G$55</f>
        <v>16</v>
      </c>
      <c r="G68" s="1134">
        <f>[2]INDUSTRY!$H$55</f>
        <v>0</v>
      </c>
      <c r="H68" s="1134">
        <f>[2]INDUSTRY!$I$55</f>
        <v>0</v>
      </c>
      <c r="I68" s="1134">
        <f>[2]INDUSTRY!$J$55</f>
        <v>0</v>
      </c>
      <c r="J68" s="1134">
        <f>[2]INDUSTRY!$K$55</f>
        <v>0</v>
      </c>
      <c r="K68" s="1134">
        <f>[2]INDUSTRY!$L$55</f>
        <v>43</v>
      </c>
      <c r="L68" s="1134">
        <f>[2]INDUSTRY!$M$55</f>
        <v>0</v>
      </c>
      <c r="M68" s="1134">
        <f>[2]INDUSTRY!$N$55</f>
        <v>0</v>
      </c>
      <c r="N68" s="1134">
        <f>[2]INDUSTRY!$O$55</f>
        <v>0</v>
      </c>
      <c r="O68" s="1134">
        <f>[2]INDUSTRY!$P$55</f>
        <v>14</v>
      </c>
      <c r="P68" s="1134">
        <f>[2]INDUSTRY!$Q$55</f>
        <v>26</v>
      </c>
    </row>
    <row r="69" spans="1:16" ht="15.75" thickBot="1" x14ac:dyDescent="0.3">
      <c r="A69" s="1135" t="s">
        <v>111</v>
      </c>
      <c r="B69" s="1136"/>
      <c r="C69" s="1136"/>
      <c r="D69" s="1137"/>
      <c r="E69" s="1134">
        <f>[2]INDUSTRY!$F$56</f>
        <v>28298</v>
      </c>
      <c r="F69" s="1134">
        <f>[2]INDUSTRY!$G$56</f>
        <v>0</v>
      </c>
      <c r="G69" s="1134">
        <f>[2]INDUSTRY!$H$56</f>
        <v>6312</v>
      </c>
      <c r="H69" s="1134">
        <f>[2]INDUSTRY!$I$56</f>
        <v>0</v>
      </c>
      <c r="I69" s="1134">
        <f>[2]INDUSTRY!$J$56</f>
        <v>278</v>
      </c>
      <c r="J69" s="1134">
        <f>[2]INDUSTRY!$K$56</f>
        <v>80</v>
      </c>
      <c r="K69" s="1134">
        <f>[2]INDUSTRY!$L$56</f>
        <v>1866</v>
      </c>
      <c r="L69" s="1134">
        <f>[2]INDUSTRY!$M$56</f>
        <v>4292</v>
      </c>
      <c r="M69" s="1134">
        <f>[2]INDUSTRY!$N$56</f>
        <v>1445</v>
      </c>
      <c r="N69" s="1134">
        <f>[2]INDUSTRY!$O$56</f>
        <v>10150</v>
      </c>
      <c r="O69" s="1134">
        <f>[2]INDUSTRY!$P$56</f>
        <v>7305</v>
      </c>
      <c r="P69" s="1134">
        <f>[2]INDUSTRY!$Q$56</f>
        <v>20529</v>
      </c>
    </row>
    <row r="70" spans="1:16" ht="15.75" thickBot="1" x14ac:dyDescent="0.3">
      <c r="A70" s="1135" t="s">
        <v>112</v>
      </c>
      <c r="B70" s="1137"/>
      <c r="C70" s="1137"/>
      <c r="D70" s="1137"/>
      <c r="E70" s="1134">
        <f>[2]INDUSTRY!$F$57</f>
        <v>0</v>
      </c>
      <c r="F70" s="1134">
        <f>[2]INDUSTRY!$G$57</f>
        <v>0</v>
      </c>
      <c r="G70" s="1134">
        <f>[1]INDUSTRY!$H$57</f>
        <v>0</v>
      </c>
      <c r="H70" s="1134">
        <f>[1]INDUSTRY!$I$57</f>
        <v>0</v>
      </c>
      <c r="I70" s="1134">
        <f>[1]INDUSTRY!$J$57</f>
        <v>0</v>
      </c>
      <c r="J70" s="1134">
        <f>[1]INDUSTRY!$K$57</f>
        <v>0</v>
      </c>
      <c r="K70" s="1134">
        <f>[1]INDUSTRY!$L$57</f>
        <v>0</v>
      </c>
      <c r="L70" s="1134">
        <f>[1]INDUSTRY!$M$57</f>
        <v>0</v>
      </c>
      <c r="M70" s="1134">
        <f>[1]INDUSTRY!$N$57</f>
        <v>0</v>
      </c>
      <c r="N70" s="1134">
        <f>[1]INDUSTRY!$O$57</f>
        <v>0</v>
      </c>
      <c r="O70" s="1134">
        <f>[1]INDUSTRY!$P$57</f>
        <v>0</v>
      </c>
      <c r="P70" s="1134">
        <f>[1]INDUSTRY!$Q$57</f>
        <v>0</v>
      </c>
    </row>
    <row r="71" spans="1:16" ht="15.75" thickBot="1" x14ac:dyDescent="0.3">
      <c r="A71" s="1138" t="s">
        <v>113</v>
      </c>
      <c r="B71" s="1139"/>
      <c r="C71" s="1139"/>
      <c r="D71" s="1139"/>
      <c r="E71" s="1140">
        <f>[2]INDUSTRY!$F$58</f>
        <v>0</v>
      </c>
      <c r="F71" s="1140">
        <f>[2]INDUSTRY!$G$58</f>
        <v>0</v>
      </c>
      <c r="G71" s="1140">
        <f>[1]INDUSTRY!$H$58</f>
        <v>0</v>
      </c>
      <c r="H71" s="1140">
        <f>[1]INDUSTRY!$I$58</f>
        <v>0</v>
      </c>
      <c r="I71" s="1140">
        <f>[1]INDUSTRY!$J$58</f>
        <v>0</v>
      </c>
      <c r="J71" s="1140">
        <f>[1]INDUSTRY!$K$58</f>
        <v>0</v>
      </c>
      <c r="K71" s="1140">
        <f>[1]INDUSTRY!$L$58</f>
        <v>0</v>
      </c>
      <c r="L71" s="1140">
        <f>[1]INDUSTRY!$M$58</f>
        <v>0</v>
      </c>
      <c r="M71" s="1140">
        <f>[1]INDUSTRY!$N$58</f>
        <v>0</v>
      </c>
      <c r="N71" s="1140">
        <f>[1]INDUSTRY!$O$58</f>
        <v>0</v>
      </c>
      <c r="O71" s="1140">
        <f>[1]INDUSTRY!$P$58</f>
        <v>0</v>
      </c>
      <c r="P71" s="1140">
        <f>[1]INDUSTRY!$Q$58</f>
        <v>0</v>
      </c>
    </row>
    <row r="72" spans="1:16" x14ac:dyDescent="0.25">
      <c r="A72" s="1141"/>
      <c r="B72" s="1142"/>
      <c r="C72" s="1142"/>
      <c r="D72" s="1142"/>
      <c r="E72" s="1143"/>
      <c r="F72" s="1143"/>
      <c r="G72" s="1143"/>
      <c r="H72" s="1143"/>
      <c r="I72" s="1143"/>
      <c r="J72" s="1143"/>
      <c r="K72" s="1143"/>
      <c r="L72" s="1143"/>
      <c r="M72" s="1143"/>
      <c r="N72" s="1143"/>
      <c r="O72" s="1143"/>
      <c r="P72" s="1143"/>
    </row>
    <row r="73" spans="1:16" ht="15.75" thickBot="1" x14ac:dyDescent="0.3">
      <c r="A73" s="1141"/>
      <c r="B73" s="1142"/>
      <c r="C73" s="1142"/>
      <c r="D73" s="1142"/>
      <c r="E73" s="1143"/>
      <c r="F73" s="1143"/>
      <c r="G73" s="1143"/>
      <c r="H73" s="1143"/>
      <c r="I73" s="1143"/>
      <c r="J73" s="1143"/>
      <c r="K73" s="1143"/>
      <c r="L73" s="1143"/>
      <c r="M73" s="1143"/>
      <c r="N73" s="1143"/>
      <c r="O73" s="1143"/>
      <c r="P73" s="1143"/>
    </row>
    <row r="74" spans="1:16" x14ac:dyDescent="0.25">
      <c r="A74" s="1428" t="s">
        <v>151</v>
      </c>
      <c r="B74" s="1429"/>
      <c r="C74" s="1429"/>
      <c r="D74" s="1430"/>
      <c r="E74" s="1144"/>
      <c r="F74" s="1144"/>
      <c r="G74" s="1144"/>
      <c r="H74" s="1144"/>
      <c r="I74" s="1144"/>
      <c r="J74" s="1144"/>
      <c r="K74" s="1144"/>
      <c r="L74" s="1144"/>
      <c r="M74" s="1144"/>
      <c r="N74" s="1144"/>
      <c r="O74" s="1144"/>
      <c r="P74" s="1144"/>
    </row>
    <row r="75" spans="1:16" ht="15.75" thickBot="1" x14ac:dyDescent="0.3">
      <c r="A75" s="1431"/>
      <c r="B75" s="1432"/>
      <c r="C75" s="1432"/>
      <c r="D75" s="1433"/>
      <c r="E75" s="1145"/>
      <c r="F75" s="1145"/>
      <c r="G75" s="1145"/>
      <c r="H75" s="1145"/>
      <c r="I75" s="1145"/>
      <c r="J75" s="1145"/>
      <c r="K75" s="1145"/>
      <c r="L75" s="1145"/>
      <c r="M75" s="1145"/>
      <c r="N75" s="1145"/>
      <c r="O75" s="1145"/>
      <c r="P75" s="1145"/>
    </row>
    <row r="76" spans="1:16" x14ac:dyDescent="0.25">
      <c r="A76" s="1105" t="s">
        <v>114</v>
      </c>
      <c r="B76" s="1103"/>
      <c r="C76" s="1103"/>
      <c r="D76" s="1103"/>
      <c r="E76" s="1146">
        <f>E77+E78+E79+E83</f>
        <v>4643507</v>
      </c>
      <c r="F76" s="1146">
        <f t="shared" ref="F76:P76" si="13">F77+F78+F79+F83</f>
        <v>4511355</v>
      </c>
      <c r="G76" s="1146">
        <f t="shared" si="13"/>
        <v>4917006</v>
      </c>
      <c r="H76" s="1146">
        <f t="shared" si="13"/>
        <v>4598299</v>
      </c>
      <c r="I76" s="1146">
        <f t="shared" si="13"/>
        <v>4945504</v>
      </c>
      <c r="J76" s="1146">
        <f t="shared" si="13"/>
        <v>3455585</v>
      </c>
      <c r="K76" s="1146">
        <f t="shared" si="13"/>
        <v>5414900</v>
      </c>
      <c r="L76" s="1146">
        <f t="shared" si="13"/>
        <v>6611446</v>
      </c>
      <c r="M76" s="1146">
        <f t="shared" si="13"/>
        <v>6501926</v>
      </c>
      <c r="N76" s="1146">
        <f t="shared" si="13"/>
        <v>6651414</v>
      </c>
      <c r="O76" s="1146">
        <f t="shared" si="13"/>
        <v>7084282</v>
      </c>
      <c r="P76" s="1146">
        <f t="shared" si="13"/>
        <v>7767489</v>
      </c>
    </row>
    <row r="77" spans="1:16" x14ac:dyDescent="0.25">
      <c r="A77" s="1091"/>
      <c r="B77" s="1093" t="s">
        <v>115</v>
      </c>
      <c r="C77" s="1147"/>
      <c r="D77" s="1147"/>
      <c r="E77" s="1094">
        <f>[2]INDUSTRY!$F$62</f>
        <v>435369</v>
      </c>
      <c r="F77" s="1094">
        <f>[2]INDUSTRY!$G$62</f>
        <v>387264</v>
      </c>
      <c r="G77" s="1094">
        <f>[2]INDUSTRY!$H$62</f>
        <v>453939</v>
      </c>
      <c r="H77" s="1094">
        <f>[2]INDUSTRY!$I$62</f>
        <v>473899</v>
      </c>
      <c r="I77" s="1094">
        <f>[2]INDUSTRY!$J$62</f>
        <v>496130</v>
      </c>
      <c r="J77" s="1094">
        <f>[2]INDUSTRY!$K$62</f>
        <v>439115</v>
      </c>
      <c r="K77" s="1094">
        <f>[2]INDUSTRY!$L$62</f>
        <v>394647</v>
      </c>
      <c r="L77" s="1094">
        <f>[2]INDUSTRY!$M$62</f>
        <v>552727</v>
      </c>
      <c r="M77" s="1094">
        <f>[2]INDUSTRY!$N$62</f>
        <v>444290</v>
      </c>
      <c r="N77" s="1094">
        <f>[2]INDUSTRY!$O$62</f>
        <v>507919</v>
      </c>
      <c r="O77" s="1094">
        <f>[2]INDUSTRY!$P$62</f>
        <v>501455</v>
      </c>
      <c r="P77" s="1094">
        <f>[2]INDUSTRY!$Q$62</f>
        <v>637044</v>
      </c>
    </row>
    <row r="78" spans="1:16" x14ac:dyDescent="0.25">
      <c r="A78" s="1091"/>
      <c r="B78" s="1093" t="s">
        <v>39</v>
      </c>
      <c r="C78" s="1093"/>
      <c r="D78" s="1093"/>
      <c r="E78" s="1094">
        <f>[2]INDUSTRY!$F$63</f>
        <v>171909</v>
      </c>
      <c r="F78" s="1094">
        <f>[2]INDUSTRY!$G$63</f>
        <v>128247</v>
      </c>
      <c r="G78" s="1094">
        <f>[2]INDUSTRY!$H$63</f>
        <v>97664</v>
      </c>
      <c r="H78" s="1094">
        <f>[2]INDUSTRY!$I$63</f>
        <v>138846</v>
      </c>
      <c r="I78" s="1094">
        <f>[2]INDUSTRY!$J$63</f>
        <v>173943</v>
      </c>
      <c r="J78" s="1094">
        <f>[2]INDUSTRY!$K$63</f>
        <v>106396</v>
      </c>
      <c r="K78" s="1094">
        <f>[2]INDUSTRY!$L$63</f>
        <v>114964</v>
      </c>
      <c r="L78" s="1094">
        <f>[2]INDUSTRY!$M$63</f>
        <v>157477</v>
      </c>
      <c r="M78" s="1094">
        <f>[2]INDUSTRY!$N$63</f>
        <v>137810</v>
      </c>
      <c r="N78" s="1094">
        <f>[2]INDUSTRY!$O$63</f>
        <v>151744</v>
      </c>
      <c r="O78" s="1094">
        <f>[2]INDUSTRY!$P$63</f>
        <v>211414</v>
      </c>
      <c r="P78" s="1094">
        <f>[2]INDUSTRY!$Q$63</f>
        <v>241919</v>
      </c>
    </row>
    <row r="79" spans="1:16" x14ac:dyDescent="0.25">
      <c r="A79" s="1148"/>
      <c r="B79" s="1095" t="s">
        <v>116</v>
      </c>
      <c r="C79" s="1095"/>
      <c r="D79" s="1106"/>
      <c r="E79" s="1090">
        <f>E80+E81+E82</f>
        <v>1119480</v>
      </c>
      <c r="F79" s="1090">
        <f t="shared" ref="F79:P79" si="14">F80+F81+F82</f>
        <v>956304</v>
      </c>
      <c r="G79" s="1090">
        <f t="shared" si="14"/>
        <v>1184769</v>
      </c>
      <c r="H79" s="1090">
        <f t="shared" si="14"/>
        <v>1084354</v>
      </c>
      <c r="I79" s="1090">
        <f t="shared" si="14"/>
        <v>1584773</v>
      </c>
      <c r="J79" s="1090">
        <f t="shared" si="14"/>
        <v>920546</v>
      </c>
      <c r="K79" s="1090">
        <f t="shared" si="14"/>
        <v>1555488</v>
      </c>
      <c r="L79" s="1090">
        <f t="shared" si="14"/>
        <v>2446382</v>
      </c>
      <c r="M79" s="1090">
        <f t="shared" si="14"/>
        <v>1966626</v>
      </c>
      <c r="N79" s="1090">
        <f t="shared" si="14"/>
        <v>2086942</v>
      </c>
      <c r="O79" s="1090">
        <f t="shared" si="14"/>
        <v>2109888</v>
      </c>
      <c r="P79" s="1090">
        <f t="shared" si="14"/>
        <v>3160637</v>
      </c>
    </row>
    <row r="80" spans="1:16" x14ac:dyDescent="0.25">
      <c r="A80" s="1091"/>
      <c r="B80" s="1093"/>
      <c r="C80" s="1093" t="s">
        <v>41</v>
      </c>
      <c r="D80" s="1093"/>
      <c r="E80" s="1094">
        <f>[2]INDUSTRY!$F$65</f>
        <v>461756</v>
      </c>
      <c r="F80" s="1094">
        <f>[2]INDUSTRY!$G$65</f>
        <v>460157</v>
      </c>
      <c r="G80" s="1094">
        <f>[2]INDUSTRY!$H$65</f>
        <v>459382</v>
      </c>
      <c r="H80" s="1094">
        <f>[2]INDUSTRY!$I$65</f>
        <v>459949</v>
      </c>
      <c r="I80" s="1094">
        <f>[2]INDUSTRY!$J$65</f>
        <v>469153</v>
      </c>
      <c r="J80" s="1094">
        <f>[2]INDUSTRY!$K$65</f>
        <v>477747</v>
      </c>
      <c r="K80" s="1094">
        <f>[2]INDUSTRY!$L$65</f>
        <v>469390</v>
      </c>
      <c r="L80" s="1094">
        <f>[2]INDUSTRY!$M$65</f>
        <v>474423</v>
      </c>
      <c r="M80" s="1094">
        <f>[2]INDUSTRY!$N$65</f>
        <v>493001</v>
      </c>
      <c r="N80" s="1094">
        <f>[2]INDUSTRY!$O$65</f>
        <v>496792</v>
      </c>
      <c r="O80" s="1094">
        <f>[2]INDUSTRY!$P$65</f>
        <v>500527</v>
      </c>
      <c r="P80" s="1094">
        <f>[2]INDUSTRY!$Q$65</f>
        <v>511145</v>
      </c>
    </row>
    <row r="81" spans="1:16" x14ac:dyDescent="0.25">
      <c r="A81" s="1091"/>
      <c r="B81" s="1093"/>
      <c r="C81" s="1093" t="s">
        <v>42</v>
      </c>
      <c r="D81" s="1093"/>
      <c r="E81" s="1094">
        <f>[2]INDUSTRY!$F$66</f>
        <v>657702</v>
      </c>
      <c r="F81" s="1094">
        <f>[2]INDUSTRY!$G$66</f>
        <v>496126</v>
      </c>
      <c r="G81" s="1094">
        <f>[2]INDUSTRY!$H$66</f>
        <v>725364</v>
      </c>
      <c r="H81" s="1094">
        <f>[2]INDUSTRY!$I$66</f>
        <v>624401</v>
      </c>
      <c r="I81" s="1094">
        <f>[2]INDUSTRY!$J$66</f>
        <v>1115594</v>
      </c>
      <c r="J81" s="1094">
        <f>[2]INDUSTRY!$K$66</f>
        <v>442792</v>
      </c>
      <c r="K81" s="1094">
        <f>[2]INDUSTRY!$L$66</f>
        <v>1086080</v>
      </c>
      <c r="L81" s="1094">
        <f>[2]INDUSTRY!$M$66</f>
        <v>1971852</v>
      </c>
      <c r="M81" s="1094">
        <f>[2]INDUSTRY!$N$66</f>
        <v>1473588</v>
      </c>
      <c r="N81" s="1094">
        <f>[2]INDUSTRY!$O$66</f>
        <v>1590077</v>
      </c>
      <c r="O81" s="1094">
        <f>[2]INDUSTRY!$P$66</f>
        <v>1609310</v>
      </c>
      <c r="P81" s="1094">
        <f>[2]INDUSTRY!$Q$66</f>
        <v>2648988</v>
      </c>
    </row>
    <row r="82" spans="1:16" x14ac:dyDescent="0.25">
      <c r="A82" s="1091"/>
      <c r="B82" s="1093"/>
      <c r="C82" s="1093" t="s">
        <v>43</v>
      </c>
      <c r="D82" s="1093"/>
      <c r="E82" s="1094">
        <f>[2]INDUSTRY!$F$67</f>
        <v>22</v>
      </c>
      <c r="F82" s="1094">
        <f>[2]INDUSTRY!$G$67</f>
        <v>21</v>
      </c>
      <c r="G82" s="1094">
        <f>[2]INDUSTRY!$H$67</f>
        <v>23</v>
      </c>
      <c r="H82" s="1094">
        <f>[2]INDUSTRY!$I$67</f>
        <v>4</v>
      </c>
      <c r="I82" s="1094">
        <f>[2]INDUSTRY!$J$67</f>
        <v>26</v>
      </c>
      <c r="J82" s="1094">
        <f>[2]INDUSTRY!$K$67</f>
        <v>7</v>
      </c>
      <c r="K82" s="1094">
        <f>[2]INDUSTRY!$L$67</f>
        <v>18</v>
      </c>
      <c r="L82" s="1094">
        <f>[2]INDUSTRY!$M$67</f>
        <v>107</v>
      </c>
      <c r="M82" s="1094">
        <f>[2]INDUSTRY!$N$67</f>
        <v>37</v>
      </c>
      <c r="N82" s="1094">
        <f>[2]INDUSTRY!$O$67</f>
        <v>73</v>
      </c>
      <c r="O82" s="1094">
        <f>[2]INDUSTRY!$P$67</f>
        <v>51</v>
      </c>
      <c r="P82" s="1094">
        <f>[2]INDUSTRY!$Q$67</f>
        <v>504</v>
      </c>
    </row>
    <row r="83" spans="1:16" x14ac:dyDescent="0.25">
      <c r="A83" s="1091"/>
      <c r="B83" s="1149" t="s">
        <v>117</v>
      </c>
      <c r="C83" s="1104"/>
      <c r="D83" s="1093"/>
      <c r="E83" s="1090">
        <f>E84+E85</f>
        <v>2916749</v>
      </c>
      <c r="F83" s="1090">
        <f t="shared" ref="F83:P83" si="15">F84+F85</f>
        <v>3039540</v>
      </c>
      <c r="G83" s="1090">
        <f t="shared" si="15"/>
        <v>3180634</v>
      </c>
      <c r="H83" s="1090">
        <f t="shared" si="15"/>
        <v>2901200</v>
      </c>
      <c r="I83" s="1090">
        <f t="shared" si="15"/>
        <v>2690658</v>
      </c>
      <c r="J83" s="1090">
        <f t="shared" si="15"/>
        <v>1989528</v>
      </c>
      <c r="K83" s="1090">
        <f t="shared" si="15"/>
        <v>3349801</v>
      </c>
      <c r="L83" s="1090">
        <f t="shared" si="15"/>
        <v>3454860</v>
      </c>
      <c r="M83" s="1090">
        <f t="shared" si="15"/>
        <v>3953200</v>
      </c>
      <c r="N83" s="1090">
        <f t="shared" si="15"/>
        <v>3904809</v>
      </c>
      <c r="O83" s="1090">
        <f t="shared" si="15"/>
        <v>4261525</v>
      </c>
      <c r="P83" s="1090">
        <f t="shared" si="15"/>
        <v>3727889</v>
      </c>
    </row>
    <row r="84" spans="1:16" x14ac:dyDescent="0.25">
      <c r="A84" s="1091"/>
      <c r="B84" s="1104"/>
      <c r="C84" s="1150" t="s">
        <v>118</v>
      </c>
      <c r="D84" s="1093"/>
      <c r="E84" s="1094">
        <f>[2]INDUSTRY!$F$69</f>
        <v>1073282</v>
      </c>
      <c r="F84" s="1094">
        <f>[2]INDUSTRY!$G$69</f>
        <v>1157849</v>
      </c>
      <c r="G84" s="1094">
        <f>[2]INDUSTRY!$H$69</f>
        <v>1289955</v>
      </c>
      <c r="H84" s="1094">
        <f>[2]INDUSTRY!$I$69</f>
        <v>499891</v>
      </c>
      <c r="I84" s="1094">
        <f>[2]INDUSTRY!$J$69</f>
        <v>689671</v>
      </c>
      <c r="J84" s="1094">
        <f>[2]INDUSTRY!$K$69</f>
        <v>449629</v>
      </c>
      <c r="K84" s="1094">
        <f>[2]INDUSTRY!$L$69</f>
        <v>1146789</v>
      </c>
      <c r="L84" s="1094">
        <f>[2]INDUSTRY!$M$69</f>
        <v>1596481</v>
      </c>
      <c r="M84" s="1094">
        <f>[2]INDUSTRY!$N$69</f>
        <v>2064352</v>
      </c>
      <c r="N84" s="1094">
        <f>[2]INDUSTRY!$O$69</f>
        <v>1580309</v>
      </c>
      <c r="O84" s="1094">
        <f>[2]INDUSTRY!$P$69</f>
        <v>1824104</v>
      </c>
      <c r="P84" s="1094">
        <f>[2]INDUSTRY!$Q$69</f>
        <v>1585309</v>
      </c>
    </row>
    <row r="85" spans="1:16" ht="15.75" thickBot="1" x14ac:dyDescent="0.3">
      <c r="A85" s="1151"/>
      <c r="B85" s="1118"/>
      <c r="C85" s="1152" t="s">
        <v>119</v>
      </c>
      <c r="D85" s="1106"/>
      <c r="E85" s="1094">
        <f>[2]INDUSTRY!$F$70</f>
        <v>1843467</v>
      </c>
      <c r="F85" s="1094">
        <f>[2]INDUSTRY!$G$70</f>
        <v>1881691</v>
      </c>
      <c r="G85" s="1094">
        <f>[2]INDUSTRY!$H$70</f>
        <v>1890679</v>
      </c>
      <c r="H85" s="1094">
        <f>[2]INDUSTRY!$I$70</f>
        <v>2401309</v>
      </c>
      <c r="I85" s="1094">
        <f>[2]INDUSTRY!$J$70</f>
        <v>2000987</v>
      </c>
      <c r="J85" s="1094">
        <f>[2]INDUSTRY!$K$70</f>
        <v>1539899</v>
      </c>
      <c r="K85" s="1094">
        <f>[2]INDUSTRY!$L$70</f>
        <v>2203012</v>
      </c>
      <c r="L85" s="1094">
        <f>[2]INDUSTRY!$M$70</f>
        <v>1858379</v>
      </c>
      <c r="M85" s="1094">
        <f>[2]INDUSTRY!$N$70</f>
        <v>1888848</v>
      </c>
      <c r="N85" s="1094">
        <f>[2]INDUSTRY!$O$70</f>
        <v>2324500</v>
      </c>
      <c r="O85" s="1094">
        <f>[2]INDUSTRY!$P$70</f>
        <v>2437421</v>
      </c>
      <c r="P85" s="1094">
        <f>[2]INDUSTRY!$Q$70</f>
        <v>2142580</v>
      </c>
    </row>
    <row r="86" spans="1:16" x14ac:dyDescent="0.25">
      <c r="A86" s="1100" t="s">
        <v>168</v>
      </c>
      <c r="B86" s="1101"/>
      <c r="C86" s="1121"/>
      <c r="D86" s="1121"/>
      <c r="E86" s="1090">
        <f>SUM(E87:E89)-E90</f>
        <v>3188127</v>
      </c>
      <c r="F86" s="1090">
        <f t="shared" ref="F86:P86" si="16">SUM(F87:F90)</f>
        <v>3250443</v>
      </c>
      <c r="G86" s="1090">
        <f t="shared" si="16"/>
        <v>3316103</v>
      </c>
      <c r="H86" s="1090">
        <f t="shared" si="16"/>
        <v>3215126</v>
      </c>
      <c r="I86" s="1090">
        <f t="shared" si="16"/>
        <v>3203775</v>
      </c>
      <c r="J86" s="1090">
        <f t="shared" si="16"/>
        <v>3202182</v>
      </c>
      <c r="K86" s="1090">
        <f t="shared" si="16"/>
        <v>3146630</v>
      </c>
      <c r="L86" s="1090">
        <f t="shared" si="16"/>
        <v>3079305</v>
      </c>
      <c r="M86" s="1090">
        <f t="shared" si="16"/>
        <v>5201789</v>
      </c>
      <c r="N86" s="1090">
        <f t="shared" si="16"/>
        <v>5664841</v>
      </c>
      <c r="O86" s="1090">
        <f t="shared" si="16"/>
        <v>5981659</v>
      </c>
      <c r="P86" s="1090">
        <f t="shared" si="16"/>
        <v>6266118</v>
      </c>
    </row>
    <row r="87" spans="1:16" x14ac:dyDescent="0.25">
      <c r="A87" s="1102"/>
      <c r="B87" s="1104" t="s">
        <v>169</v>
      </c>
      <c r="C87" s="1153"/>
      <c r="D87" s="1154"/>
      <c r="E87" s="1094">
        <f>[2]INDUSTRY!$F$72</f>
        <v>288691</v>
      </c>
      <c r="F87" s="1094">
        <f>[2]INDUSTRY!$G$72</f>
        <v>295005</v>
      </c>
      <c r="G87" s="1094">
        <f>[2]INDUSTRY!$H$72</f>
        <v>332785</v>
      </c>
      <c r="H87" s="1094">
        <f>[2]INDUSTRY!$I$72</f>
        <v>271286</v>
      </c>
      <c r="I87" s="1094">
        <f>[2]INDUSTRY!$J$72</f>
        <v>232755</v>
      </c>
      <c r="J87" s="1094">
        <f>[2]INDUSTRY!$K$72</f>
        <v>235294</v>
      </c>
      <c r="K87" s="1094">
        <f>[2]INDUSTRY!$L$72</f>
        <v>298303</v>
      </c>
      <c r="L87" s="1094">
        <f>[2]INDUSTRY!$M$72</f>
        <v>232688</v>
      </c>
      <c r="M87" s="1094">
        <f>[2]INDUSTRY!$N$72</f>
        <v>207571</v>
      </c>
      <c r="N87" s="1094">
        <f>[2]INDUSTRY!$O$72</f>
        <v>186550</v>
      </c>
      <c r="O87" s="1094">
        <f>[2]INDUSTRY!$P$72</f>
        <v>185323</v>
      </c>
      <c r="P87" s="1094">
        <f>[2]INDUSTRY!$Q$72</f>
        <v>185477</v>
      </c>
    </row>
    <row r="88" spans="1:16" x14ac:dyDescent="0.25">
      <c r="A88" s="1102"/>
      <c r="B88" s="1149" t="s">
        <v>170</v>
      </c>
      <c r="C88" s="1118"/>
      <c r="D88" s="1104"/>
      <c r="E88" s="1094">
        <f>[2]INDUSTRY!$F$73</f>
        <v>1385199</v>
      </c>
      <c r="F88" s="1094">
        <f>[2]INDUSTRY!$G$73</f>
        <v>1434550</v>
      </c>
      <c r="G88" s="1094">
        <f>[2]INDUSTRY!$H$73</f>
        <v>1455003</v>
      </c>
      <c r="H88" s="1094">
        <f>[2]INDUSTRY!$I$73</f>
        <v>1408607</v>
      </c>
      <c r="I88" s="1094">
        <f>[2]INDUSTRY!$J$73</f>
        <v>1428873</v>
      </c>
      <c r="J88" s="1094">
        <f>[2]INDUSTRY!$K$73</f>
        <v>1418122</v>
      </c>
      <c r="K88" s="1094">
        <f>[2]INDUSTRY!$L$73</f>
        <v>1292657</v>
      </c>
      <c r="L88" s="1094">
        <f>[2]INDUSTRY!$M$73</f>
        <v>1284185</v>
      </c>
      <c r="M88" s="1094">
        <f>[2]INDUSTRY!$N$73</f>
        <v>3411310</v>
      </c>
      <c r="N88" s="1094">
        <f>[2]INDUSTRY!$O$73</f>
        <v>3888399</v>
      </c>
      <c r="O88" s="1094">
        <f>[2]INDUSTRY!$P$73</f>
        <v>4199968</v>
      </c>
      <c r="P88" s="1094">
        <f>[2]INDUSTRY!$Q$73</f>
        <v>4477071</v>
      </c>
    </row>
    <row r="89" spans="1:16" x14ac:dyDescent="0.25">
      <c r="A89" s="1102"/>
      <c r="B89" s="1149" t="s">
        <v>43</v>
      </c>
      <c r="C89" s="1155"/>
      <c r="D89" s="1104"/>
      <c r="E89" s="1094">
        <f>[2]INDUSTRY!$F$74</f>
        <v>1514237</v>
      </c>
      <c r="F89" s="1094">
        <f>[2]INDUSTRY!$G$74</f>
        <v>1520888</v>
      </c>
      <c r="G89" s="1094">
        <f>[2]INDUSTRY!$H$74</f>
        <v>1528315</v>
      </c>
      <c r="H89" s="1094">
        <f>[2]INDUSTRY!$I$74</f>
        <v>1535233</v>
      </c>
      <c r="I89" s="1094">
        <f>[2]INDUSTRY!$J$74</f>
        <v>1542147</v>
      </c>
      <c r="J89" s="1094">
        <f>[2]INDUSTRY!$K$74</f>
        <v>1548766</v>
      </c>
      <c r="K89" s="1094">
        <f>[2]INDUSTRY!$L$74</f>
        <v>1555670</v>
      </c>
      <c r="L89" s="1094">
        <f>[2]INDUSTRY!$M$74</f>
        <v>1562432</v>
      </c>
      <c r="M89" s="1094">
        <f>[2]INDUSTRY!$N$74</f>
        <v>1582908</v>
      </c>
      <c r="N89" s="1094">
        <f>[2]INDUSTRY!$O$74</f>
        <v>1589892</v>
      </c>
      <c r="O89" s="1094">
        <f>[2]INDUSTRY!$P$74</f>
        <v>1596368</v>
      </c>
      <c r="P89" s="1094">
        <f>[2]INDUSTRY!$Q$74</f>
        <v>1603570</v>
      </c>
    </row>
    <row r="90" spans="1:16" ht="15.75" thickBot="1" x14ac:dyDescent="0.3">
      <c r="A90" s="1156"/>
      <c r="B90" s="1122" t="s">
        <v>60</v>
      </c>
      <c r="C90" s="1093"/>
      <c r="D90" s="1093"/>
      <c r="E90" s="1094">
        <f>[2]INDUSTRY!$F$75</f>
        <v>0</v>
      </c>
      <c r="F90" s="1094">
        <f>[2]INDUSTRY!$G$75</f>
        <v>0</v>
      </c>
      <c r="G90" s="1094">
        <f>[2]INDUSTRY!$H$75</f>
        <v>0</v>
      </c>
      <c r="H90" s="1094"/>
      <c r="I90" s="1094"/>
      <c r="J90" s="1094"/>
      <c r="K90" s="1094"/>
      <c r="L90" s="1094"/>
      <c r="M90" s="1094"/>
      <c r="N90" s="1094"/>
      <c r="O90" s="1094"/>
      <c r="P90" s="1094"/>
    </row>
    <row r="91" spans="1:16" x14ac:dyDescent="0.25">
      <c r="A91" s="1100" t="s">
        <v>120</v>
      </c>
      <c r="B91" s="1101"/>
      <c r="C91" s="1121"/>
      <c r="D91" s="1121"/>
      <c r="E91" s="1090">
        <f>SUM(E92:E105)</f>
        <v>38562148</v>
      </c>
      <c r="F91" s="1090">
        <f t="shared" ref="F91:P91" si="17">SUM(F92:F105)</f>
        <v>39130625</v>
      </c>
      <c r="G91" s="1090">
        <f t="shared" si="17"/>
        <v>39279653</v>
      </c>
      <c r="H91" s="1090">
        <f t="shared" si="17"/>
        <v>39868141</v>
      </c>
      <c r="I91" s="1090">
        <f t="shared" si="17"/>
        <v>40140346</v>
      </c>
      <c r="J91" s="1090">
        <f t="shared" si="17"/>
        <v>40798213</v>
      </c>
      <c r="K91" s="1090">
        <f t="shared" si="17"/>
        <v>40745092</v>
      </c>
      <c r="L91" s="1090">
        <f t="shared" si="17"/>
        <v>41140828</v>
      </c>
      <c r="M91" s="1090">
        <f t="shared" si="17"/>
        <v>41606697</v>
      </c>
      <c r="N91" s="1090">
        <f t="shared" si="17"/>
        <v>42160355.310000002</v>
      </c>
      <c r="O91" s="1090">
        <f t="shared" si="17"/>
        <v>42315190</v>
      </c>
      <c r="P91" s="1090">
        <f t="shared" si="17"/>
        <v>43138311</v>
      </c>
    </row>
    <row r="92" spans="1:16" x14ac:dyDescent="0.25">
      <c r="A92" s="1102"/>
      <c r="B92" s="1104" t="s">
        <v>121</v>
      </c>
      <c r="C92" s="1153"/>
      <c r="D92" s="1154"/>
      <c r="E92" s="1094">
        <f>[2]INDUSTRY!$F$77</f>
        <v>69</v>
      </c>
      <c r="F92" s="1094">
        <f>[2]INDUSTRY!$G$77</f>
        <v>5</v>
      </c>
      <c r="G92" s="1094">
        <f>[2]INDUSTRY!$H$77</f>
        <v>357</v>
      </c>
      <c r="H92" s="1094">
        <f>[2]INDUSTRY!$I$77</f>
        <v>36</v>
      </c>
      <c r="I92" s="1094">
        <f>[2]INDUSTRY!$J$77</f>
        <v>10</v>
      </c>
      <c r="J92" s="1094">
        <f>[2]INDUSTRY!$K$77</f>
        <v>15</v>
      </c>
      <c r="K92" s="1094">
        <f>[2]INDUSTRY!$L$77</f>
        <v>817</v>
      </c>
      <c r="L92" s="1094">
        <f>[2]INDUSTRY!$M$77</f>
        <v>3382</v>
      </c>
      <c r="M92" s="1094">
        <f>[2]INDUSTRY!$N$77</f>
        <v>10</v>
      </c>
      <c r="N92" s="1094">
        <f>[2]INDUSTRY!$O$77</f>
        <v>1918</v>
      </c>
      <c r="O92" s="1094">
        <f>[2]INDUSTRY!$P$77</f>
        <v>781</v>
      </c>
      <c r="P92" s="1094">
        <f>[2]INDUSTRY!$Q$77</f>
        <v>11</v>
      </c>
    </row>
    <row r="93" spans="1:16" x14ac:dyDescent="0.25">
      <c r="A93" s="1102"/>
      <c r="B93" s="1149" t="s">
        <v>122</v>
      </c>
      <c r="C93" s="1118"/>
      <c r="D93" s="1104"/>
      <c r="E93" s="1094">
        <f>[2]INDUSTRY!$F$78</f>
        <v>0</v>
      </c>
      <c r="F93" s="1094">
        <f>[2]INDUSTRY!$G$78</f>
        <v>0</v>
      </c>
      <c r="G93" s="1094">
        <f>[2]INDUSTRY!$H$78</f>
        <v>0</v>
      </c>
      <c r="H93" s="1094">
        <f>[2]INDUSTRY!$I$78</f>
        <v>0</v>
      </c>
      <c r="I93" s="1094">
        <f>[2]INDUSTRY!$J$78</f>
        <v>0</v>
      </c>
      <c r="J93" s="1094">
        <f>[2]INDUSTRY!$K$78</f>
        <v>0</v>
      </c>
      <c r="K93" s="1094">
        <f>[2]INDUSTRY!$L$78</f>
        <v>0</v>
      </c>
      <c r="L93" s="1094">
        <f>[2]INDUSTRY!$M$78</f>
        <v>0</v>
      </c>
      <c r="M93" s="1094">
        <f>[2]INDUSTRY!$N$78</f>
        <v>0</v>
      </c>
      <c r="N93" s="1094">
        <f>[2]INDUSTRY!$O$78</f>
        <v>0</v>
      </c>
      <c r="O93" s="1094">
        <f>[2]INDUSTRY!$P$78</f>
        <v>0</v>
      </c>
      <c r="P93" s="1094">
        <f>[2]INDUSTRY!$Q$78</f>
        <v>0</v>
      </c>
    </row>
    <row r="94" spans="1:16" x14ac:dyDescent="0.25">
      <c r="A94" s="1102"/>
      <c r="B94" s="1149" t="s">
        <v>123</v>
      </c>
      <c r="C94" s="1155"/>
      <c r="D94" s="1104"/>
      <c r="E94" s="1094">
        <f>[2]INDUSTRY!$F$79</f>
        <v>43854</v>
      </c>
      <c r="F94" s="1094">
        <f>[2]INDUSTRY!$G$79</f>
        <v>39061</v>
      </c>
      <c r="G94" s="1094">
        <f>[2]INDUSTRY!$H$79</f>
        <v>37434</v>
      </c>
      <c r="H94" s="1094">
        <f>[2]INDUSTRY!$I$79</f>
        <v>38580</v>
      </c>
      <c r="I94" s="1094">
        <f>[2]INDUSTRY!$J$79</f>
        <v>41927</v>
      </c>
      <c r="J94" s="1094">
        <f>[2]INDUSTRY!$K$79</f>
        <v>39443</v>
      </c>
      <c r="K94" s="1094">
        <f>[2]INDUSTRY!$L$79</f>
        <v>38146</v>
      </c>
      <c r="L94" s="1094">
        <f>[2]INDUSTRY!$M$79</f>
        <v>118955</v>
      </c>
      <c r="M94" s="1094">
        <f>[2]INDUSTRY!$N$79</f>
        <v>135641</v>
      </c>
      <c r="N94" s="1094">
        <f>[2]INDUSTRY!$O$79</f>
        <v>129170</v>
      </c>
      <c r="O94" s="1094">
        <f>[2]INDUSTRY!$P$79</f>
        <v>142324</v>
      </c>
      <c r="P94" s="1094">
        <f>[2]INDUSTRY!$Q$79</f>
        <v>136034</v>
      </c>
    </row>
    <row r="95" spans="1:16" ht="15" customHeight="1" x14ac:dyDescent="0.25">
      <c r="A95" s="1156"/>
      <c r="B95" s="1437" t="s">
        <v>50</v>
      </c>
      <c r="C95" s="1437"/>
      <c r="D95" s="1438"/>
      <c r="E95" s="1094">
        <f>[2]INDUSTRY!$F$80</f>
        <v>6207305</v>
      </c>
      <c r="F95" s="1094">
        <f>[2]INDUSTRY!$G$80</f>
        <v>6270534</v>
      </c>
      <c r="G95" s="1094">
        <f>[2]INDUSTRY!$H$80</f>
        <v>6325127</v>
      </c>
      <c r="H95" s="1094">
        <f>[2]INDUSTRY!$I$80</f>
        <v>6368371</v>
      </c>
      <c r="I95" s="1094">
        <f>[2]INDUSTRY!$J$80</f>
        <v>6415711</v>
      </c>
      <c r="J95" s="1094">
        <f>[2]INDUSTRY!$K$80</f>
        <v>6527980</v>
      </c>
      <c r="K95" s="1094">
        <f>[2]INDUSTRY!$L$80</f>
        <v>6551109</v>
      </c>
      <c r="L95" s="1094">
        <f>[2]INDUSTRY!$M$80</f>
        <v>6592270</v>
      </c>
      <c r="M95" s="1094">
        <f>[2]INDUSTRY!$N$80</f>
        <v>6595713</v>
      </c>
      <c r="N95" s="1094">
        <f>[2]INDUSTRY!$O$80</f>
        <v>6892041</v>
      </c>
      <c r="O95" s="1094">
        <f>[2]INDUSTRY!$P$80</f>
        <v>6970880</v>
      </c>
      <c r="P95" s="1094">
        <f>[2]INDUSTRY!$Q$80</f>
        <v>7193255</v>
      </c>
    </row>
    <row r="96" spans="1:16" x14ac:dyDescent="0.25">
      <c r="A96" s="1091"/>
      <c r="B96" s="1093" t="s">
        <v>171</v>
      </c>
      <c r="C96" s="1093"/>
      <c r="D96" s="1093"/>
      <c r="E96" s="1094">
        <f>[2]INDUSTRY!$F$81</f>
        <v>16326823</v>
      </c>
      <c r="F96" s="1094">
        <f>[2]INDUSTRY!$G$81</f>
        <v>16467553</v>
      </c>
      <c r="G96" s="1094">
        <f>[2]INDUSTRY!$H$81</f>
        <v>16590522</v>
      </c>
      <c r="H96" s="1094">
        <f>[2]INDUSTRY!$I$81</f>
        <v>16753879</v>
      </c>
      <c r="I96" s="1094">
        <f>[2]INDUSTRY!$J$81</f>
        <v>16882417</v>
      </c>
      <c r="J96" s="1094">
        <f>[2]INDUSTRY!$K$81</f>
        <v>17027015</v>
      </c>
      <c r="K96" s="1094">
        <f>[2]INDUSTRY!$L$81</f>
        <v>17147939</v>
      </c>
      <c r="L96" s="1094">
        <f>[2]INDUSTRY!$M$81</f>
        <v>17339801</v>
      </c>
      <c r="M96" s="1094">
        <f>[2]INDUSTRY!$N$81</f>
        <v>17530272</v>
      </c>
      <c r="N96" s="1094">
        <f>[2]INDUSTRY!$O$81</f>
        <v>17717591</v>
      </c>
      <c r="O96" s="1094">
        <f>[2]INDUSTRY!$P$81</f>
        <v>17935062</v>
      </c>
      <c r="P96" s="1094">
        <f>[2]INDUSTRY!$Q$81</f>
        <v>18206983</v>
      </c>
    </row>
    <row r="97" spans="1:16" x14ac:dyDescent="0.25">
      <c r="A97" s="1091"/>
      <c r="B97" s="1093" t="s">
        <v>172</v>
      </c>
      <c r="C97" s="1093"/>
      <c r="D97" s="1093"/>
      <c r="E97" s="1094">
        <f>[2]INDUSTRY!$F$82</f>
        <v>3982699</v>
      </c>
      <c r="F97" s="1094">
        <f>[2]INDUSTRY!$G$82</f>
        <v>4056851</v>
      </c>
      <c r="G97" s="1094">
        <f>[2]INDUSTRY!$H$82</f>
        <v>4103218</v>
      </c>
      <c r="H97" s="1094">
        <f>[2]INDUSTRY!$I$82</f>
        <v>4226954</v>
      </c>
      <c r="I97" s="1094">
        <f>[2]INDUSTRY!$J$82</f>
        <v>4620336</v>
      </c>
      <c r="J97" s="1094">
        <f>[2]INDUSTRY!$K$82</f>
        <v>4860150</v>
      </c>
      <c r="K97" s="1094">
        <f>[2]INDUSTRY!$L$82</f>
        <v>5015015</v>
      </c>
      <c r="L97" s="1094">
        <f>[2]INDUSTRY!$M$82</f>
        <v>5095133</v>
      </c>
      <c r="M97" s="1094">
        <f>[2]INDUSTRY!$N$82</f>
        <v>5180720</v>
      </c>
      <c r="N97" s="1094">
        <f>[2]INDUSTRY!$O$82</f>
        <v>5193862</v>
      </c>
      <c r="O97" s="1094">
        <f>[2]INDUSTRY!$P$82</f>
        <v>5403919</v>
      </c>
      <c r="P97" s="1094">
        <f>[2]INDUSTRY!$Q$82</f>
        <v>5548076</v>
      </c>
    </row>
    <row r="98" spans="1:16" x14ac:dyDescent="0.25">
      <c r="A98" s="1091"/>
      <c r="B98" s="1093" t="s">
        <v>124</v>
      </c>
      <c r="C98" s="1093"/>
      <c r="D98" s="1093"/>
      <c r="E98" s="1094">
        <f>[2]INDUSTRY!$F$83</f>
        <v>2178034</v>
      </c>
      <c r="F98" s="1094">
        <f>[2]INDUSTRY!$G$83</f>
        <v>2201408</v>
      </c>
      <c r="G98" s="1094">
        <f>[2]INDUSTRY!$H$83</f>
        <v>2208728</v>
      </c>
      <c r="H98" s="1094">
        <f>[2]INDUSTRY!$I$83</f>
        <v>2199753</v>
      </c>
      <c r="I98" s="1094">
        <f>[2]INDUSTRY!$J$83</f>
        <v>2212924</v>
      </c>
      <c r="J98" s="1094">
        <f>[2]INDUSTRY!$K$83</f>
        <v>2226731</v>
      </c>
      <c r="K98" s="1094">
        <f>[2]INDUSTRY!$L$83</f>
        <v>2252016</v>
      </c>
      <c r="L98" s="1094">
        <f>[2]INDUSTRY!$M$83</f>
        <v>2286821</v>
      </c>
      <c r="M98" s="1094">
        <f>[2]INDUSTRY!$N$83</f>
        <v>2384934</v>
      </c>
      <c r="N98" s="1094">
        <f>[2]INDUSTRY!$O$83</f>
        <v>2488835</v>
      </c>
      <c r="O98" s="1094">
        <f>[2]INDUSTRY!$P$83</f>
        <v>2501467</v>
      </c>
      <c r="P98" s="1094">
        <f>[2]INDUSTRY!$Q$83</f>
        <v>2526187</v>
      </c>
    </row>
    <row r="99" spans="1:16" x14ac:dyDescent="0.25">
      <c r="A99" s="1091"/>
      <c r="B99" s="1093" t="s">
        <v>125</v>
      </c>
      <c r="C99" s="1093"/>
      <c r="D99" s="1093"/>
      <c r="E99" s="1094">
        <f>[2]INDUSTRY!$F$84</f>
        <v>2784938</v>
      </c>
      <c r="F99" s="1094">
        <f>[2]INDUSTRY!$G$84</f>
        <v>2816758</v>
      </c>
      <c r="G99" s="1094">
        <f>[2]INDUSTRY!$H$84</f>
        <v>2912167</v>
      </c>
      <c r="H99" s="1094">
        <f>[2]INDUSTRY!$I$84</f>
        <v>3015775</v>
      </c>
      <c r="I99" s="1094">
        <f>[2]INDUSTRY!$J$84</f>
        <v>2966843</v>
      </c>
      <c r="J99" s="1094">
        <f>[2]INDUSTRY!$K$84</f>
        <v>2936269</v>
      </c>
      <c r="K99" s="1094">
        <f>[2]INDUSTRY!$L$84</f>
        <v>2950926</v>
      </c>
      <c r="L99" s="1094">
        <f>[2]INDUSTRY!$M$84</f>
        <v>2990741</v>
      </c>
      <c r="M99" s="1094">
        <f>[2]INDUSTRY!$N$84</f>
        <v>2933651</v>
      </c>
      <c r="N99" s="1094">
        <f>[2]INDUSTRY!$O$84</f>
        <v>2957467</v>
      </c>
      <c r="O99" s="1094">
        <f>[2]INDUSTRY!$P$84</f>
        <v>2985029</v>
      </c>
      <c r="P99" s="1094">
        <f>[2]INDUSTRY!$Q$84</f>
        <v>3025506</v>
      </c>
    </row>
    <row r="100" spans="1:16" x14ac:dyDescent="0.25">
      <c r="A100" s="1091"/>
      <c r="B100" s="1122" t="s">
        <v>53</v>
      </c>
      <c r="C100" s="1093"/>
      <c r="D100" s="1093"/>
      <c r="E100" s="1094">
        <f>[2]INDUSTRY!$F$85</f>
        <v>5432426</v>
      </c>
      <c r="F100" s="1094">
        <f>[2]INDUSTRY!$G$85</f>
        <v>5676791</v>
      </c>
      <c r="G100" s="1094">
        <f>[2]INDUSTRY!$H$85</f>
        <v>5447124</v>
      </c>
      <c r="H100" s="1094">
        <f>[2]INDUSTRY!$I$85</f>
        <v>5528796</v>
      </c>
      <c r="I100" s="1094">
        <f>[2]INDUSTRY!$J$85</f>
        <v>5344477</v>
      </c>
      <c r="J100" s="1094">
        <f>[2]INDUSTRY!$K$85</f>
        <v>5318498</v>
      </c>
      <c r="K100" s="1094">
        <f>[2]INDUSTRY!$L$85</f>
        <v>5091408</v>
      </c>
      <c r="L100" s="1094">
        <f>[2]INDUSTRY!$M$85</f>
        <v>4993744</v>
      </c>
      <c r="M100" s="1094">
        <f>[2]INDUSTRY!$N$85</f>
        <v>4984161</v>
      </c>
      <c r="N100" s="1094">
        <f>[2]INDUSTRY!$O$85</f>
        <v>4948440</v>
      </c>
      <c r="O100" s="1094">
        <f>[2]INDUSTRY!$P$85</f>
        <v>4749897</v>
      </c>
      <c r="P100" s="1094">
        <f>[2]INDUSTRY!$Q$85</f>
        <v>4795467</v>
      </c>
    </row>
    <row r="101" spans="1:16" x14ac:dyDescent="0.25">
      <c r="A101" s="1091"/>
      <c r="B101" s="1093" t="s">
        <v>173</v>
      </c>
      <c r="C101" s="1093"/>
      <c r="D101" s="1093"/>
      <c r="E101" s="1094">
        <f>[2]INDUSTRY!$F$86</f>
        <v>260685</v>
      </c>
      <c r="F101" s="1094">
        <f>[2]INDUSTRY!$G$86</f>
        <v>271359</v>
      </c>
      <c r="G101" s="1094">
        <f>[2]INDUSTRY!$H$86</f>
        <v>270825</v>
      </c>
      <c r="H101" s="1094">
        <f>[2]INDUSTRY!$I$86</f>
        <v>271942</v>
      </c>
      <c r="I101" s="1094">
        <f>[2]INDUSTRY!$J$86</f>
        <v>277166</v>
      </c>
      <c r="J101" s="1094">
        <f>[2]INDUSTRY!$K$86</f>
        <v>284019</v>
      </c>
      <c r="K101" s="1094">
        <f>[2]INDUSTRY!$L$86</f>
        <v>277286</v>
      </c>
      <c r="L101" s="1094">
        <f>[2]INDUSTRY!$M$86</f>
        <v>276450</v>
      </c>
      <c r="M101" s="1094">
        <f>[2]INDUSTRY!$N$86</f>
        <v>274206</v>
      </c>
      <c r="N101" s="1094">
        <f>[2]INDUSTRY!$O$86</f>
        <v>275379</v>
      </c>
      <c r="O101" s="1094">
        <f>[2]INDUSTRY!$P$86</f>
        <v>293181</v>
      </c>
      <c r="P101" s="1094">
        <f>[2]INDUSTRY!$Q$86</f>
        <v>265975</v>
      </c>
    </row>
    <row r="102" spans="1:16" x14ac:dyDescent="0.25">
      <c r="A102" s="1091"/>
      <c r="B102" s="1122" t="s">
        <v>55</v>
      </c>
      <c r="C102" s="1093"/>
      <c r="D102" s="1093"/>
      <c r="E102" s="1094">
        <f>[2]INDUSTRY!$F$87</f>
        <v>0</v>
      </c>
      <c r="F102" s="1094">
        <f>[1]INDUSTRY!$G$87</f>
        <v>0</v>
      </c>
      <c r="G102" s="1094">
        <f>[1]INDUSTRY!$H$87</f>
        <v>0</v>
      </c>
      <c r="H102" s="1094">
        <f>[1]INDUSTRY!$I$87</f>
        <v>0</v>
      </c>
      <c r="I102" s="1094">
        <f>[1]INDUSTRY!$J$87</f>
        <v>0</v>
      </c>
      <c r="J102" s="1094">
        <f>[1]INDUSTRY!$K$87</f>
        <v>0</v>
      </c>
      <c r="K102" s="1094">
        <f>[1]INDUSTRY!$L$87</f>
        <v>0</v>
      </c>
      <c r="L102" s="1094">
        <f>[1]INDUSTRY!$M$87</f>
        <v>0</v>
      </c>
      <c r="M102" s="1094">
        <f>[1]INDUSTRY!$N$87</f>
        <v>0</v>
      </c>
      <c r="N102" s="1094">
        <f>[1]INDUSTRY!$O$87</f>
        <v>0</v>
      </c>
      <c r="O102" s="1094">
        <f>[1]INDUSTRY!$P$87</f>
        <v>0</v>
      </c>
      <c r="P102" s="1094">
        <f>[1]INDUSTRY!$Q$87</f>
        <v>0</v>
      </c>
    </row>
    <row r="103" spans="1:16" x14ac:dyDescent="0.25">
      <c r="A103" s="1148"/>
      <c r="B103" s="1157" t="s">
        <v>56</v>
      </c>
      <c r="C103" s="1095"/>
      <c r="D103" s="1095"/>
      <c r="E103" s="1094">
        <f>[2]INDUSTRY!$F$88</f>
        <v>0</v>
      </c>
      <c r="F103" s="1094">
        <f>[1]INDUSTRY!$G$88</f>
        <v>0</v>
      </c>
      <c r="G103" s="1094">
        <f>[1]INDUSTRY!$H$88</f>
        <v>0</v>
      </c>
      <c r="H103" s="1094">
        <f>[1]INDUSTRY!$I$88</f>
        <v>0</v>
      </c>
      <c r="I103" s="1094">
        <f>[1]INDUSTRY!$J$88</f>
        <v>0</v>
      </c>
      <c r="J103" s="1094">
        <f>[2]INDUSTRY!$K$88</f>
        <v>52757</v>
      </c>
      <c r="K103" s="1094">
        <f>[2]INDUSTRY!$L$88</f>
        <v>53591</v>
      </c>
      <c r="L103" s="1094">
        <f>[2]INDUSTRY!$M$88</f>
        <v>68644</v>
      </c>
      <c r="M103" s="1094">
        <f>[2]INDUSTRY!$N$88</f>
        <v>67616</v>
      </c>
      <c r="N103" s="1094">
        <f>[2]INDUSTRY!$O$88</f>
        <v>66974</v>
      </c>
      <c r="O103" s="1094">
        <f>[2]INDUSTRY!$P$88</f>
        <v>23371</v>
      </c>
      <c r="P103" s="1094">
        <f>[2]INDUSTRY!$Q$88</f>
        <v>83342</v>
      </c>
    </row>
    <row r="104" spans="1:16" x14ac:dyDescent="0.25">
      <c r="A104" s="1151"/>
      <c r="B104" s="1157" t="s">
        <v>127</v>
      </c>
      <c r="C104" s="1095"/>
      <c r="D104" s="1095"/>
      <c r="E104" s="1094">
        <f>[2]INDUSTRY!$F$89</f>
        <v>230333</v>
      </c>
      <c r="F104" s="1094">
        <f>[2]INDUSTRY!$G$89</f>
        <v>222050</v>
      </c>
      <c r="G104" s="1094">
        <f>[2]INDUSTRY!$H$89</f>
        <v>284482</v>
      </c>
      <c r="H104" s="1094">
        <f>[2]INDUSTRY!$I$89</f>
        <v>286106</v>
      </c>
      <c r="I104" s="1094">
        <f>[2]INDUSTRY!$J$89</f>
        <v>272474</v>
      </c>
      <c r="J104" s="1094">
        <f>[2]INDUSTRY!$K$89</f>
        <v>273697</v>
      </c>
      <c r="K104" s="1094">
        <f>[2]INDUSTRY!$L$89</f>
        <v>300643</v>
      </c>
      <c r="L104" s="1094">
        <f>[2]INDUSTRY!$M$89</f>
        <v>298634</v>
      </c>
      <c r="M104" s="1094">
        <f>[2]INDUSTRY!$N$89</f>
        <v>299191</v>
      </c>
      <c r="N104" s="1094">
        <f>[2]INDUSTRY!$O$89</f>
        <v>300897</v>
      </c>
      <c r="O104" s="1094">
        <f>[2]INDUSTRY!$P$89</f>
        <v>282192</v>
      </c>
      <c r="P104" s="1094">
        <f>[2]INDUSTRY!$Q$89</f>
        <v>283531</v>
      </c>
    </row>
    <row r="105" spans="1:16" x14ac:dyDescent="0.25">
      <c r="A105" s="1158"/>
      <c r="B105" s="1159" t="s">
        <v>174</v>
      </c>
      <c r="C105" s="1125"/>
      <c r="D105" s="1160"/>
      <c r="E105" s="1094">
        <f>[2]INDUSTRY!$F$90</f>
        <v>1114982</v>
      </c>
      <c r="F105" s="1094">
        <f>[2]INDUSTRY!$G$90</f>
        <v>1108255</v>
      </c>
      <c r="G105" s="1094">
        <f>[2]INDUSTRY!$H$90</f>
        <v>1099669</v>
      </c>
      <c r="H105" s="1094">
        <f>[2]INDUSTRY!$I$90</f>
        <v>1177949</v>
      </c>
      <c r="I105" s="1094">
        <f>[2]INDUSTRY!$J$90</f>
        <v>1106061</v>
      </c>
      <c r="J105" s="1094">
        <f>[2]INDUSTRY!$K$90</f>
        <v>1251639</v>
      </c>
      <c r="K105" s="1094">
        <f>[2]INDUSTRY!$L$90</f>
        <v>1066196</v>
      </c>
      <c r="L105" s="1094">
        <f>[2]INDUSTRY!$M$90</f>
        <v>1076253</v>
      </c>
      <c r="M105" s="1094">
        <f>[2]INDUSTRY!$N$90</f>
        <v>1220582</v>
      </c>
      <c r="N105" s="1094">
        <f>[2]INDUSTRY!$O$90</f>
        <v>1187781.31</v>
      </c>
      <c r="O105" s="1094">
        <f>[2]INDUSTRY!$P$90</f>
        <v>1027087</v>
      </c>
      <c r="P105" s="1094">
        <f>[2]INDUSTRY!$Q$90</f>
        <v>1073944</v>
      </c>
    </row>
    <row r="106" spans="1:16" x14ac:dyDescent="0.25">
      <c r="A106" s="1161"/>
      <c r="B106" s="1103" t="s">
        <v>60</v>
      </c>
      <c r="C106" s="1103"/>
      <c r="D106" s="1103"/>
      <c r="E106" s="1094">
        <f>[2]INDUSTRY!$F$91</f>
        <v>234770</v>
      </c>
      <c r="F106" s="1094">
        <f>[2]INDUSTRY!$G$91</f>
        <v>229031</v>
      </c>
      <c r="G106" s="1094">
        <f>[2]INDUSTRY!$H$91</f>
        <v>230445</v>
      </c>
      <c r="H106" s="1094">
        <f>[2]INDUSTRY!$I$91</f>
        <v>225002</v>
      </c>
      <c r="I106" s="1094">
        <f>[2]INDUSTRY!$J$91</f>
        <v>232329</v>
      </c>
      <c r="J106" s="1094">
        <f>[2]INDUSTRY!$K$91</f>
        <v>224150</v>
      </c>
      <c r="K106" s="1094">
        <f>[2]INDUSTRY!$L$91</f>
        <v>217992</v>
      </c>
      <c r="L106" s="1094">
        <f>[2]INDUSTRY!$M$91</f>
        <v>217043</v>
      </c>
      <c r="M106" s="1094">
        <f>[2]INDUSTRY!$N$91</f>
        <v>218252</v>
      </c>
      <c r="N106" s="1094">
        <f>[2]INDUSTRY!$O$91</f>
        <v>215569</v>
      </c>
      <c r="O106" s="1094">
        <f>[2]INDUSTRY!$P$91</f>
        <v>218171</v>
      </c>
      <c r="P106" s="1094">
        <f>[2]INDUSTRY!$Q$91</f>
        <v>213774</v>
      </c>
    </row>
    <row r="107" spans="1:16" x14ac:dyDescent="0.25">
      <c r="A107" s="1161"/>
      <c r="B107" s="1092" t="s">
        <v>61</v>
      </c>
      <c r="C107" s="1103"/>
      <c r="D107" s="1103"/>
      <c r="E107" s="1094">
        <f>[2]INDUSTRY!$F$92</f>
        <v>369454</v>
      </c>
      <c r="F107" s="1094">
        <f>[2]INDUSTRY!$G$92</f>
        <v>372885</v>
      </c>
      <c r="G107" s="1094">
        <f>[2]INDUSTRY!$H$92</f>
        <v>372994</v>
      </c>
      <c r="H107" s="1094">
        <f>[2]INDUSTRY!$I$92</f>
        <v>375770</v>
      </c>
      <c r="I107" s="1094">
        <f>[2]INDUSTRY!$J$92</f>
        <v>380042</v>
      </c>
      <c r="J107" s="1094">
        <f>[2]INDUSTRY!$K$92</f>
        <v>382557</v>
      </c>
      <c r="K107" s="1094">
        <f>[2]INDUSTRY!$L$92</f>
        <v>387241</v>
      </c>
      <c r="L107" s="1094">
        <f>[2]INDUSTRY!$M$92</f>
        <v>388469</v>
      </c>
      <c r="M107" s="1094">
        <f>[2]INDUSTRY!$N$92</f>
        <v>387558</v>
      </c>
      <c r="N107" s="1094">
        <f>[2]INDUSTRY!$O$92</f>
        <v>391153</v>
      </c>
      <c r="O107" s="1094">
        <f>[2]INDUSTRY!$P$92</f>
        <v>383878</v>
      </c>
      <c r="P107" s="1094">
        <f>[2]INDUSTRY!$Q$92</f>
        <v>389165</v>
      </c>
    </row>
    <row r="108" spans="1:16" ht="15.75" thickBot="1" x14ac:dyDescent="0.3">
      <c r="A108" s="1162"/>
      <c r="B108" s="1098" t="s">
        <v>62</v>
      </c>
      <c r="C108" s="1098"/>
      <c r="D108" s="1098"/>
      <c r="E108" s="1094">
        <f>[2]INDUSTRY!$F$93</f>
        <v>133047</v>
      </c>
      <c r="F108" s="1094">
        <f>[2]INDUSTRY!$G$93</f>
        <v>128226</v>
      </c>
      <c r="G108" s="1094">
        <f>[2]INDUSTRY!$H$93</f>
        <v>128682</v>
      </c>
      <c r="H108" s="1094">
        <f>[2]INDUSTRY!$I$93</f>
        <v>127144</v>
      </c>
      <c r="I108" s="1094">
        <f>[2]INDUSTRY!$J$93</f>
        <v>126094</v>
      </c>
      <c r="J108" s="1094">
        <f>[2]INDUSTRY!$K$93</f>
        <v>121662</v>
      </c>
      <c r="K108" s="1094">
        <f>[2]INDUSTRY!$L$93</f>
        <v>120567</v>
      </c>
      <c r="L108" s="1094">
        <f>[2]INDUSTRY!$M$93</f>
        <v>118065</v>
      </c>
      <c r="M108" s="1094">
        <f>[2]INDUSTRY!$N$93</f>
        <v>117320</v>
      </c>
      <c r="N108" s="1094">
        <f>[2]INDUSTRY!$O$93</f>
        <v>114244</v>
      </c>
      <c r="O108" s="1094">
        <f>[2]INDUSTRY!$P$93</f>
        <v>110455</v>
      </c>
      <c r="P108" s="1094">
        <f>[2]INDUSTRY!$Q$93</f>
        <v>102464</v>
      </c>
    </row>
    <row r="109" spans="1:16" ht="15.75" thickBot="1" x14ac:dyDescent="0.3">
      <c r="A109" s="1163" t="s">
        <v>129</v>
      </c>
      <c r="B109" s="1164"/>
      <c r="C109" s="1164"/>
      <c r="D109" s="1164"/>
      <c r="E109" s="1090">
        <f>E91-E106-E107-E108</f>
        <v>37824877</v>
      </c>
      <c r="F109" s="1090">
        <f t="shared" ref="F109:P109" si="18">F91-F106-F107-F108</f>
        <v>38400483</v>
      </c>
      <c r="G109" s="1090">
        <f t="shared" si="18"/>
        <v>38547532</v>
      </c>
      <c r="H109" s="1090">
        <f t="shared" si="18"/>
        <v>39140225</v>
      </c>
      <c r="I109" s="1090">
        <f t="shared" si="18"/>
        <v>39401881</v>
      </c>
      <c r="J109" s="1090">
        <f t="shared" si="18"/>
        <v>40069844</v>
      </c>
      <c r="K109" s="1090">
        <f t="shared" si="18"/>
        <v>40019292</v>
      </c>
      <c r="L109" s="1090">
        <f t="shared" si="18"/>
        <v>40417251</v>
      </c>
      <c r="M109" s="1090">
        <f t="shared" si="18"/>
        <v>40883567</v>
      </c>
      <c r="N109" s="1090">
        <f t="shared" si="18"/>
        <v>41439389.310000002</v>
      </c>
      <c r="O109" s="1090">
        <f t="shared" si="18"/>
        <v>41602686</v>
      </c>
      <c r="P109" s="1090">
        <f t="shared" si="18"/>
        <v>42432908</v>
      </c>
    </row>
    <row r="110" spans="1:16" x14ac:dyDescent="0.25">
      <c r="A110" s="1088" t="s">
        <v>130</v>
      </c>
      <c r="B110" s="1089"/>
      <c r="C110" s="1089"/>
      <c r="D110" s="1089"/>
      <c r="E110" s="1090">
        <f>SUM(E111:E114)</f>
        <v>950158</v>
      </c>
      <c r="F110" s="1090">
        <f t="shared" ref="F110:P110" si="19">SUM(F111:F114)</f>
        <v>942197</v>
      </c>
      <c r="G110" s="1090">
        <f t="shared" si="19"/>
        <v>659483</v>
      </c>
      <c r="H110" s="1090">
        <f t="shared" si="19"/>
        <v>930811</v>
      </c>
      <c r="I110" s="1090">
        <f t="shared" si="19"/>
        <v>881420</v>
      </c>
      <c r="J110" s="1090">
        <f t="shared" si="19"/>
        <v>860820</v>
      </c>
      <c r="K110" s="1090">
        <f t="shared" si="19"/>
        <v>850643</v>
      </c>
      <c r="L110" s="1090">
        <f t="shared" si="19"/>
        <v>1032695</v>
      </c>
      <c r="M110" s="1090">
        <f t="shared" si="19"/>
        <v>1025545</v>
      </c>
      <c r="N110" s="1090">
        <f t="shared" si="19"/>
        <v>1079273</v>
      </c>
      <c r="O110" s="1090">
        <f t="shared" si="19"/>
        <v>1042004</v>
      </c>
      <c r="P110" s="1090">
        <f t="shared" si="19"/>
        <v>1218321</v>
      </c>
    </row>
    <row r="111" spans="1:16" x14ac:dyDescent="0.25">
      <c r="A111" s="1091"/>
      <c r="B111" s="1093" t="s">
        <v>131</v>
      </c>
      <c r="C111" s="1093"/>
      <c r="D111" s="1093"/>
      <c r="E111" s="1094">
        <f>[2]INDUSTRY!$F$96</f>
        <v>354747</v>
      </c>
      <c r="F111" s="1094">
        <f>[2]INDUSTRY!$G$96</f>
        <v>357422</v>
      </c>
      <c r="G111" s="1094">
        <f>[2]INDUSTRY!$H$96</f>
        <v>198094</v>
      </c>
      <c r="H111" s="1094">
        <f>[2]INDUSTRY!$I$96</f>
        <v>443171</v>
      </c>
      <c r="I111" s="1094">
        <f>[2]INDUSTRY!$J$96</f>
        <v>478222</v>
      </c>
      <c r="J111" s="1094">
        <f>[2]INDUSTRY!$K$96</f>
        <v>455558</v>
      </c>
      <c r="K111" s="1094">
        <f>[2]INDUSTRY!$L$96</f>
        <v>436708</v>
      </c>
      <c r="L111" s="1094">
        <f>[2]INDUSTRY!$M$96</f>
        <v>525277</v>
      </c>
      <c r="M111" s="1094">
        <f>[2]INDUSTRY!$N$96</f>
        <v>425953</v>
      </c>
      <c r="N111" s="1094">
        <f>[2]INDUSTRY!$O$96</f>
        <v>510436</v>
      </c>
      <c r="O111" s="1094">
        <f>[2]INDUSTRY!$P$96</f>
        <v>459850</v>
      </c>
      <c r="P111" s="1094">
        <f>[2]INDUSTRY!$Q$96</f>
        <v>533972</v>
      </c>
    </row>
    <row r="112" spans="1:16" x14ac:dyDescent="0.25">
      <c r="A112" s="1091"/>
      <c r="B112" s="1093" t="s">
        <v>65</v>
      </c>
      <c r="C112" s="1093"/>
      <c r="D112" s="1093"/>
      <c r="E112" s="1094">
        <f>[2]INDUSTRY!$F$97</f>
        <v>0</v>
      </c>
      <c r="F112" s="1094">
        <f>[2]INDUSTRY!$G$97</f>
        <v>0</v>
      </c>
      <c r="G112" s="1094">
        <f>[2]INDUSTRY!$H$97</f>
        <v>0</v>
      </c>
      <c r="H112" s="1094">
        <f>[2]INDUSTRY!$I$97</f>
        <v>0</v>
      </c>
      <c r="I112" s="1094">
        <f>[2]INDUSTRY!$J$97</f>
        <v>0</v>
      </c>
      <c r="J112" s="1094">
        <f>[2]INDUSTRY!$K$97</f>
        <v>0</v>
      </c>
      <c r="K112" s="1094">
        <f>[2]INDUSTRY!$L$97</f>
        <v>0</v>
      </c>
      <c r="L112" s="1094">
        <f>[2]INDUSTRY!$M$97</f>
        <v>0</v>
      </c>
      <c r="M112" s="1094">
        <f>[2]INDUSTRY!$N$97</f>
        <v>0</v>
      </c>
      <c r="N112" s="1094">
        <f>[2]INDUSTRY!$O$97</f>
        <v>0</v>
      </c>
      <c r="O112" s="1094">
        <f>[2]INDUSTRY!$P$97</f>
        <v>0</v>
      </c>
      <c r="P112" s="1094">
        <f>[2]INDUSTRY!$Q$97</f>
        <v>0</v>
      </c>
    </row>
    <row r="113" spans="1:16" x14ac:dyDescent="0.25">
      <c r="A113" s="1148"/>
      <c r="B113" s="1095" t="s">
        <v>132</v>
      </c>
      <c r="C113" s="1095"/>
      <c r="D113" s="1095"/>
      <c r="E113" s="1094">
        <f>[2]INDUSTRY!$F$98</f>
        <v>149914</v>
      </c>
      <c r="F113" s="1094">
        <f>[2]INDUSTRY!$G$98</f>
        <v>136799</v>
      </c>
      <c r="G113" s="1094">
        <f>[2]INDUSTRY!$H$98</f>
        <v>84589</v>
      </c>
      <c r="H113" s="1094">
        <f>[2]INDUSTRY!$I$98</f>
        <v>109092</v>
      </c>
      <c r="I113" s="1094">
        <f>[2]INDUSTRY!$J98</f>
        <v>70969</v>
      </c>
      <c r="J113" s="1094">
        <f>[2]INDUSTRY!$K98</f>
        <v>71607</v>
      </c>
      <c r="K113" s="1094">
        <f>[2]INDUSTRY!$L98</f>
        <v>78794</v>
      </c>
      <c r="L113" s="1094">
        <f>[2]INDUSTRY!$M98</f>
        <v>70840</v>
      </c>
      <c r="M113" s="1094">
        <f>[2]INDUSTRY!$N98</f>
        <v>117381</v>
      </c>
      <c r="N113" s="1094">
        <f>[2]INDUSTRY!$O98</f>
        <v>84052</v>
      </c>
      <c r="O113" s="1094">
        <f>[2]INDUSTRY!$P98</f>
        <v>95324</v>
      </c>
      <c r="P113" s="1094">
        <f>[2]INDUSTRY!$Q98</f>
        <v>75066</v>
      </c>
    </row>
    <row r="114" spans="1:16" ht="15.75" thickBot="1" x14ac:dyDescent="0.3">
      <c r="A114" s="1097"/>
      <c r="B114" s="1099" t="s">
        <v>43</v>
      </c>
      <c r="C114" s="1099"/>
      <c r="D114" s="1099"/>
      <c r="E114" s="1094">
        <f>[2]INDUSTRY!$F$99</f>
        <v>445497</v>
      </c>
      <c r="F114" s="1094">
        <f>[2]INDUSTRY!$G$99</f>
        <v>447976</v>
      </c>
      <c r="G114" s="1094">
        <f>[2]INDUSTRY!$H$99</f>
        <v>376800</v>
      </c>
      <c r="H114" s="1094">
        <f>[2]INDUSTRY!$I$99</f>
        <v>378548</v>
      </c>
      <c r="I114" s="1094">
        <f>[2]INDUSTRY!$J$99</f>
        <v>332229</v>
      </c>
      <c r="J114" s="1094">
        <f>[2]INDUSTRY!$K$99</f>
        <v>333655</v>
      </c>
      <c r="K114" s="1094">
        <f>[2]INDUSTRY!$L$99</f>
        <v>335141</v>
      </c>
      <c r="L114" s="1094">
        <f>[2]INDUSTRY!$M$99</f>
        <v>436578</v>
      </c>
      <c r="M114" s="1094">
        <f>[2]INDUSTRY!$N$99</f>
        <v>482211</v>
      </c>
      <c r="N114" s="1094">
        <f>[2]INDUSTRY!$O$99</f>
        <v>484785</v>
      </c>
      <c r="O114" s="1094">
        <f>[2]INDUSTRY!$P$99</f>
        <v>486830</v>
      </c>
      <c r="P114" s="1094">
        <f>[2]INDUSTRY!$Q$99</f>
        <v>609283</v>
      </c>
    </row>
    <row r="115" spans="1:16" x14ac:dyDescent="0.25">
      <c r="A115" s="1102" t="s">
        <v>133</v>
      </c>
      <c r="B115" s="1103"/>
      <c r="C115" s="1103"/>
      <c r="D115" s="1103"/>
      <c r="E115" s="1090">
        <f>SUM(E116:E118)</f>
        <v>2805391</v>
      </c>
      <c r="F115" s="1090">
        <f t="shared" ref="F115:P115" si="20">SUM(F116:F118)</f>
        <v>2678271</v>
      </c>
      <c r="G115" s="1090">
        <f t="shared" si="20"/>
        <v>2690988</v>
      </c>
      <c r="H115" s="1090">
        <f t="shared" si="20"/>
        <v>2566247</v>
      </c>
      <c r="I115" s="1090">
        <f t="shared" si="20"/>
        <v>2573283</v>
      </c>
      <c r="J115" s="1090">
        <f t="shared" si="20"/>
        <v>2685207</v>
      </c>
      <c r="K115" s="1090">
        <f t="shared" si="20"/>
        <v>2283762</v>
      </c>
      <c r="L115" s="1090">
        <f t="shared" si="20"/>
        <v>2107687</v>
      </c>
      <c r="M115" s="1090">
        <f t="shared" si="20"/>
        <v>258291</v>
      </c>
      <c r="N115" s="1090">
        <f t="shared" si="20"/>
        <v>238693</v>
      </c>
      <c r="O115" s="1090">
        <f t="shared" si="20"/>
        <v>242634</v>
      </c>
      <c r="P115" s="1090">
        <f t="shared" si="20"/>
        <v>283504</v>
      </c>
    </row>
    <row r="116" spans="1:16" x14ac:dyDescent="0.25">
      <c r="A116" s="1091"/>
      <c r="B116" s="1093" t="s">
        <v>134</v>
      </c>
      <c r="C116" s="1093"/>
      <c r="D116" s="1093"/>
      <c r="E116" s="1094">
        <f>[2]INDUSTRY!$F$101</f>
        <v>2776223</v>
      </c>
      <c r="F116" s="1094">
        <f>[2]INDUSTRY!$G$101</f>
        <v>2648967</v>
      </c>
      <c r="G116" s="1094">
        <f>[2]INDUSTRY!$H$101</f>
        <v>2661846</v>
      </c>
      <c r="H116" s="1094">
        <f>[2]INDUSTRY!$I$101</f>
        <v>2536810</v>
      </c>
      <c r="I116" s="1094">
        <f>[2]INDUSTRY!$J$101</f>
        <v>2543001</v>
      </c>
      <c r="J116" s="1094">
        <f>[2]INDUSTRY!$K$101</f>
        <v>2648908</v>
      </c>
      <c r="K116" s="1094">
        <f>[2]INDUSTRY!$L$101</f>
        <v>2247425</v>
      </c>
      <c r="L116" s="1094">
        <f>[2]INDUSTRY!$M$101</f>
        <v>2070418</v>
      </c>
      <c r="M116" s="1094">
        <f>[2]INDUSTRY!$N$101</f>
        <v>219325</v>
      </c>
      <c r="N116" s="1094">
        <f>[2]INDUSTRY!$O$101</f>
        <v>214667</v>
      </c>
      <c r="O116" s="1094">
        <f>[2]INDUSTRY!$P$101</f>
        <v>218608</v>
      </c>
      <c r="P116" s="1094">
        <f>[2]INDUSTRY!$Q$101</f>
        <v>259478</v>
      </c>
    </row>
    <row r="117" spans="1:16" x14ac:dyDescent="0.25">
      <c r="A117" s="1091"/>
      <c r="B117" s="1093" t="s">
        <v>135</v>
      </c>
      <c r="C117" s="1093"/>
      <c r="D117" s="1093"/>
      <c r="E117" s="1094">
        <f>[2]INDUSTRY!$F$102</f>
        <v>29168</v>
      </c>
      <c r="F117" s="1094">
        <f>[2]INDUSTRY!$G$102</f>
        <v>29304</v>
      </c>
      <c r="G117" s="1094">
        <f>[2]INDUSTRY!$H$102</f>
        <v>29142</v>
      </c>
      <c r="H117" s="1094">
        <f>[2]INDUSTRY!$I$102</f>
        <v>29437</v>
      </c>
      <c r="I117" s="1094">
        <f>[2]INDUSTRY!$J$102</f>
        <v>30282</v>
      </c>
      <c r="J117" s="1094">
        <f>[2]INDUSTRY!$K$102</f>
        <v>36299</v>
      </c>
      <c r="K117" s="1094">
        <f>[2]INDUSTRY!$L$102</f>
        <v>36337</v>
      </c>
      <c r="L117" s="1094">
        <f>[2]INDUSTRY!$M$102</f>
        <v>37269</v>
      </c>
      <c r="M117" s="1094">
        <f>[2]INDUSTRY!$N$102</f>
        <v>38966</v>
      </c>
      <c r="N117" s="1094">
        <f>[2]INDUSTRY!$O$102</f>
        <v>24026</v>
      </c>
      <c r="O117" s="1094">
        <f>[2]INDUSTRY!$P$102</f>
        <v>24026</v>
      </c>
      <c r="P117" s="1094">
        <f>[2]INDUSTRY!$Q$102</f>
        <v>24026</v>
      </c>
    </row>
    <row r="118" spans="1:16" ht="15.75" thickBot="1" x14ac:dyDescent="0.3">
      <c r="A118" s="1097"/>
      <c r="B118" s="1099" t="s">
        <v>69</v>
      </c>
      <c r="C118" s="1099"/>
      <c r="D118" s="1099"/>
      <c r="E118" s="1094">
        <f>[2]INDUSTRY!$F$103</f>
        <v>0</v>
      </c>
      <c r="F118" s="1094">
        <f>[2]INDUSTRY!$G$103</f>
        <v>0</v>
      </c>
      <c r="G118" s="1094">
        <f>[2]INDUSTRY!$H$103</f>
        <v>0</v>
      </c>
      <c r="H118" s="1094">
        <f>[2]INDUSTRY!$I$103</f>
        <v>0</v>
      </c>
      <c r="I118" s="1094">
        <f>[2]INDUSTRY!$J$103</f>
        <v>0</v>
      </c>
      <c r="J118" s="1094">
        <f>[2]INDUSTRY!$K$103</f>
        <v>0</v>
      </c>
      <c r="K118" s="1094">
        <f>[2]INDUSTRY!$L$103</f>
        <v>0</v>
      </c>
      <c r="L118" s="1094">
        <f>[2]INDUSTRY!$M$103</f>
        <v>0</v>
      </c>
      <c r="M118" s="1094">
        <f>[2]INDUSTRY!$N$103</f>
        <v>0</v>
      </c>
      <c r="N118" s="1094">
        <f>[2]INDUSTRY!$O$103</f>
        <v>0</v>
      </c>
      <c r="O118" s="1094">
        <f>[2]INDUSTRY!$P$103</f>
        <v>0</v>
      </c>
      <c r="P118" s="1094">
        <f>[2]INDUSTRY!$Q$103</f>
        <v>0</v>
      </c>
    </row>
    <row r="119" spans="1:16" x14ac:dyDescent="0.25">
      <c r="A119" s="1102" t="s">
        <v>136</v>
      </c>
      <c r="B119" s="1103"/>
      <c r="C119" s="1103"/>
      <c r="D119" s="1103"/>
      <c r="E119" s="1090">
        <f>SUM(E120:E121)-E122</f>
        <v>153634</v>
      </c>
      <c r="F119" s="1090">
        <f t="shared" ref="F119:P119" si="21">SUM(F120:F122)</f>
        <v>154379</v>
      </c>
      <c r="G119" s="1090">
        <f t="shared" si="21"/>
        <v>149345</v>
      </c>
      <c r="H119" s="1090">
        <f t="shared" si="21"/>
        <v>80865</v>
      </c>
      <c r="I119" s="1090">
        <f t="shared" si="21"/>
        <v>226626</v>
      </c>
      <c r="J119" s="1090">
        <f t="shared" si="21"/>
        <v>223324</v>
      </c>
      <c r="K119" s="1090">
        <f t="shared" si="21"/>
        <v>177423</v>
      </c>
      <c r="L119" s="1090">
        <f t="shared" si="21"/>
        <v>178383</v>
      </c>
      <c r="M119" s="1090">
        <f t="shared" si="21"/>
        <v>203732</v>
      </c>
      <c r="N119" s="1090">
        <f t="shared" si="21"/>
        <v>204508</v>
      </c>
      <c r="O119" s="1090">
        <f t="shared" si="21"/>
        <v>204933</v>
      </c>
      <c r="P119" s="1090">
        <f t="shared" si="21"/>
        <v>204994</v>
      </c>
    </row>
    <row r="120" spans="1:16" x14ac:dyDescent="0.25">
      <c r="A120" s="1091"/>
      <c r="B120" s="1093" t="s">
        <v>134</v>
      </c>
      <c r="C120" s="1093"/>
      <c r="D120" s="1093"/>
      <c r="E120" s="1094">
        <f>[2]INDUSTRY!$F$105</f>
        <v>153634</v>
      </c>
      <c r="F120" s="1094">
        <f>[2]INDUSTRY!$G$105</f>
        <v>154379</v>
      </c>
      <c r="G120" s="1094">
        <f>[2]INDUSTRY!$H$105</f>
        <v>149345</v>
      </c>
      <c r="H120" s="1094">
        <f>[2]INDUSTRY!$I$105</f>
        <v>80865</v>
      </c>
      <c r="I120" s="1094">
        <f>[2]INDUSTRY!$J$105</f>
        <v>226626</v>
      </c>
      <c r="J120" s="1094">
        <f>[2]INDUSTRY!$K$105</f>
        <v>223324</v>
      </c>
      <c r="K120" s="1094">
        <f>[2]INDUSTRY!$L$105</f>
        <v>177423</v>
      </c>
      <c r="L120" s="1094">
        <f>[2]INDUSTRY!$M$105</f>
        <v>178383</v>
      </c>
      <c r="M120" s="1094">
        <f>[2]INDUSTRY!$N$105</f>
        <v>203732</v>
      </c>
      <c r="N120" s="1094">
        <f>[2]INDUSTRY!$O$105</f>
        <v>204508</v>
      </c>
      <c r="O120" s="1094">
        <f>[2]INDUSTRY!$P$105</f>
        <v>204933</v>
      </c>
      <c r="P120" s="1094">
        <f>[2]INDUSTRY!$Q$105</f>
        <v>204994</v>
      </c>
    </row>
    <row r="121" spans="1:16" x14ac:dyDescent="0.25">
      <c r="A121" s="1091"/>
      <c r="B121" s="1093" t="s">
        <v>69</v>
      </c>
      <c r="C121" s="1093"/>
      <c r="D121" s="1093"/>
      <c r="E121" s="1094">
        <f>[2]INDUSTRY!$F$106</f>
        <v>0</v>
      </c>
      <c r="F121" s="1094">
        <f>[2]INDUSTRY!$G$106</f>
        <v>0</v>
      </c>
      <c r="G121" s="1094">
        <f>[2]INDUSTRY!$H$106</f>
        <v>0</v>
      </c>
      <c r="H121" s="1094">
        <f>[2]INDUSTRY!$I$106</f>
        <v>0</v>
      </c>
      <c r="I121" s="1094">
        <f>[2]INDUSTRY!$J$106</f>
        <v>0</v>
      </c>
      <c r="J121" s="1094">
        <f>[2]INDUSTRY!$K$106</f>
        <v>0</v>
      </c>
      <c r="K121" s="1094">
        <f>[2]INDUSTRY!$L$106</f>
        <v>0</v>
      </c>
      <c r="L121" s="1094">
        <f>[2]INDUSTRY!$M$106</f>
        <v>0</v>
      </c>
      <c r="M121" s="1094">
        <f>[2]INDUSTRY!$N$106</f>
        <v>0</v>
      </c>
      <c r="N121" s="1094">
        <f>[2]INDUSTRY!$O$106</f>
        <v>0</v>
      </c>
      <c r="O121" s="1094">
        <f>[2]INDUSTRY!$P$106</f>
        <v>0</v>
      </c>
      <c r="P121" s="1094">
        <f>[2]INDUSTRY!$Q$106</f>
        <v>0</v>
      </c>
    </row>
    <row r="122" spans="1:16" ht="15.75" thickBot="1" x14ac:dyDescent="0.3">
      <c r="A122" s="1148"/>
      <c r="B122" s="1095" t="s">
        <v>70</v>
      </c>
      <c r="C122" s="1095"/>
      <c r="D122" s="1095"/>
      <c r="E122" s="1094">
        <f>[2]INDUSTRY!$F$107</f>
        <v>0</v>
      </c>
      <c r="F122" s="1094">
        <f>[2]INDUSTRY!$G$107</f>
        <v>0</v>
      </c>
      <c r="G122" s="1094">
        <f>[2]INDUSTRY!$H$107</f>
        <v>0</v>
      </c>
      <c r="H122" s="1094">
        <f>[2]INDUSTRY!$I$107</f>
        <v>0</v>
      </c>
      <c r="I122" s="1094">
        <f>[2]INDUSTRY!$J$107</f>
        <v>0</v>
      </c>
      <c r="J122" s="1094">
        <f>[2]INDUSTRY!$K$107</f>
        <v>0</v>
      </c>
      <c r="K122" s="1094">
        <f>[2]INDUSTRY!$L$107</f>
        <v>0</v>
      </c>
      <c r="L122" s="1094">
        <f>[2]INDUSTRY!$M$107</f>
        <v>0</v>
      </c>
      <c r="M122" s="1094">
        <f>[2]INDUSTRY!$N$107</f>
        <v>0</v>
      </c>
      <c r="N122" s="1094">
        <f>[2]INDUSTRY!$O$107</f>
        <v>0</v>
      </c>
      <c r="O122" s="1094">
        <f>[2]INDUSTRY!$P$107</f>
        <v>0</v>
      </c>
      <c r="P122" s="1094">
        <f>[2]INDUSTRY!$Q$107</f>
        <v>0</v>
      </c>
    </row>
    <row r="123" spans="1:16" ht="15.75" thickBot="1" x14ac:dyDescent="0.3">
      <c r="A123" s="1434" t="s">
        <v>137</v>
      </c>
      <c r="B123" s="1435"/>
      <c r="C123" s="1435"/>
      <c r="D123" s="1436"/>
      <c r="E123" s="1090">
        <f>[2]INDUSTRY!$F$108</f>
        <v>18061</v>
      </c>
      <c r="F123" s="1090">
        <f>[2]INDUSTRY!$G$108</f>
        <v>18201</v>
      </c>
      <c r="G123" s="1090">
        <f>[2]INDUSTRY!$H$108</f>
        <v>18342</v>
      </c>
      <c r="H123" s="1090">
        <f>[2]INDUSTRY!$I$108</f>
        <v>18482</v>
      </c>
      <c r="I123" s="1090">
        <f>[2]INDUSTRY!$J$108</f>
        <v>16479</v>
      </c>
      <c r="J123" s="1090">
        <f>[2]INDUSTRY!$K$108</f>
        <v>15362</v>
      </c>
      <c r="K123" s="1090">
        <f>[2]INDUSTRY!$L$108</f>
        <v>15465</v>
      </c>
      <c r="L123" s="1090">
        <f>[2]INDUSTRY!$M$108</f>
        <v>15567</v>
      </c>
      <c r="M123" s="1090">
        <f>[2]INDUSTRY!$N$108</f>
        <v>15591</v>
      </c>
      <c r="N123" s="1090">
        <f>[2]INDUSTRY!$O$108</f>
        <v>15798</v>
      </c>
      <c r="O123" s="1090">
        <f>[2]INDUSTRY!$P$108</f>
        <v>15904</v>
      </c>
      <c r="P123" s="1090">
        <f>[2]INDUSTRY!$Q$108</f>
        <v>16699</v>
      </c>
    </row>
    <row r="124" spans="1:16" ht="15.75" thickBot="1" x14ac:dyDescent="0.3">
      <c r="A124" s="1119" t="s">
        <v>138</v>
      </c>
      <c r="B124" s="1120"/>
      <c r="C124" s="1120"/>
      <c r="D124" s="1120"/>
      <c r="E124" s="1090">
        <f t="shared" ref="E124:P124" si="22">E110+E115+E119+E123</f>
        <v>3927244</v>
      </c>
      <c r="F124" s="1090">
        <f t="shared" si="22"/>
        <v>3793048</v>
      </c>
      <c r="G124" s="1090">
        <f t="shared" si="22"/>
        <v>3518158</v>
      </c>
      <c r="H124" s="1090">
        <f t="shared" si="22"/>
        <v>3596405</v>
      </c>
      <c r="I124" s="1090">
        <f t="shared" si="22"/>
        <v>3697808</v>
      </c>
      <c r="J124" s="1090">
        <f t="shared" si="22"/>
        <v>3784713</v>
      </c>
      <c r="K124" s="1090">
        <f t="shared" si="22"/>
        <v>3327293</v>
      </c>
      <c r="L124" s="1090">
        <f t="shared" si="22"/>
        <v>3334332</v>
      </c>
      <c r="M124" s="1090">
        <f t="shared" si="22"/>
        <v>1503159</v>
      </c>
      <c r="N124" s="1090">
        <f t="shared" si="22"/>
        <v>1538272</v>
      </c>
      <c r="O124" s="1090">
        <f t="shared" si="22"/>
        <v>1505475</v>
      </c>
      <c r="P124" s="1090">
        <f t="shared" si="22"/>
        <v>1723518</v>
      </c>
    </row>
    <row r="125" spans="1:16" x14ac:dyDescent="0.25">
      <c r="A125" s="1105" t="s">
        <v>139</v>
      </c>
      <c r="B125" s="1165"/>
      <c r="C125" s="1165"/>
      <c r="D125" s="1165"/>
      <c r="E125" s="1090">
        <f>SUM(E126:E129)</f>
        <v>649948</v>
      </c>
      <c r="F125" s="1090">
        <f t="shared" ref="F125:P125" si="23">SUM(F126:F129)</f>
        <v>650602</v>
      </c>
      <c r="G125" s="1090">
        <f t="shared" si="23"/>
        <v>647695</v>
      </c>
      <c r="H125" s="1090">
        <f t="shared" si="23"/>
        <v>684623</v>
      </c>
      <c r="I125" s="1090">
        <f t="shared" si="23"/>
        <v>683711</v>
      </c>
      <c r="J125" s="1090">
        <f t="shared" si="23"/>
        <v>667746</v>
      </c>
      <c r="K125" s="1090">
        <f t="shared" si="23"/>
        <v>669578</v>
      </c>
      <c r="L125" s="1090">
        <f t="shared" si="23"/>
        <v>669109</v>
      </c>
      <c r="M125" s="1090">
        <f t="shared" si="23"/>
        <v>675902</v>
      </c>
      <c r="N125" s="1090">
        <f t="shared" si="23"/>
        <v>682033</v>
      </c>
      <c r="O125" s="1090">
        <f t="shared" si="23"/>
        <v>683602</v>
      </c>
      <c r="P125" s="1090">
        <f t="shared" si="23"/>
        <v>718060</v>
      </c>
    </row>
    <row r="126" spans="1:16" x14ac:dyDescent="0.25">
      <c r="A126" s="1091"/>
      <c r="B126" s="1093" t="s">
        <v>73</v>
      </c>
      <c r="C126" s="1093"/>
      <c r="D126" s="1093"/>
      <c r="E126" s="1094">
        <f>[2]INDUSTRY!$F$111</f>
        <v>298101</v>
      </c>
      <c r="F126" s="1094">
        <f>[2]INDUSTRY!$G$111</f>
        <v>298263</v>
      </c>
      <c r="G126" s="1094">
        <f>[2]INDUSTRY!$H$111</f>
        <v>300572</v>
      </c>
      <c r="H126" s="1094">
        <f>[2]INDUSTRY!$I$111</f>
        <v>301326</v>
      </c>
      <c r="I126" s="1094">
        <f>[2]INDUSTRY!$J$111</f>
        <v>299788</v>
      </c>
      <c r="J126" s="1094">
        <f>[2]INDUSTRY!$K$111</f>
        <v>273876</v>
      </c>
      <c r="K126" s="1094">
        <f>[2]INDUSTRY!$L$111</f>
        <v>278428</v>
      </c>
      <c r="L126" s="1094">
        <f>[2]INDUSTRY!$M$111</f>
        <v>280088</v>
      </c>
      <c r="M126" s="1094">
        <f>[2]INDUSTRY!$N$111</f>
        <v>283073</v>
      </c>
      <c r="N126" s="1094">
        <f>[2]INDUSTRY!$O$111</f>
        <v>287599</v>
      </c>
      <c r="O126" s="1094">
        <f>[2]INDUSTRY!$P$111</f>
        <v>290554</v>
      </c>
      <c r="P126" s="1094">
        <f>[2]INDUSTRY!$Q$111</f>
        <v>301729</v>
      </c>
    </row>
    <row r="127" spans="1:16" x14ac:dyDescent="0.25">
      <c r="A127" s="1091"/>
      <c r="B127" s="1093" t="s">
        <v>74</v>
      </c>
      <c r="C127" s="1093"/>
      <c r="D127" s="1093"/>
      <c r="E127" s="1094">
        <f>[2]INDUSTRY!$F$112</f>
        <v>2</v>
      </c>
      <c r="F127" s="1094">
        <f>[2]INDUSTRY!$G$112</f>
        <v>2</v>
      </c>
      <c r="G127" s="1094">
        <f>[2]INDUSTRY!$H$112</f>
        <v>2</v>
      </c>
      <c r="H127" s="1094">
        <f>[2]INDUSTRY!$I$112</f>
        <v>2</v>
      </c>
      <c r="I127" s="1094">
        <f>[2]INDUSTRY!$J$112</f>
        <v>2</v>
      </c>
      <c r="J127" s="1094">
        <f>[2]INDUSTRY!$K$112</f>
        <v>1</v>
      </c>
      <c r="K127" s="1094">
        <f>[2]INDUSTRY!$L$112</f>
        <v>1</v>
      </c>
      <c r="L127" s="1094">
        <f>[2]INDUSTRY!$M$112</f>
        <v>1</v>
      </c>
      <c r="M127" s="1094">
        <f>[2]INDUSTRY!$N$112</f>
        <v>1</v>
      </c>
      <c r="N127" s="1094">
        <f>[2]INDUSTRY!$O$112</f>
        <v>1</v>
      </c>
      <c r="O127" s="1094">
        <f>[2]INDUSTRY!$P$112</f>
        <v>1</v>
      </c>
      <c r="P127" s="1094">
        <f>[2]INDUSTRY!$Q$112</f>
        <v>1</v>
      </c>
    </row>
    <row r="128" spans="1:16" x14ac:dyDescent="0.25">
      <c r="A128" s="1091"/>
      <c r="B128" s="1093" t="s">
        <v>75</v>
      </c>
      <c r="C128" s="1093"/>
      <c r="D128" s="1093"/>
      <c r="E128" s="1094">
        <f>[2]INDUSTRY!$F$113</f>
        <v>163717</v>
      </c>
      <c r="F128" s="1094">
        <f>[2]INDUSTRY!$G$113</f>
        <v>165377</v>
      </c>
      <c r="G128" s="1094">
        <f>[2]INDUSTRY!$H$113</f>
        <v>156893</v>
      </c>
      <c r="H128" s="1094">
        <f>[2]INDUSTRY!$I$113</f>
        <v>196453</v>
      </c>
      <c r="I128" s="1094">
        <f>[2]INDUSTRY!$J$113</f>
        <v>195231</v>
      </c>
      <c r="J128" s="1094">
        <f>[2]INDUSTRY!$K$113</f>
        <v>198346</v>
      </c>
      <c r="K128" s="1094">
        <f>[2]INDUSTRY!$L$113</f>
        <v>195108</v>
      </c>
      <c r="L128" s="1094">
        <f>[2]INDUSTRY!$M$113</f>
        <v>194346</v>
      </c>
      <c r="M128" s="1094">
        <f>[2]INDUSTRY!$N$113</f>
        <v>199149</v>
      </c>
      <c r="N128" s="1094">
        <f>[2]INDUSTRY!$O$113</f>
        <v>202187</v>
      </c>
      <c r="O128" s="1094">
        <f>[2]INDUSTRY!$P$113</f>
        <v>197377</v>
      </c>
      <c r="P128" s="1094">
        <f>[2]INDUSTRY!$Q$113</f>
        <v>202507</v>
      </c>
    </row>
    <row r="129" spans="1:16" ht="15.75" thickBot="1" x14ac:dyDescent="0.3">
      <c r="A129" s="1148"/>
      <c r="B129" s="1095" t="s">
        <v>76</v>
      </c>
      <c r="C129" s="1095"/>
      <c r="D129" s="1095"/>
      <c r="E129" s="1094">
        <f>[2]INDUSTRY!$F$114</f>
        <v>188128</v>
      </c>
      <c r="F129" s="1094">
        <f>[2]INDUSTRY!$G$114</f>
        <v>186960</v>
      </c>
      <c r="G129" s="1094">
        <f>[2]INDUSTRY!$H$114</f>
        <v>190228</v>
      </c>
      <c r="H129" s="1094">
        <f>[2]INDUSTRY!$I$114</f>
        <v>186842</v>
      </c>
      <c r="I129" s="1094">
        <f>[2]INDUSTRY!$J$114</f>
        <v>188690</v>
      </c>
      <c r="J129" s="1094">
        <f>[2]INDUSTRY!$K$114</f>
        <v>195523</v>
      </c>
      <c r="K129" s="1094">
        <f>[2]INDUSTRY!$L$114</f>
        <v>196041</v>
      </c>
      <c r="L129" s="1094">
        <f>[2]INDUSTRY!$M$114</f>
        <v>194674</v>
      </c>
      <c r="M129" s="1094">
        <f>[2]INDUSTRY!$N$114</f>
        <v>193679</v>
      </c>
      <c r="N129" s="1094">
        <f>[2]INDUSTRY!$O$114</f>
        <v>192246</v>
      </c>
      <c r="O129" s="1094">
        <f>[2]INDUSTRY!$P$114</f>
        <v>195670</v>
      </c>
      <c r="P129" s="1094">
        <f>[2]INDUSTRY!$Q$114</f>
        <v>213823</v>
      </c>
    </row>
    <row r="130" spans="1:16" x14ac:dyDescent="0.25">
      <c r="A130" s="1100" t="s">
        <v>77</v>
      </c>
      <c r="B130" s="1101"/>
      <c r="C130" s="1101"/>
      <c r="D130" s="1101"/>
      <c r="E130" s="1090">
        <f>SUM(E131:E135)</f>
        <v>1564348</v>
      </c>
      <c r="F130" s="1090">
        <f t="shared" ref="F130:P130" si="24">SUM(F131:F135)</f>
        <v>1627821</v>
      </c>
      <c r="G130" s="1090">
        <f t="shared" si="24"/>
        <v>1493534</v>
      </c>
      <c r="H130" s="1090">
        <f t="shared" si="24"/>
        <v>1338848</v>
      </c>
      <c r="I130" s="1090">
        <f t="shared" si="24"/>
        <v>1324907</v>
      </c>
      <c r="J130" s="1090">
        <f t="shared" si="24"/>
        <v>1626652</v>
      </c>
      <c r="K130" s="1090">
        <f t="shared" si="24"/>
        <v>1346296</v>
      </c>
      <c r="L130" s="1090">
        <f t="shared" si="24"/>
        <v>1485783</v>
      </c>
      <c r="M130" s="1090">
        <f t="shared" si="24"/>
        <v>1391001</v>
      </c>
      <c r="N130" s="1090">
        <f t="shared" si="24"/>
        <v>1129153</v>
      </c>
      <c r="O130" s="1090">
        <f t="shared" si="24"/>
        <v>1727555</v>
      </c>
      <c r="P130" s="1090">
        <f t="shared" si="24"/>
        <v>1063350</v>
      </c>
    </row>
    <row r="131" spans="1:16" x14ac:dyDescent="0.25">
      <c r="A131" s="1091"/>
      <c r="B131" s="1093" t="s">
        <v>140</v>
      </c>
      <c r="C131" s="1093"/>
      <c r="D131" s="1093"/>
      <c r="E131" s="1094">
        <f>[2]INDUSTRY!$F$116</f>
        <v>6498</v>
      </c>
      <c r="F131" s="1094">
        <f>[2]INDUSTRY!$G$116</f>
        <v>6424</v>
      </c>
      <c r="G131" s="1094">
        <f>[2]INDUSTRY!$H$116</f>
        <v>4458</v>
      </c>
      <c r="H131" s="1094">
        <f>[2]INDUSTRY!$I$116</f>
        <v>4547</v>
      </c>
      <c r="I131" s="1094">
        <f>[2]INDUSTRY!$J$116</f>
        <v>4590</v>
      </c>
      <c r="J131" s="1094">
        <f>[2]INDUSTRY!$K$116</f>
        <v>4672</v>
      </c>
      <c r="K131" s="1094">
        <f>[2]INDUSTRY!$L$116</f>
        <v>5316</v>
      </c>
      <c r="L131" s="1094">
        <f>[2]INDUSTRY!$M$116</f>
        <v>5502</v>
      </c>
      <c r="M131" s="1094">
        <f>[2]INDUSTRY!$N$116</f>
        <v>7141</v>
      </c>
      <c r="N131" s="1094">
        <f>[2]INDUSTRY!$O$116</f>
        <v>9264</v>
      </c>
      <c r="O131" s="1094">
        <f>[2]INDUSTRY!$P$116</f>
        <v>7552</v>
      </c>
      <c r="P131" s="1094">
        <f>[2]INDUSTRY!$Q$116</f>
        <v>7117</v>
      </c>
    </row>
    <row r="132" spans="1:16" x14ac:dyDescent="0.25">
      <c r="A132" s="1091"/>
      <c r="B132" s="1093" t="s">
        <v>79</v>
      </c>
      <c r="C132" s="1093"/>
      <c r="D132" s="1093"/>
      <c r="E132" s="1094">
        <f>[2]INDUSTRY!$F$117</f>
        <v>853046</v>
      </c>
      <c r="F132" s="1094">
        <f>[2]INDUSTRY!$G$117</f>
        <v>810018</v>
      </c>
      <c r="G132" s="1094">
        <f>[2]INDUSTRY!$H$117</f>
        <v>766909</v>
      </c>
      <c r="H132" s="1094">
        <f>[2]INDUSTRY!$I$117</f>
        <v>659154</v>
      </c>
      <c r="I132" s="1094">
        <f>[2]INDUSTRY!$J$117</f>
        <v>628861</v>
      </c>
      <c r="J132" s="1094">
        <f>[2]INDUSTRY!$K$117</f>
        <v>891476</v>
      </c>
      <c r="K132" s="1094">
        <f>[2]INDUSTRY!$L$117</f>
        <v>624972</v>
      </c>
      <c r="L132" s="1094">
        <f>[2]INDUSTRY!$M$117</f>
        <v>637950</v>
      </c>
      <c r="M132" s="1094">
        <f>[2]INDUSTRY!$N$117</f>
        <v>608560</v>
      </c>
      <c r="N132" s="1094">
        <f>[2]INDUSTRY!$O$117</f>
        <v>290132</v>
      </c>
      <c r="O132" s="1094">
        <f>[2]INDUSTRY!$P$117</f>
        <v>858996</v>
      </c>
      <c r="P132" s="1094">
        <f>[2]INDUSTRY!$Q$117</f>
        <v>222117</v>
      </c>
    </row>
    <row r="133" spans="1:16" x14ac:dyDescent="0.25">
      <c r="A133" s="1091"/>
      <c r="B133" s="1093" t="s">
        <v>80</v>
      </c>
      <c r="C133" s="1093"/>
      <c r="D133" s="1093"/>
      <c r="E133" s="1094">
        <f>[2]INDUSTRY!$F$118</f>
        <v>107586</v>
      </c>
      <c r="F133" s="1094">
        <f>[2]INDUSTRY!$G$118</f>
        <v>101722</v>
      </c>
      <c r="G133" s="1094">
        <f>[2]INDUSTRY!$H$118</f>
        <v>108813</v>
      </c>
      <c r="H133" s="1094">
        <f>[2]INDUSTRY!$I$118</f>
        <v>99336</v>
      </c>
      <c r="I133" s="1094">
        <f>[2]INDUSTRY!$J$118</f>
        <v>123982</v>
      </c>
      <c r="J133" s="1094">
        <f>[2]INDUSTRY!$K$118</f>
        <v>94503</v>
      </c>
      <c r="K133" s="1094">
        <f>[2]INDUSTRY!$L$118</f>
        <v>112782</v>
      </c>
      <c r="L133" s="1094">
        <f>[2]INDUSTRY!$M$118</f>
        <v>93675</v>
      </c>
      <c r="M133" s="1094">
        <f>[2]INDUSTRY!$N$118</f>
        <v>101608</v>
      </c>
      <c r="N133" s="1094">
        <f>[2]INDUSTRY!$O$118</f>
        <v>104102</v>
      </c>
      <c r="O133" s="1094">
        <f>[2]INDUSTRY!$P$118</f>
        <v>103611</v>
      </c>
      <c r="P133" s="1094">
        <f>[2]INDUSTRY!$Q$118</f>
        <v>161974</v>
      </c>
    </row>
    <row r="134" spans="1:16" x14ac:dyDescent="0.25">
      <c r="A134" s="1091"/>
      <c r="B134" s="1093" t="s">
        <v>141</v>
      </c>
      <c r="C134" s="1093"/>
      <c r="D134" s="1093"/>
      <c r="E134" s="1094">
        <f>[2]INDUSTRY!$F$119</f>
        <v>83482</v>
      </c>
      <c r="F134" s="1094">
        <f>[2]INDUSTRY!$G$119</f>
        <v>83124</v>
      </c>
      <c r="G134" s="1094">
        <f>[2]INDUSTRY!$H$119</f>
        <v>81589</v>
      </c>
      <c r="H134" s="1094">
        <f>[2]INDUSTRY!$I$119</f>
        <v>82535</v>
      </c>
      <c r="I134" s="1094">
        <f>[2]INDUSTRY!$J$119</f>
        <v>85907</v>
      </c>
      <c r="J134" s="1094">
        <f>[2]INDUSTRY!$K$119</f>
        <v>69924</v>
      </c>
      <c r="K134" s="1094">
        <f>[2]INDUSTRY!$L$119</f>
        <v>69924</v>
      </c>
      <c r="L134" s="1094">
        <f>[2]INDUSTRY!$M$119</f>
        <v>71859</v>
      </c>
      <c r="M134" s="1094">
        <f>[2]INDUSTRY!$N$119</f>
        <v>71849</v>
      </c>
      <c r="N134" s="1094">
        <f>[2]INDUSTRY!$O$119</f>
        <v>83880</v>
      </c>
      <c r="O134" s="1094">
        <f>[2]INDUSTRY!$P$119</f>
        <v>95120</v>
      </c>
      <c r="P134" s="1094">
        <f>[2]INDUSTRY!$Q$119</f>
        <v>75365</v>
      </c>
    </row>
    <row r="135" spans="1:16" ht="15.75" thickBot="1" x14ac:dyDescent="0.3">
      <c r="A135" s="1097"/>
      <c r="B135" s="1099" t="s">
        <v>43</v>
      </c>
      <c r="C135" s="1099"/>
      <c r="D135" s="1099"/>
      <c r="E135" s="1094">
        <f>[2]INDUSTRY!$F$120</f>
        <v>513736</v>
      </c>
      <c r="F135" s="1094">
        <f>[2]INDUSTRY!$G$120</f>
        <v>626533</v>
      </c>
      <c r="G135" s="1094">
        <f>[2]INDUSTRY!$H$120</f>
        <v>531765</v>
      </c>
      <c r="H135" s="1094">
        <f>[2]INDUSTRY!$I$120</f>
        <v>493276</v>
      </c>
      <c r="I135" s="1094">
        <f>[2]INDUSTRY!$J$120</f>
        <v>481567</v>
      </c>
      <c r="J135" s="1094">
        <f>[2]INDUSTRY!$K$120</f>
        <v>566077</v>
      </c>
      <c r="K135" s="1094">
        <f>[2]INDUSTRY!$L$120</f>
        <v>533302</v>
      </c>
      <c r="L135" s="1094">
        <f>[2]INDUSTRY!$M$120</f>
        <v>676797</v>
      </c>
      <c r="M135" s="1094">
        <f>[2]INDUSTRY!$N$120</f>
        <v>601843</v>
      </c>
      <c r="N135" s="1094">
        <f>[2]INDUSTRY!$O$120</f>
        <v>641775</v>
      </c>
      <c r="O135" s="1094">
        <f>[2]INDUSTRY!$P$120</f>
        <v>662276</v>
      </c>
      <c r="P135" s="1094">
        <f>[2]INDUSTRY!$Q$120</f>
        <v>596777</v>
      </c>
    </row>
    <row r="136" spans="1:16" ht="15.75" thickBot="1" x14ac:dyDescent="0.3">
      <c r="A136" s="1105" t="s">
        <v>81</v>
      </c>
      <c r="B136" s="1165"/>
      <c r="C136" s="1165"/>
      <c r="D136" s="1165"/>
      <c r="E136" s="1090">
        <f>E76+E86+E109+E124+E125+E130</f>
        <v>51798051</v>
      </c>
      <c r="F136" s="1090">
        <f t="shared" ref="F136:P136" si="25">F76+F86+F109+F124+F125+F130</f>
        <v>52233752</v>
      </c>
      <c r="G136" s="1090">
        <f t="shared" si="25"/>
        <v>52440028</v>
      </c>
      <c r="H136" s="1090">
        <f>H76+H86+H109+H124+H125+H130+3</f>
        <v>52573529</v>
      </c>
      <c r="I136" s="1090">
        <f>I76+I86+I109+I124+I125+I130+1</f>
        <v>53257587</v>
      </c>
      <c r="J136" s="1090">
        <f t="shared" si="25"/>
        <v>52806722</v>
      </c>
      <c r="K136" s="1090">
        <f t="shared" si="25"/>
        <v>53923989</v>
      </c>
      <c r="L136" s="1090">
        <f t="shared" si="25"/>
        <v>55597226</v>
      </c>
      <c r="M136" s="1090">
        <f t="shared" si="25"/>
        <v>56157344</v>
      </c>
      <c r="N136" s="1090">
        <f t="shared" si="25"/>
        <v>57105102.310000002</v>
      </c>
      <c r="O136" s="1090">
        <f t="shared" si="25"/>
        <v>58585259</v>
      </c>
      <c r="P136" s="1090">
        <f t="shared" si="25"/>
        <v>59971443</v>
      </c>
    </row>
    <row r="137" spans="1:16" ht="15.75" thickBot="1" x14ac:dyDescent="0.3">
      <c r="A137" s="1166" t="s">
        <v>82</v>
      </c>
      <c r="B137" s="1167"/>
      <c r="C137" s="1168"/>
      <c r="D137" s="1168"/>
      <c r="E137" s="1169"/>
      <c r="F137" s="1169"/>
      <c r="G137" s="1169"/>
      <c r="H137" s="1169"/>
      <c r="I137" s="1169"/>
      <c r="J137" s="1169"/>
      <c r="K137" s="1169"/>
      <c r="L137" s="1169"/>
      <c r="M137" s="1169"/>
      <c r="N137" s="1169"/>
      <c r="O137" s="1169"/>
      <c r="P137" s="1170"/>
    </row>
    <row r="138" spans="1:16" x14ac:dyDescent="0.25">
      <c r="A138" s="1127" t="s">
        <v>83</v>
      </c>
      <c r="B138" s="1104"/>
      <c r="C138" s="1104"/>
      <c r="D138" s="1104"/>
      <c r="E138" s="1094">
        <f>[2]INDUSTRY!$F$123</f>
        <v>807160</v>
      </c>
      <c r="F138" s="1094">
        <f>[2]INDUSTRY!$G$123</f>
        <v>846742</v>
      </c>
      <c r="G138" s="1094">
        <f>[2]INDUSTRY!$H$123</f>
        <v>570436</v>
      </c>
      <c r="H138" s="1094">
        <f>[2]INDUSTRY!$I$123</f>
        <v>835425</v>
      </c>
      <c r="I138" s="1094">
        <f>[2]INDUSTRY!$J$123</f>
        <v>791798</v>
      </c>
      <c r="J138" s="1094">
        <f>[2]INDUSTRY!$K$123</f>
        <v>766928</v>
      </c>
      <c r="K138" s="1094">
        <f>[2]INDUSTRY!$L$123</f>
        <v>746469</v>
      </c>
      <c r="L138" s="1094">
        <f>[2]INDUSTRY!$M$123</f>
        <v>921293</v>
      </c>
      <c r="M138" s="1094">
        <f>[2]INDUSTRY!$N$123</f>
        <v>967994</v>
      </c>
      <c r="N138" s="1094">
        <f>[2]INDUSTRY!$O$123</f>
        <v>956155</v>
      </c>
      <c r="O138" s="1094">
        <f>[2]INDUSTRY!$P$123</f>
        <v>920278</v>
      </c>
      <c r="P138" s="1094">
        <f>[2]INDUSTRY!$Q$123</f>
        <v>1113050</v>
      </c>
    </row>
    <row r="139" spans="1:16" x14ac:dyDescent="0.25">
      <c r="A139" s="1091" t="s">
        <v>142</v>
      </c>
      <c r="B139" s="1093"/>
      <c r="C139" s="1093"/>
      <c r="D139" s="1093"/>
      <c r="E139" s="1094">
        <f>[2]INDUSTRY!$F$124</f>
        <v>2525785</v>
      </c>
      <c r="F139" s="1094">
        <f>[2]INDUSTRY!$G$124</f>
        <v>2367778</v>
      </c>
      <c r="G139" s="1094">
        <f>[2]INDUSTRY!$H$124</f>
        <v>2412610</v>
      </c>
      <c r="H139" s="1094">
        <f>[2]INDUSTRY!$I$124</f>
        <v>2275936</v>
      </c>
      <c r="I139" s="1094">
        <f>[2]INDUSTRY!$J$124</f>
        <v>2271898</v>
      </c>
      <c r="J139" s="1094">
        <f>[2]INDUSTRY!$K$124</f>
        <v>2380065</v>
      </c>
      <c r="K139" s="1094">
        <f>[2]INDUSTRY!$L$124</f>
        <v>2087281</v>
      </c>
      <c r="L139" s="1094">
        <f>[2]INDUSTRY!$M$124</f>
        <v>1826507</v>
      </c>
      <c r="M139" s="1094">
        <f>[2]INDUSTRY!$N$124</f>
        <v>1416079</v>
      </c>
      <c r="N139" s="1094">
        <f>[2]INDUSTRY!$O$124</f>
        <v>1409011</v>
      </c>
      <c r="O139" s="1094">
        <f>[2]INDUSTRY!$P$124</f>
        <v>1592339</v>
      </c>
      <c r="P139" s="1094">
        <f>[2]INDUSTRY!$Q$124</f>
        <v>1651052</v>
      </c>
    </row>
    <row r="140" spans="1:16" ht="15.75" thickBot="1" x14ac:dyDescent="0.3">
      <c r="A140" s="1171" t="s">
        <v>143</v>
      </c>
      <c r="B140" s="1172"/>
      <c r="C140" s="1172"/>
      <c r="D140" s="1172"/>
      <c r="E140" s="1094">
        <f>[2]INDUSTRY!$F$125</f>
        <v>0</v>
      </c>
      <c r="F140" s="1173"/>
      <c r="G140" s="1173"/>
      <c r="H140" s="1173"/>
      <c r="I140" s="1173"/>
      <c r="J140" s="1173"/>
      <c r="K140" s="1173"/>
      <c r="L140" s="1173"/>
      <c r="M140" s="1173"/>
      <c r="N140" s="1173"/>
      <c r="O140" s="1173"/>
      <c r="P140" s="1173"/>
    </row>
    <row r="141" spans="1:16" ht="15.75" x14ac:dyDescent="0.25">
      <c r="A141" s="196"/>
      <c r="B141" s="196"/>
      <c r="C141" s="196"/>
      <c r="D141" s="196"/>
      <c r="E141" s="196"/>
      <c r="F141" s="196"/>
      <c r="G141" s="196"/>
      <c r="H141" s="196"/>
      <c r="I141" s="196"/>
      <c r="J141" s="992"/>
      <c r="K141" s="992"/>
      <c r="L141" s="992"/>
      <c r="M141" s="992"/>
      <c r="N141" s="992"/>
      <c r="O141" s="992"/>
      <c r="P141" s="992"/>
    </row>
    <row r="142" spans="1:16" ht="15.75" x14ac:dyDescent="0.25">
      <c r="A142" s="196"/>
      <c r="B142" s="196"/>
      <c r="C142" s="196"/>
      <c r="D142" s="196"/>
      <c r="E142" s="196"/>
      <c r="F142" s="196"/>
      <c r="G142" s="196"/>
      <c r="H142" s="196"/>
      <c r="I142" s="196"/>
    </row>
    <row r="143" spans="1:16" ht="15.75" x14ac:dyDescent="0.25">
      <c r="A143" s="196"/>
      <c r="B143" s="196"/>
      <c r="C143" s="196"/>
      <c r="D143" s="196"/>
      <c r="E143" s="1085"/>
      <c r="F143" s="1085"/>
      <c r="G143" s="1085"/>
      <c r="H143" s="1085"/>
      <c r="I143" s="1085"/>
      <c r="J143" s="1075"/>
      <c r="K143" s="1075"/>
      <c r="L143" s="1075"/>
      <c r="M143" s="1075"/>
      <c r="N143" s="1075"/>
      <c r="O143" s="1075"/>
      <c r="P143" s="1082"/>
    </row>
  </sheetData>
  <mergeCells count="26">
    <mergeCell ref="A10:P10"/>
    <mergeCell ref="D2:D4"/>
    <mergeCell ref="E2:E4"/>
    <mergeCell ref="G2:H4"/>
    <mergeCell ref="A5:P5"/>
    <mergeCell ref="A9:P9"/>
    <mergeCell ref="N16:N19"/>
    <mergeCell ref="O16:O19"/>
    <mergeCell ref="P16:P19"/>
    <mergeCell ref="A11:P11"/>
    <mergeCell ref="E13:P13"/>
    <mergeCell ref="A14:D19"/>
    <mergeCell ref="E14:P15"/>
    <mergeCell ref="E16:E19"/>
    <mergeCell ref="F16:F19"/>
    <mergeCell ref="G16:G19"/>
    <mergeCell ref="H16:H19"/>
    <mergeCell ref="I16:I19"/>
    <mergeCell ref="J16:J19"/>
    <mergeCell ref="L16:L19"/>
    <mergeCell ref="K16:K19"/>
    <mergeCell ref="A20:D20"/>
    <mergeCell ref="A74:D75"/>
    <mergeCell ref="A123:D123"/>
    <mergeCell ref="B95:D95"/>
    <mergeCell ref="M16:M19"/>
  </mergeCells>
  <pageMargins left="0.7" right="0.7" top="0.75" bottom="0.75" header="0.3" footer="0.3"/>
  <pageSetup scale="53" fitToHeight="0" orientation="landscape" r:id="rId1"/>
  <rowBreaks count="1" manualBreakCount="1">
    <brk id="58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P141"/>
  <sheetViews>
    <sheetView view="pageBreakPreview" zoomScale="60" zoomScaleNormal="100" workbookViewId="0">
      <selection sqref="A1:P138"/>
    </sheetView>
  </sheetViews>
  <sheetFormatPr defaultRowHeight="15" x14ac:dyDescent="0.25"/>
  <cols>
    <col min="4" max="4" width="28.7109375" customWidth="1"/>
    <col min="5" max="5" width="17.5703125" customWidth="1"/>
    <col min="6" max="6" width="16.140625" customWidth="1"/>
    <col min="7" max="7" width="17.7109375" customWidth="1"/>
    <col min="8" max="8" width="17" customWidth="1"/>
    <col min="9" max="9" width="16.85546875" customWidth="1"/>
    <col min="10" max="10" width="16.5703125" customWidth="1"/>
    <col min="11" max="11" width="17" bestFit="1" customWidth="1"/>
    <col min="12" max="12" width="15.85546875" customWidth="1"/>
    <col min="13" max="14" width="16.5703125" bestFit="1" customWidth="1"/>
    <col min="15" max="15" width="17.140625" customWidth="1"/>
    <col min="16" max="16" width="16.85546875" customWidth="1"/>
  </cols>
  <sheetData>
    <row r="2" spans="1:16" ht="15.75" x14ac:dyDescent="0.25">
      <c r="B2" s="196"/>
      <c r="C2" s="196"/>
      <c r="D2" s="1348"/>
      <c r="E2" s="1348"/>
      <c r="F2" s="196"/>
      <c r="G2" s="1314"/>
      <c r="H2" s="1314"/>
      <c r="I2" s="196"/>
      <c r="J2" s="196"/>
      <c r="L2" s="196"/>
    </row>
    <row r="3" spans="1:16" ht="15.75" x14ac:dyDescent="0.25">
      <c r="B3" s="196"/>
      <c r="C3" s="196"/>
      <c r="D3" s="1348"/>
      <c r="E3" s="1348"/>
      <c r="F3" s="196"/>
      <c r="G3" s="1314"/>
      <c r="H3" s="1314"/>
      <c r="I3" s="196"/>
    </row>
    <row r="4" spans="1:16" ht="15.75" x14ac:dyDescent="0.25">
      <c r="B4" s="196"/>
      <c r="C4" s="196"/>
      <c r="D4" s="1348"/>
      <c r="E4" s="1348"/>
      <c r="F4" s="196"/>
      <c r="G4" s="1314"/>
      <c r="H4" s="1314"/>
      <c r="I4" s="196"/>
    </row>
    <row r="5" spans="1:16" x14ac:dyDescent="0.25">
      <c r="A5" s="1303"/>
      <c r="B5" s="1303"/>
      <c r="C5" s="1303"/>
      <c r="D5" s="1303"/>
      <c r="E5" s="1303"/>
      <c r="F5" s="1303"/>
      <c r="G5" s="1303"/>
      <c r="H5" s="1303"/>
      <c r="I5" s="1303"/>
      <c r="J5" s="1303"/>
      <c r="K5" s="1303"/>
      <c r="L5" s="1303"/>
      <c r="M5" s="1303"/>
      <c r="N5" s="1303"/>
      <c r="O5" s="1303"/>
      <c r="P5" s="1303"/>
    </row>
    <row r="6" spans="1:16" x14ac:dyDescent="0.25">
      <c r="A6" s="1174"/>
      <c r="B6" s="1174"/>
      <c r="C6" s="1174"/>
      <c r="D6" s="1174"/>
      <c r="E6" s="1174"/>
      <c r="F6" s="1174"/>
      <c r="G6" s="1174"/>
      <c r="H6" s="1174"/>
      <c r="I6" s="1174"/>
      <c r="J6" s="1174"/>
      <c r="K6" s="1174"/>
      <c r="L6" s="1174"/>
      <c r="M6" s="1174"/>
      <c r="N6" s="1174"/>
      <c r="O6" s="1174"/>
      <c r="P6" s="1174"/>
    </row>
    <row r="7" spans="1:16" x14ac:dyDescent="0.25">
      <c r="A7" s="1174"/>
      <c r="B7" s="1174"/>
      <c r="C7" s="1174"/>
      <c r="D7" s="1174"/>
      <c r="E7" s="1174"/>
      <c r="F7" s="1174"/>
      <c r="G7" s="1174"/>
      <c r="H7" s="1174"/>
      <c r="I7" s="1174"/>
      <c r="J7" s="1174"/>
      <c r="K7" s="1174"/>
      <c r="L7" s="1174"/>
      <c r="M7" s="1174"/>
      <c r="N7" s="1174"/>
      <c r="O7" s="1174"/>
      <c r="P7" s="1174"/>
    </row>
    <row r="8" spans="1:16" x14ac:dyDescent="0.25">
      <c r="A8" s="1174"/>
      <c r="B8" s="1174"/>
      <c r="C8" s="1174"/>
      <c r="D8" s="1174"/>
      <c r="E8" s="1174"/>
      <c r="F8" s="1174"/>
      <c r="G8" s="1174"/>
      <c r="H8" s="1174"/>
      <c r="I8" s="1174"/>
      <c r="J8" s="1174"/>
      <c r="K8" s="1174"/>
      <c r="L8" s="1174"/>
      <c r="M8" s="1174"/>
      <c r="N8" s="1174"/>
      <c r="O8" s="1174"/>
      <c r="P8" s="1174"/>
    </row>
    <row r="9" spans="1:16" ht="15.75" x14ac:dyDescent="0.25">
      <c r="A9" s="1442" t="s">
        <v>145</v>
      </c>
      <c r="B9" s="1442"/>
      <c r="C9" s="1442"/>
      <c r="D9" s="1442"/>
      <c r="E9" s="1442"/>
      <c r="F9" s="1442"/>
      <c r="G9" s="1442"/>
      <c r="H9" s="1442"/>
      <c r="I9" s="1442"/>
      <c r="J9" s="1442"/>
      <c r="K9" s="1442"/>
      <c r="L9" s="1442"/>
      <c r="M9" s="1442"/>
      <c r="N9" s="1442"/>
      <c r="O9" s="1442"/>
      <c r="P9" s="1442"/>
    </row>
    <row r="10" spans="1:16" ht="15.75" x14ac:dyDescent="0.25">
      <c r="A10" s="1442" t="s">
        <v>175</v>
      </c>
      <c r="B10" s="1442"/>
      <c r="C10" s="1442"/>
      <c r="D10" s="1442"/>
      <c r="E10" s="1442"/>
      <c r="F10" s="1442"/>
      <c r="G10" s="1442"/>
      <c r="H10" s="1442"/>
      <c r="I10" s="1442"/>
      <c r="J10" s="1442"/>
      <c r="K10" s="1442"/>
      <c r="L10" s="1442"/>
      <c r="M10" s="1442"/>
      <c r="N10" s="1442"/>
      <c r="O10" s="1442"/>
      <c r="P10" s="1442"/>
    </row>
    <row r="11" spans="1:16" ht="15.75" x14ac:dyDescent="0.25">
      <c r="A11" s="1442" t="s">
        <v>190</v>
      </c>
      <c r="B11" s="1442"/>
      <c r="C11" s="1442"/>
      <c r="D11" s="1442"/>
      <c r="E11" s="1442"/>
      <c r="F11" s="1442"/>
      <c r="G11" s="1442"/>
      <c r="H11" s="1442"/>
      <c r="I11" s="1442"/>
      <c r="J11" s="1442"/>
      <c r="K11" s="1442"/>
      <c r="L11" s="1442"/>
      <c r="M11" s="1442"/>
      <c r="N11" s="1442"/>
      <c r="O11" s="1442"/>
      <c r="P11" s="1442"/>
    </row>
    <row r="12" spans="1:16" ht="21.75" x14ac:dyDescent="0.3">
      <c r="A12" s="1175"/>
      <c r="B12" s="1175"/>
      <c r="C12" s="1175"/>
      <c r="D12" s="1175"/>
      <c r="E12" s="1175"/>
      <c r="F12" s="1175"/>
      <c r="G12" s="1175"/>
      <c r="H12" s="1175"/>
      <c r="I12" s="1175"/>
      <c r="J12" s="1175"/>
      <c r="K12" s="1175"/>
      <c r="L12" s="1175"/>
      <c r="M12" s="1175"/>
      <c r="N12" s="1175"/>
      <c r="O12" s="1175"/>
      <c r="P12" s="1175"/>
    </row>
    <row r="13" spans="1:16" ht="15.75" thickBot="1" x14ac:dyDescent="0.3">
      <c r="A13" s="199"/>
      <c r="B13" s="37"/>
      <c r="C13" s="37"/>
      <c r="E13" s="1355"/>
      <c r="F13" s="1355"/>
      <c r="G13" s="1355"/>
      <c r="H13" s="1355"/>
      <c r="I13" s="1355"/>
      <c r="J13" s="1355"/>
      <c r="K13" s="1355"/>
      <c r="L13" s="1355"/>
      <c r="M13" s="1355"/>
      <c r="N13" s="1355"/>
      <c r="O13" s="1355"/>
      <c r="P13" s="1355"/>
    </row>
    <row r="14" spans="1:16" x14ac:dyDescent="0.25">
      <c r="A14" s="1443" t="s">
        <v>148</v>
      </c>
      <c r="B14" s="1444"/>
      <c r="C14" s="1444"/>
      <c r="D14" s="1445"/>
      <c r="E14" s="1452" t="s">
        <v>191</v>
      </c>
      <c r="F14" s="1458"/>
      <c r="G14" s="1458"/>
      <c r="H14" s="1452" t="s">
        <v>192</v>
      </c>
      <c r="I14" s="1453"/>
      <c r="J14" s="1456"/>
      <c r="K14" s="1452" t="s">
        <v>193</v>
      </c>
      <c r="L14" s="1453"/>
      <c r="M14" s="1456"/>
      <c r="N14" s="1452" t="s">
        <v>194</v>
      </c>
      <c r="O14" s="1453"/>
      <c r="P14" s="1456"/>
    </row>
    <row r="15" spans="1:16" ht="15.75" thickBot="1" x14ac:dyDescent="0.3">
      <c r="A15" s="1446"/>
      <c r="B15" s="1447"/>
      <c r="C15" s="1447"/>
      <c r="D15" s="1448"/>
      <c r="E15" s="1459"/>
      <c r="F15" s="1460"/>
      <c r="G15" s="1460"/>
      <c r="H15" s="1454"/>
      <c r="I15" s="1455"/>
      <c r="J15" s="1457"/>
      <c r="K15" s="1454"/>
      <c r="L15" s="1455"/>
      <c r="M15" s="1457"/>
      <c r="N15" s="1454"/>
      <c r="O15" s="1455"/>
      <c r="P15" s="1457"/>
    </row>
    <row r="16" spans="1:16" x14ac:dyDescent="0.25">
      <c r="A16" s="1446"/>
      <c r="B16" s="1447"/>
      <c r="C16" s="1447"/>
      <c r="D16" s="1448"/>
      <c r="E16" s="1439">
        <v>40939</v>
      </c>
      <c r="F16" s="1439">
        <v>40968</v>
      </c>
      <c r="G16" s="1439">
        <v>40999</v>
      </c>
      <c r="H16" s="1439">
        <v>41029</v>
      </c>
      <c r="I16" s="1439">
        <v>41060</v>
      </c>
      <c r="J16" s="1439">
        <v>41090</v>
      </c>
      <c r="K16" s="1439">
        <v>41121</v>
      </c>
      <c r="L16" s="1439">
        <v>41152</v>
      </c>
      <c r="M16" s="1439">
        <v>41182</v>
      </c>
      <c r="N16" s="1439">
        <v>41213</v>
      </c>
      <c r="O16" s="1439">
        <v>41243</v>
      </c>
      <c r="P16" s="1439">
        <v>41274</v>
      </c>
    </row>
    <row r="17" spans="1:16" x14ac:dyDescent="0.25">
      <c r="A17" s="1446"/>
      <c r="B17" s="1447"/>
      <c r="C17" s="1447"/>
      <c r="D17" s="1448"/>
      <c r="E17" s="1440"/>
      <c r="F17" s="1440"/>
      <c r="G17" s="1440"/>
      <c r="H17" s="1440"/>
      <c r="I17" s="1440"/>
      <c r="J17" s="1440"/>
      <c r="K17" s="1440"/>
      <c r="L17" s="1440"/>
      <c r="M17" s="1440"/>
      <c r="N17" s="1440"/>
      <c r="O17" s="1440"/>
      <c r="P17" s="1440"/>
    </row>
    <row r="18" spans="1:16" x14ac:dyDescent="0.25">
      <c r="A18" s="1446"/>
      <c r="B18" s="1447"/>
      <c r="C18" s="1447"/>
      <c r="D18" s="1448"/>
      <c r="E18" s="1440"/>
      <c r="F18" s="1440"/>
      <c r="G18" s="1440"/>
      <c r="H18" s="1440"/>
      <c r="I18" s="1440"/>
      <c r="J18" s="1440"/>
      <c r="K18" s="1440"/>
      <c r="L18" s="1440"/>
      <c r="M18" s="1440"/>
      <c r="N18" s="1440"/>
      <c r="O18" s="1440"/>
      <c r="P18" s="1440"/>
    </row>
    <row r="19" spans="1:16" ht="15.75" thickBot="1" x14ac:dyDescent="0.3">
      <c r="A19" s="1449"/>
      <c r="B19" s="1450"/>
      <c r="C19" s="1450"/>
      <c r="D19" s="1451"/>
      <c r="E19" s="1441"/>
      <c r="F19" s="1441"/>
      <c r="G19" s="1441"/>
      <c r="H19" s="1441"/>
      <c r="I19" s="1441"/>
      <c r="J19" s="1441"/>
      <c r="K19" s="1441"/>
      <c r="L19" s="1441"/>
      <c r="M19" s="1441"/>
      <c r="N19" s="1441"/>
      <c r="O19" s="1441"/>
      <c r="P19" s="1441"/>
    </row>
    <row r="20" spans="1:16" ht="15.75" thickBot="1" x14ac:dyDescent="0.3">
      <c r="A20" s="1426" t="s">
        <v>152</v>
      </c>
      <c r="B20" s="1427"/>
      <c r="C20" s="1427"/>
      <c r="D20" s="1427"/>
      <c r="E20" s="1087"/>
      <c r="F20" s="1087"/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</row>
    <row r="21" spans="1:16" x14ac:dyDescent="0.25">
      <c r="A21" s="1088" t="s">
        <v>177</v>
      </c>
      <c r="B21" s="1089"/>
      <c r="C21" s="1089"/>
      <c r="D21" s="1089"/>
      <c r="E21" s="1090">
        <f t="shared" ref="E21:P21" si="0">E22+E25+E28</f>
        <v>661292</v>
      </c>
      <c r="F21" s="1090">
        <f t="shared" si="0"/>
        <v>672687</v>
      </c>
      <c r="G21" s="1090">
        <f t="shared" si="0"/>
        <v>906638</v>
      </c>
      <c r="H21" s="1090">
        <f t="shared" si="0"/>
        <v>1193119</v>
      </c>
      <c r="I21" s="1090">
        <f t="shared" si="0"/>
        <v>734198</v>
      </c>
      <c r="J21" s="1090">
        <f t="shared" si="0"/>
        <v>781363</v>
      </c>
      <c r="K21" s="1090">
        <f t="shared" si="0"/>
        <v>797227</v>
      </c>
      <c r="L21" s="1090">
        <f t="shared" si="0"/>
        <v>1011376</v>
      </c>
      <c r="M21" s="1090">
        <f t="shared" si="0"/>
        <v>1052053</v>
      </c>
      <c r="N21" s="1090">
        <f t="shared" si="0"/>
        <v>2429960</v>
      </c>
      <c r="O21" s="1090">
        <f t="shared" si="0"/>
        <v>2036629</v>
      </c>
      <c r="P21" s="1090">
        <f t="shared" si="0"/>
        <v>1931426</v>
      </c>
    </row>
    <row r="22" spans="1:16" x14ac:dyDescent="0.25">
      <c r="A22" s="1091"/>
      <c r="B22" s="1092" t="s">
        <v>178</v>
      </c>
      <c r="C22" s="1093"/>
      <c r="D22" s="1093"/>
      <c r="E22" s="1090">
        <f>E23+E24</f>
        <v>628553</v>
      </c>
      <c r="F22" s="1090">
        <f t="shared" ref="F22:P22" si="1">F23+F24</f>
        <v>541890</v>
      </c>
      <c r="G22" s="1090">
        <f t="shared" si="1"/>
        <v>696669</v>
      </c>
      <c r="H22" s="1090">
        <f t="shared" si="1"/>
        <v>986935</v>
      </c>
      <c r="I22" s="1090">
        <f t="shared" si="1"/>
        <v>528422</v>
      </c>
      <c r="J22" s="1090">
        <f t="shared" si="1"/>
        <v>587803</v>
      </c>
      <c r="K22" s="1090">
        <f t="shared" si="1"/>
        <v>651361</v>
      </c>
      <c r="L22" s="1090">
        <f t="shared" si="1"/>
        <v>918789</v>
      </c>
      <c r="M22" s="1090">
        <f t="shared" si="1"/>
        <v>1044005</v>
      </c>
      <c r="N22" s="1090">
        <f t="shared" si="1"/>
        <v>2327496</v>
      </c>
      <c r="O22" s="1090">
        <f t="shared" si="1"/>
        <v>1849199</v>
      </c>
      <c r="P22" s="1090">
        <f t="shared" si="1"/>
        <v>1897762</v>
      </c>
    </row>
    <row r="23" spans="1:16" x14ac:dyDescent="0.25">
      <c r="A23" s="1091"/>
      <c r="B23" s="1093"/>
      <c r="C23" s="1093" t="s">
        <v>88</v>
      </c>
      <c r="D23" s="1093"/>
      <c r="E23" s="1094">
        <f>[3]INDUSTRY!$F$10</f>
        <v>354517</v>
      </c>
      <c r="F23" s="1094">
        <f>[3]INDUSTRY!$G$10</f>
        <v>205489</v>
      </c>
      <c r="G23" s="1094">
        <f>[3]INDUSTRY!$H$10</f>
        <v>369568</v>
      </c>
      <c r="H23" s="1094">
        <f>[3]INDUSTRY!$I$10</f>
        <v>401436</v>
      </c>
      <c r="I23" s="1094">
        <f>[3]INDUSTRY!$J$10</f>
        <v>185055</v>
      </c>
      <c r="J23" s="1094">
        <f>[3]INDUSTRY!$K$10</f>
        <v>214553</v>
      </c>
      <c r="K23" s="1094">
        <f>[3]INDUSTRY!$L$10</f>
        <v>225851</v>
      </c>
      <c r="L23" s="1094">
        <f>[3]INDUSTRY!$M$10</f>
        <v>504165</v>
      </c>
      <c r="M23" s="1094">
        <f>[3]INDUSTRY!$N$10</f>
        <v>640343</v>
      </c>
      <c r="N23" s="1094">
        <f>[3]INDUSTRY!$O$10</f>
        <v>1546810</v>
      </c>
      <c r="O23" s="1094">
        <f>[3]INDUSTRY!$P$10</f>
        <v>1378487</v>
      </c>
      <c r="P23" s="1094">
        <f>[3]INDUSTRY!$Q$10</f>
        <v>1664580</v>
      </c>
    </row>
    <row r="24" spans="1:16" x14ac:dyDescent="0.25">
      <c r="A24" s="1091"/>
      <c r="B24" s="1095"/>
      <c r="C24" s="1095" t="s">
        <v>89</v>
      </c>
      <c r="D24" s="1093"/>
      <c r="E24" s="1094">
        <f>[3]INDUSTRY!$F$11</f>
        <v>274036</v>
      </c>
      <c r="F24" s="1094">
        <f>[3]INDUSTRY!$G$11</f>
        <v>336401</v>
      </c>
      <c r="G24" s="1094">
        <f>[3]INDUSTRY!$H$11</f>
        <v>327101</v>
      </c>
      <c r="H24" s="1094">
        <f>[3]INDUSTRY!$I$11</f>
        <v>585499</v>
      </c>
      <c r="I24" s="1094">
        <f>[3]INDUSTRY!$J$11</f>
        <v>343367</v>
      </c>
      <c r="J24" s="1094">
        <f>[3]INDUSTRY!$K$11</f>
        <v>373250</v>
      </c>
      <c r="K24" s="1094">
        <f>[3]INDUSTRY!$L$11</f>
        <v>425510</v>
      </c>
      <c r="L24" s="1094">
        <f>[3]INDUSTRY!$M$11</f>
        <v>414624</v>
      </c>
      <c r="M24" s="1094">
        <f>[3]INDUSTRY!$N$11</f>
        <v>403662</v>
      </c>
      <c r="N24" s="1094">
        <f>[3]INDUSTRY!$O$11</f>
        <v>780686</v>
      </c>
      <c r="O24" s="1094">
        <f>[3]INDUSTRY!$P$11</f>
        <v>470712</v>
      </c>
      <c r="P24" s="1094">
        <f>[3]INDUSTRY!$Q$11</f>
        <v>233182</v>
      </c>
    </row>
    <row r="25" spans="1:16" x14ac:dyDescent="0.25">
      <c r="A25" s="1091"/>
      <c r="B25" s="1096" t="s">
        <v>179</v>
      </c>
      <c r="C25" s="1095"/>
      <c r="D25" s="1093"/>
      <c r="E25" s="1090">
        <f>E26+E27</f>
        <v>30098</v>
      </c>
      <c r="F25" s="1090">
        <f>F26+F27</f>
        <v>128154</v>
      </c>
      <c r="G25" s="1090">
        <f t="shared" ref="G25:L25" si="2">G26+G27</f>
        <v>207263</v>
      </c>
      <c r="H25" s="1090">
        <f t="shared" si="2"/>
        <v>203413</v>
      </c>
      <c r="I25" s="1090">
        <f t="shared" si="2"/>
        <v>202976</v>
      </c>
      <c r="J25" s="1090">
        <f t="shared" si="2"/>
        <v>191213</v>
      </c>
      <c r="K25" s="1090">
        <f t="shared" si="2"/>
        <v>143490</v>
      </c>
      <c r="L25" s="1090">
        <f t="shared" si="2"/>
        <v>90181</v>
      </c>
      <c r="M25" s="1090">
        <f>M26+M27</f>
        <v>5614</v>
      </c>
      <c r="N25" s="1090">
        <f>N26+N27</f>
        <v>100000</v>
      </c>
      <c r="O25" s="1090">
        <f>O26+O27</f>
        <v>185373</v>
      </c>
      <c r="P25" s="1090">
        <f>P26+P27</f>
        <v>31582</v>
      </c>
    </row>
    <row r="26" spans="1:16" x14ac:dyDescent="0.25">
      <c r="A26" s="1091"/>
      <c r="B26" s="1095"/>
      <c r="C26" s="1093" t="s">
        <v>88</v>
      </c>
      <c r="D26" s="1093"/>
      <c r="E26" s="1094">
        <f>[3]INDUSTRY!$F$13</f>
        <v>0</v>
      </c>
      <c r="F26" s="1094">
        <f>[3]INDUSTRY!$G$13</f>
        <v>0</v>
      </c>
      <c r="G26" s="1094">
        <f>[3]INDUSTRY!$H$13</f>
        <v>0</v>
      </c>
      <c r="H26" s="1094">
        <f>[3]INDUSTRY!$I$13</f>
        <v>0</v>
      </c>
      <c r="I26" s="1094">
        <f>[3]INDUSTRY!$J$13</f>
        <v>0</v>
      </c>
      <c r="J26" s="1094">
        <f>[3]INDUSTRY!$K$13</f>
        <v>0</v>
      </c>
      <c r="K26" s="1094">
        <f>[3]INDUSTRY!$L$13</f>
        <v>0</v>
      </c>
      <c r="L26" s="1094">
        <f>[3]INDUSTRY!$M$13</f>
        <v>0</v>
      </c>
      <c r="M26" s="1094">
        <f>[3]INDUSTRY!$N$13</f>
        <v>0</v>
      </c>
      <c r="N26" s="1094">
        <f>[3]INDUSTRY!$O$13</f>
        <v>0</v>
      </c>
      <c r="O26" s="1094">
        <f>[3]INDUSTRY!$P$13</f>
        <v>0</v>
      </c>
      <c r="P26" s="1094">
        <f>[3]INDUSTRY!$Q$13</f>
        <v>0</v>
      </c>
    </row>
    <row r="27" spans="1:16" x14ac:dyDescent="0.25">
      <c r="A27" s="1091"/>
      <c r="B27" s="1095"/>
      <c r="C27" s="1095" t="s">
        <v>89</v>
      </c>
      <c r="D27" s="1093"/>
      <c r="E27" s="1094">
        <f>[3]INDUSTRY!$F$14</f>
        <v>30098</v>
      </c>
      <c r="F27" s="1094">
        <f>[3]INDUSTRY!$G$14</f>
        <v>128154</v>
      </c>
      <c r="G27" s="1094">
        <f>[3]INDUSTRY!$H$14</f>
        <v>207263</v>
      </c>
      <c r="H27" s="1094">
        <f>[3]INDUSTRY!$I$14</f>
        <v>203413</v>
      </c>
      <c r="I27" s="1094">
        <f>[3]INDUSTRY!$J$14</f>
        <v>202976</v>
      </c>
      <c r="J27" s="1094">
        <f>[3]INDUSTRY!$K$14</f>
        <v>191213</v>
      </c>
      <c r="K27" s="1094">
        <f>[3]INDUSTRY!$L$14</f>
        <v>143490</v>
      </c>
      <c r="L27" s="1094">
        <f>[3]INDUSTRY!$M$14</f>
        <v>90181</v>
      </c>
      <c r="M27" s="1094">
        <f>[3]INDUSTRY!$N$14</f>
        <v>5614</v>
      </c>
      <c r="N27" s="1094">
        <f>[3]INDUSTRY!$O$14</f>
        <v>100000</v>
      </c>
      <c r="O27" s="1094">
        <f>[3]INDUSTRY!$P$14</f>
        <v>185373</v>
      </c>
      <c r="P27" s="1094">
        <f>[3]INDUSTRY!$Q$14</f>
        <v>31582</v>
      </c>
    </row>
    <row r="28" spans="1:16" ht="15.75" thickBot="1" x14ac:dyDescent="0.3">
      <c r="A28" s="1097"/>
      <c r="B28" s="1098" t="s">
        <v>180</v>
      </c>
      <c r="C28" s="1099"/>
      <c r="D28" s="1099"/>
      <c r="E28" s="1094">
        <f>[3]INDUSTRY!$F$15</f>
        <v>2641</v>
      </c>
      <c r="F28" s="1094">
        <f>[3]INDUSTRY!$G$15</f>
        <v>2643</v>
      </c>
      <c r="G28" s="1094">
        <f>[3]INDUSTRY!$H$15</f>
        <v>2706</v>
      </c>
      <c r="H28" s="1094">
        <f>[3]INDUSTRY!$I$15</f>
        <v>2771</v>
      </c>
      <c r="I28" s="1094">
        <f>[3]INDUSTRY!$J$15</f>
        <v>2800</v>
      </c>
      <c r="J28" s="1094">
        <f>[3]INDUSTRY!$K$15</f>
        <v>2347</v>
      </c>
      <c r="K28" s="1094">
        <f>[3]INDUSTRY!$L$15</f>
        <v>2376</v>
      </c>
      <c r="L28" s="1094">
        <f>[3]INDUSTRY!$M$15</f>
        <v>2406</v>
      </c>
      <c r="M28" s="1094">
        <f>[3]INDUSTRY!$N$15</f>
        <v>2434</v>
      </c>
      <c r="N28" s="1094">
        <f>[3]INDUSTRY!$O$15</f>
        <v>2464</v>
      </c>
      <c r="O28" s="1094">
        <f>[3]INDUSTRY!$P$15</f>
        <v>2057</v>
      </c>
      <c r="P28" s="1094">
        <f>[3]INDUSTRY!$Q$15</f>
        <v>2082</v>
      </c>
    </row>
    <row r="29" spans="1:16" x14ac:dyDescent="0.25">
      <c r="A29" s="1100" t="s">
        <v>181</v>
      </c>
      <c r="B29" s="1101"/>
      <c r="C29" s="1101"/>
      <c r="D29" s="1101"/>
      <c r="E29" s="1090">
        <f>E30+E37</f>
        <v>50028173</v>
      </c>
      <c r="F29" s="1090">
        <f t="shared" ref="F29:P29" si="3">F30+F37</f>
        <v>50145960</v>
      </c>
      <c r="G29" s="1090">
        <f t="shared" si="3"/>
        <v>51989997</v>
      </c>
      <c r="H29" s="1090">
        <f t="shared" si="3"/>
        <v>51339588</v>
      </c>
      <c r="I29" s="1090">
        <f t="shared" si="3"/>
        <v>52664924</v>
      </c>
      <c r="J29" s="1090">
        <f t="shared" si="3"/>
        <v>54069727</v>
      </c>
      <c r="K29" s="1090">
        <f t="shared" si="3"/>
        <v>54131694</v>
      </c>
      <c r="L29" s="1090">
        <f t="shared" si="3"/>
        <v>53831494</v>
      </c>
      <c r="M29" s="1090">
        <f t="shared" si="3"/>
        <v>54895707</v>
      </c>
      <c r="N29" s="1090">
        <f t="shared" si="3"/>
        <v>55699109</v>
      </c>
      <c r="O29" s="1090">
        <f t="shared" si="3"/>
        <v>56473228</v>
      </c>
      <c r="P29" s="1090">
        <f t="shared" si="3"/>
        <v>56999732</v>
      </c>
    </row>
    <row r="30" spans="1:16" x14ac:dyDescent="0.25">
      <c r="A30" s="1102"/>
      <c r="B30" s="1103" t="s">
        <v>178</v>
      </c>
      <c r="C30" s="1103"/>
      <c r="D30" s="1104"/>
      <c r="E30" s="1090">
        <f>SUM(E31:E36)</f>
        <v>48752338</v>
      </c>
      <c r="F30" s="1090">
        <f t="shared" ref="F30:P30" si="4">SUM(F31:F36)</f>
        <v>48881006</v>
      </c>
      <c r="G30" s="1090">
        <f t="shared" si="4"/>
        <v>50597001</v>
      </c>
      <c r="H30" s="1090">
        <f t="shared" si="4"/>
        <v>49949438</v>
      </c>
      <c r="I30" s="1090">
        <f t="shared" si="4"/>
        <v>51269436</v>
      </c>
      <c r="J30" s="1090">
        <f t="shared" si="4"/>
        <v>52669858</v>
      </c>
      <c r="K30" s="1090">
        <f t="shared" si="4"/>
        <v>52455400</v>
      </c>
      <c r="L30" s="1090">
        <f t="shared" si="4"/>
        <v>52162228</v>
      </c>
      <c r="M30" s="1090">
        <f t="shared" si="4"/>
        <v>53225541</v>
      </c>
      <c r="N30" s="1090">
        <f t="shared" si="4"/>
        <v>54035422</v>
      </c>
      <c r="O30" s="1090">
        <f t="shared" si="4"/>
        <v>54812024</v>
      </c>
      <c r="P30" s="1090">
        <f t="shared" si="4"/>
        <v>55334033</v>
      </c>
    </row>
    <row r="31" spans="1:16" x14ac:dyDescent="0.25">
      <c r="A31" s="1102"/>
      <c r="B31" s="1104"/>
      <c r="C31" s="1093" t="s">
        <v>164</v>
      </c>
      <c r="D31" s="1104"/>
      <c r="E31" s="1094">
        <f>[3]INDUSTRY!$F$18</f>
        <v>14110729</v>
      </c>
      <c r="F31" s="1094">
        <f>[3]INDUSTRY!$G$18</f>
        <v>14070520</v>
      </c>
      <c r="G31" s="1094">
        <f>[3]INDUSTRY!$H$18</f>
        <v>14817213</v>
      </c>
      <c r="H31" s="1094">
        <f>[3]INDUSTRY!$I$18</f>
        <v>14408631</v>
      </c>
      <c r="I31" s="1094">
        <f>[3]INDUSTRY!$J$18</f>
        <v>14930938</v>
      </c>
      <c r="J31" s="1094">
        <f>[3]INDUSTRY!$K$18</f>
        <v>15825864</v>
      </c>
      <c r="K31" s="1094">
        <f>[3]INDUSTRY!$L$18</f>
        <v>15554102</v>
      </c>
      <c r="L31" s="1094">
        <f>[3]INDUSTRY!$M$18</f>
        <v>15864769</v>
      </c>
      <c r="M31" s="1094">
        <f>[3]INDUSTRY!$N$18</f>
        <v>16040648</v>
      </c>
      <c r="N31" s="1094">
        <f>[3]INDUSTRY!$O$18</f>
        <v>15885196</v>
      </c>
      <c r="O31" s="1094">
        <f>[3]INDUSTRY!$P$18</f>
        <v>16045984</v>
      </c>
      <c r="P31" s="1094">
        <f>[3]INDUSTRY!$Q$18</f>
        <v>16604240</v>
      </c>
    </row>
    <row r="32" spans="1:16" x14ac:dyDescent="0.25">
      <c r="A32" s="1102"/>
      <c r="B32" s="1104"/>
      <c r="C32" s="1093" t="s">
        <v>165</v>
      </c>
      <c r="D32" s="1093"/>
      <c r="E32" s="1094">
        <f>[3]INDUSTRY!$F$19</f>
        <v>11859241</v>
      </c>
      <c r="F32" s="1094">
        <f>[3]INDUSTRY!$G$19</f>
        <v>12130921</v>
      </c>
      <c r="G32" s="1094">
        <f>[3]INDUSTRY!$H$19</f>
        <v>12417779</v>
      </c>
      <c r="H32" s="1094">
        <f>[3]INDUSTRY!$I$19</f>
        <v>11591150</v>
      </c>
      <c r="I32" s="1094">
        <f>[3]INDUSTRY!$J$19</f>
        <v>12967205</v>
      </c>
      <c r="J32" s="1094">
        <f>[3]INDUSTRY!$K$19</f>
        <v>12863156</v>
      </c>
      <c r="K32" s="1094">
        <f>[3]INDUSTRY!$L$19</f>
        <v>12583356</v>
      </c>
      <c r="L32" s="1094">
        <f>[3]INDUSTRY!$M$19</f>
        <v>11732931</v>
      </c>
      <c r="M32" s="1094">
        <f>[3]INDUSTRY!$N$19</f>
        <v>12206611</v>
      </c>
      <c r="N32" s="1094">
        <f>[3]INDUSTRY!$O$19</f>
        <v>13147894</v>
      </c>
      <c r="O32" s="1094">
        <f>[3]INDUSTRY!$P$19</f>
        <v>12890596</v>
      </c>
      <c r="P32" s="1094">
        <f>[3]INDUSTRY!$Q$19</f>
        <v>12001267</v>
      </c>
    </row>
    <row r="33" spans="1:16" x14ac:dyDescent="0.25">
      <c r="A33" s="1102"/>
      <c r="B33" s="1104"/>
      <c r="C33" s="1093" t="s">
        <v>9</v>
      </c>
      <c r="D33" s="1093"/>
      <c r="E33" s="1094">
        <f>[3]INDUSTRY!$F$20</f>
        <v>2085634</v>
      </c>
      <c r="F33" s="1094">
        <f>[3]INDUSTRY!$G$20</f>
        <v>2104656</v>
      </c>
      <c r="G33" s="1094">
        <f>[3]INDUSTRY!$H$20</f>
        <v>2127872</v>
      </c>
      <c r="H33" s="1094">
        <f>[3]INDUSTRY!$I$20</f>
        <v>2116274</v>
      </c>
      <c r="I33" s="1094">
        <f>[3]INDUSTRY!$J$20</f>
        <v>2150585</v>
      </c>
      <c r="J33" s="1094">
        <f>[3]INDUSTRY!$K$20</f>
        <v>2166565</v>
      </c>
      <c r="K33" s="1094">
        <f>[3]INDUSTRY!$L$20</f>
        <v>2192068</v>
      </c>
      <c r="L33" s="1094">
        <f>[3]INDUSTRY!$M$20</f>
        <v>2211219</v>
      </c>
      <c r="M33" s="1094">
        <f>[3]INDUSTRY!$N$20</f>
        <v>2273130</v>
      </c>
      <c r="N33" s="1094">
        <f>[3]INDUSTRY!$O$20</f>
        <v>2275714</v>
      </c>
      <c r="O33" s="1094">
        <f>[3]INDUSTRY!$P$20</f>
        <v>2370249</v>
      </c>
      <c r="P33" s="1094">
        <f>[3]INDUSTRY!$Q$20</f>
        <v>2375776</v>
      </c>
    </row>
    <row r="34" spans="1:16" x14ac:dyDescent="0.25">
      <c r="A34" s="1105"/>
      <c r="B34" s="1106"/>
      <c r="C34" s="1106" t="s">
        <v>10</v>
      </c>
      <c r="D34" s="1106"/>
      <c r="E34" s="1094">
        <f>[3]INDUSTRY!$F$21</f>
        <v>7437963</v>
      </c>
      <c r="F34" s="1094">
        <f>[3]INDUSTRY!$G$21</f>
        <v>7286259</v>
      </c>
      <c r="G34" s="1094">
        <f>[3]INDUSTRY!$H$21</f>
        <v>7925522</v>
      </c>
      <c r="H34" s="1094">
        <f>[3]INDUSTRY!$I$21</f>
        <v>8336115</v>
      </c>
      <c r="I34" s="1094">
        <f>[3]INDUSTRY!$J$21</f>
        <v>8225794</v>
      </c>
      <c r="J34" s="1094">
        <f>[3]INDUSTRY!$K$21</f>
        <v>8796134</v>
      </c>
      <c r="K34" s="1094">
        <f>[3]INDUSTRY!$L$21</f>
        <v>8475072</v>
      </c>
      <c r="L34" s="1094">
        <f>[3]INDUSTRY!$M$21</f>
        <v>9129896</v>
      </c>
      <c r="M34" s="1094">
        <f>[3]INDUSTRY!$N$21</f>
        <v>9111221</v>
      </c>
      <c r="N34" s="1094">
        <f>[3]INDUSTRY!$O$21</f>
        <v>9455518</v>
      </c>
      <c r="O34" s="1094">
        <f>[3]INDUSTRY!$P$21</f>
        <v>9560045</v>
      </c>
      <c r="P34" s="1094">
        <f>[3]INDUSTRY!$Q$21</f>
        <v>9904067</v>
      </c>
    </row>
    <row r="35" spans="1:16" x14ac:dyDescent="0.25">
      <c r="A35" s="1105"/>
      <c r="B35" s="1106"/>
      <c r="C35" s="1106" t="s">
        <v>94</v>
      </c>
      <c r="D35" s="1106"/>
      <c r="E35" s="1094">
        <f>[3]INDUSTRY!$F$22</f>
        <v>12205623</v>
      </c>
      <c r="F35" s="1094">
        <f>[3]INDUSTRY!$G$22</f>
        <v>12170447</v>
      </c>
      <c r="G35" s="1094">
        <f>[3]INDUSTRY!$H$22</f>
        <v>12064905</v>
      </c>
      <c r="H35" s="1094">
        <f>[3]INDUSTRY!$I$22</f>
        <v>12168372</v>
      </c>
      <c r="I35" s="1094">
        <f>[3]INDUSTRY!$J$22</f>
        <v>12016876</v>
      </c>
      <c r="J35" s="1094">
        <f>[3]INDUSTRY!$K$22</f>
        <v>11950387</v>
      </c>
      <c r="K35" s="1094">
        <f>[3]INDUSTRY!$L$22</f>
        <v>12033920</v>
      </c>
      <c r="L35" s="1094">
        <f>[3]INDUSTRY!$M$22</f>
        <v>11978380</v>
      </c>
      <c r="M35" s="1094">
        <f>[3]INDUSTRY!$N$22</f>
        <v>12092247</v>
      </c>
      <c r="N35" s="1094">
        <f>[3]INDUSTRY!$O$22</f>
        <v>11971363</v>
      </c>
      <c r="O35" s="1094">
        <f>[3]INDUSTRY!$P$22</f>
        <v>12586336</v>
      </c>
      <c r="P35" s="1094">
        <f>[3]INDUSTRY!$Q$22</f>
        <v>12922602</v>
      </c>
    </row>
    <row r="36" spans="1:16" x14ac:dyDescent="0.25">
      <c r="A36" s="1107"/>
      <c r="B36" s="1108"/>
      <c r="C36" s="1109" t="s">
        <v>95</v>
      </c>
      <c r="D36" s="1108"/>
      <c r="E36" s="1094">
        <f>[3]INDUSTRY!$F$23</f>
        <v>1053148</v>
      </c>
      <c r="F36" s="1094">
        <f>[3]INDUSTRY!$G$23</f>
        <v>1118203</v>
      </c>
      <c r="G36" s="1094">
        <f>[3]INDUSTRY!$H$23</f>
        <v>1243710</v>
      </c>
      <c r="H36" s="1094">
        <f>[3]INDUSTRY!$I$23</f>
        <v>1328896</v>
      </c>
      <c r="I36" s="1094">
        <f>[3]INDUSTRY!$J$23</f>
        <v>978038</v>
      </c>
      <c r="J36" s="1094">
        <f>[3]INDUSTRY!$K$23</f>
        <v>1067752</v>
      </c>
      <c r="K36" s="1094">
        <f>[3]INDUSTRY!$L$23</f>
        <v>1616882</v>
      </c>
      <c r="L36" s="1094">
        <f>[3]INDUSTRY!$M$23</f>
        <v>1245033</v>
      </c>
      <c r="M36" s="1094">
        <f>[3]INDUSTRY!$N$23</f>
        <v>1501684</v>
      </c>
      <c r="N36" s="1094">
        <f>[3]INDUSTRY!$O$23</f>
        <v>1299737</v>
      </c>
      <c r="O36" s="1094">
        <f>[3]INDUSTRY!$P$23</f>
        <v>1358814</v>
      </c>
      <c r="P36" s="1094">
        <f>[3]INDUSTRY!$Q$23</f>
        <v>1526081</v>
      </c>
    </row>
    <row r="37" spans="1:16" x14ac:dyDescent="0.25">
      <c r="A37" s="1110"/>
      <c r="B37" s="1111" t="s">
        <v>179</v>
      </c>
      <c r="C37" s="1112"/>
      <c r="D37" s="1112"/>
      <c r="E37" s="1090">
        <f>SUM(E38:E42)</f>
        <v>1275835</v>
      </c>
      <c r="F37" s="1090">
        <f t="shared" ref="F37:P37" si="5">SUM(F38:F42)</f>
        <v>1264954</v>
      </c>
      <c r="G37" s="1090">
        <f t="shared" si="5"/>
        <v>1392996</v>
      </c>
      <c r="H37" s="1090">
        <f t="shared" si="5"/>
        <v>1390150</v>
      </c>
      <c r="I37" s="1090">
        <f t="shared" si="5"/>
        <v>1395488</v>
      </c>
      <c r="J37" s="1090">
        <f t="shared" si="5"/>
        <v>1399869</v>
      </c>
      <c r="K37" s="1090">
        <f t="shared" si="5"/>
        <v>1676294</v>
      </c>
      <c r="L37" s="1090">
        <f t="shared" si="5"/>
        <v>1669266</v>
      </c>
      <c r="M37" s="1090">
        <f t="shared" si="5"/>
        <v>1670166</v>
      </c>
      <c r="N37" s="1090">
        <f t="shared" si="5"/>
        <v>1663687</v>
      </c>
      <c r="O37" s="1090">
        <f t="shared" si="5"/>
        <v>1661204</v>
      </c>
      <c r="P37" s="1090">
        <f t="shared" si="5"/>
        <v>1665699</v>
      </c>
    </row>
    <row r="38" spans="1:16" x14ac:dyDescent="0.25">
      <c r="A38" s="1110"/>
      <c r="B38" s="1112"/>
      <c r="C38" s="1112" t="s">
        <v>97</v>
      </c>
      <c r="D38" s="1112"/>
      <c r="E38" s="1094">
        <f>[3]INDUSTRY!$F$25</f>
        <v>0</v>
      </c>
      <c r="F38" s="1094">
        <f>[3]INDUSTRY!$G$25</f>
        <v>0</v>
      </c>
      <c r="G38" s="1094">
        <f>[3]INDUSTRY!$H$25</f>
        <v>0</v>
      </c>
      <c r="H38" s="1094">
        <f>[3]INDUSTRY!$I$25</f>
        <v>0</v>
      </c>
      <c r="I38" s="1094">
        <f>[3]INDUSTRY!$J$25</f>
        <v>0</v>
      </c>
      <c r="J38" s="1094">
        <f>[3]INDUSTRY!$K$25</f>
        <v>0</v>
      </c>
      <c r="K38" s="1094">
        <f>[3]INDUSTRY!$L$25</f>
        <v>0</v>
      </c>
      <c r="L38" s="1094">
        <f>[3]INDUSTRY!$M$25</f>
        <v>0</v>
      </c>
      <c r="M38" s="1094">
        <f>[3]INDUSTRY!$N$25</f>
        <v>0</v>
      </c>
      <c r="N38" s="1094">
        <f>[3]INDUSTRY!$O$25</f>
        <v>0</v>
      </c>
      <c r="O38" s="1094">
        <f>[3]INDUSTRY!$P$25</f>
        <v>0</v>
      </c>
      <c r="P38" s="1094">
        <f>[3]INDUSTRY!$Q$25</f>
        <v>0</v>
      </c>
    </row>
    <row r="39" spans="1:16" x14ac:dyDescent="0.25">
      <c r="A39" s="1110"/>
      <c r="B39" s="1113"/>
      <c r="C39" s="1114" t="s">
        <v>15</v>
      </c>
      <c r="D39" s="1112"/>
      <c r="E39" s="1094">
        <f>[3]INDUSTRY!$F$26</f>
        <v>0</v>
      </c>
      <c r="F39" s="1094">
        <f>[3]INDUSTRY!$G$26</f>
        <v>0</v>
      </c>
      <c r="G39" s="1094">
        <f>[3]INDUSTRY!$H$26</f>
        <v>0</v>
      </c>
      <c r="H39" s="1094">
        <f>[3]INDUSTRY!$I$26</f>
        <v>0</v>
      </c>
      <c r="I39" s="1094">
        <f>[3]INDUSTRY!$J$26</f>
        <v>0</v>
      </c>
      <c r="J39" s="1094">
        <f>[3]INDUSTRY!$K$26</f>
        <v>0</v>
      </c>
      <c r="K39" s="1094">
        <f>[3]INDUSTRY!$L$25</f>
        <v>0</v>
      </c>
      <c r="L39" s="1094">
        <f>[3]INDUSTRY!$M$25</f>
        <v>0</v>
      </c>
      <c r="M39" s="1094">
        <f>[3]INDUSTRY!$M$25</f>
        <v>0</v>
      </c>
      <c r="N39" s="1094">
        <f>[3]INDUSTRY!$O$25</f>
        <v>0</v>
      </c>
      <c r="O39" s="1094">
        <f>[3]INDUSTRY!$P$25</f>
        <v>0</v>
      </c>
      <c r="P39" s="1094">
        <f>[3]INDUSTRY!$Q$25</f>
        <v>0</v>
      </c>
    </row>
    <row r="40" spans="1:16" x14ac:dyDescent="0.25">
      <c r="A40" s="1115"/>
      <c r="B40" s="1116"/>
      <c r="C40" s="1117" t="s">
        <v>16</v>
      </c>
      <c r="D40" s="1117"/>
      <c r="E40" s="1094">
        <f>[3]INDUSTRY!$F$27</f>
        <v>888892</v>
      </c>
      <c r="F40" s="1094">
        <f>[3]INDUSTRY!$G$27</f>
        <v>875856</v>
      </c>
      <c r="G40" s="1094">
        <f>[3]INDUSTRY!$H$27</f>
        <v>1000802</v>
      </c>
      <c r="H40" s="1094">
        <f>[3]INDUSTRY!$I$27</f>
        <v>1005651</v>
      </c>
      <c r="I40" s="1094">
        <f>[3]INDUSTRY!$J$27</f>
        <v>1009074</v>
      </c>
      <c r="J40" s="1094">
        <f>[3]INDUSTRY!$K$27</f>
        <v>1010458</v>
      </c>
      <c r="K40" s="1094">
        <f>[3]INDUSTRY!$L$27</f>
        <v>1015523</v>
      </c>
      <c r="L40" s="1094">
        <f>[3]INDUSTRY!$M$27</f>
        <v>1004378</v>
      </c>
      <c r="M40" s="1094">
        <f>[3]INDUSTRY!$N$27</f>
        <v>1000833</v>
      </c>
      <c r="N40" s="1094">
        <f>[3]INDUSTRY!$O$27</f>
        <v>1005651</v>
      </c>
      <c r="O40" s="1094">
        <f>[3]INDUSTRY!$P$27</f>
        <v>1008803</v>
      </c>
      <c r="P40" s="1094">
        <f>[3]INDUSTRY!$Q$27</f>
        <v>1010527</v>
      </c>
    </row>
    <row r="41" spans="1:16" x14ac:dyDescent="0.25">
      <c r="A41" s="1105"/>
      <c r="B41" s="1113"/>
      <c r="C41" s="1112" t="s">
        <v>98</v>
      </c>
      <c r="D41" s="1112"/>
      <c r="E41" s="1094">
        <f>[3]INDUSTRY!$F$28</f>
        <v>0</v>
      </c>
      <c r="F41" s="1094">
        <f>[3]INDUSTRY!$G$28</f>
        <v>0</v>
      </c>
      <c r="G41" s="1094">
        <f>[3]INDUSTRY!$H$28</f>
        <v>0</v>
      </c>
      <c r="H41" s="1094">
        <f>[3]INDUSTRY!$I$28</f>
        <v>0</v>
      </c>
      <c r="I41" s="1094">
        <f>[3]INDUSTRY!$J$28</f>
        <v>0</v>
      </c>
      <c r="J41" s="1094">
        <f>[3]INDUSTRY!$K$28</f>
        <v>0</v>
      </c>
      <c r="K41" s="1094">
        <f>[3]INDUSTRY!$L$28</f>
        <v>0</v>
      </c>
      <c r="L41" s="1094">
        <f>[3]INDUSTRY!$M$28</f>
        <v>0</v>
      </c>
      <c r="M41" s="1094">
        <f>[3]INDUSTRY!$N$28</f>
        <v>0</v>
      </c>
      <c r="N41" s="1094">
        <f>[3]INDUSTRY!$O$28</f>
        <v>0</v>
      </c>
      <c r="O41" s="1094">
        <f>[3]INDUSTRY!$P$28</f>
        <v>0</v>
      </c>
      <c r="P41" s="1094">
        <f>[3]INDUSTRY!$Q$28</f>
        <v>0</v>
      </c>
    </row>
    <row r="42" spans="1:16" ht="15.75" thickBot="1" x14ac:dyDescent="0.3">
      <c r="A42" s="1107"/>
      <c r="B42" s="1118"/>
      <c r="C42" s="1106" t="s">
        <v>99</v>
      </c>
      <c r="D42" s="1106"/>
      <c r="E42" s="1094">
        <f>[3]INDUSTRY!$F$29</f>
        <v>386943</v>
      </c>
      <c r="F42" s="1094">
        <f>[3]INDUSTRY!$G$29</f>
        <v>389098</v>
      </c>
      <c r="G42" s="1094">
        <f>[3]INDUSTRY!$H$29</f>
        <v>392194</v>
      </c>
      <c r="H42" s="1094">
        <f>[3]INDUSTRY!$I$29</f>
        <v>384499</v>
      </c>
      <c r="I42" s="1094">
        <f>[3]INDUSTRY!$J$29</f>
        <v>386414</v>
      </c>
      <c r="J42" s="1094">
        <f>[3]INDUSTRY!$K$29</f>
        <v>389411</v>
      </c>
      <c r="K42" s="1094">
        <f>[3]INDUSTRY!$L$29</f>
        <v>660771</v>
      </c>
      <c r="L42" s="1094">
        <f>[3]INDUSTRY!$M$29</f>
        <v>664888</v>
      </c>
      <c r="M42" s="1094">
        <f>[3]INDUSTRY!$N$29</f>
        <v>669333</v>
      </c>
      <c r="N42" s="1094">
        <f>[3]INDUSTRY!$O$29</f>
        <v>658036</v>
      </c>
      <c r="O42" s="1094">
        <f>[3]INDUSTRY!$P$29</f>
        <v>652401</v>
      </c>
      <c r="P42" s="1094">
        <f>[3]INDUSTRY!$Q$29</f>
        <v>655172</v>
      </c>
    </row>
    <row r="43" spans="1:16" ht="15.75" thickBot="1" x14ac:dyDescent="0.3">
      <c r="A43" s="1119" t="s">
        <v>182</v>
      </c>
      <c r="B43" s="1120"/>
      <c r="C43" s="1120"/>
      <c r="D43" s="1120"/>
      <c r="E43" s="1090">
        <f>E21+E29</f>
        <v>50689465</v>
      </c>
      <c r="F43" s="1090">
        <f t="shared" ref="F43:P43" si="6">F21+F29</f>
        <v>50818647</v>
      </c>
      <c r="G43" s="1090">
        <f t="shared" si="6"/>
        <v>52896635</v>
      </c>
      <c r="H43" s="1090">
        <f t="shared" si="6"/>
        <v>52532707</v>
      </c>
      <c r="I43" s="1090">
        <f t="shared" si="6"/>
        <v>53399122</v>
      </c>
      <c r="J43" s="1090">
        <f t="shared" si="6"/>
        <v>54851090</v>
      </c>
      <c r="K43" s="1090">
        <f t="shared" si="6"/>
        <v>54928921</v>
      </c>
      <c r="L43" s="1090">
        <f t="shared" si="6"/>
        <v>54842870</v>
      </c>
      <c r="M43" s="1090">
        <f t="shared" si="6"/>
        <v>55947760</v>
      </c>
      <c r="N43" s="1090">
        <f t="shared" si="6"/>
        <v>58129069</v>
      </c>
      <c r="O43" s="1090">
        <f t="shared" si="6"/>
        <v>58509857</v>
      </c>
      <c r="P43" s="1090">
        <f t="shared" si="6"/>
        <v>58931158</v>
      </c>
    </row>
    <row r="44" spans="1:16" x14ac:dyDescent="0.25">
      <c r="A44" s="1100" t="s">
        <v>183</v>
      </c>
      <c r="B44" s="1101"/>
      <c r="C44" s="1101"/>
      <c r="D44" s="1121"/>
      <c r="E44" s="1090">
        <f>SUM(E45:E52)</f>
        <v>1533415</v>
      </c>
      <c r="F44" s="1090">
        <f t="shared" ref="F44:P44" si="7">SUM(F45:F52)</f>
        <v>2250325</v>
      </c>
      <c r="G44" s="1090">
        <f t="shared" si="7"/>
        <v>2368257</v>
      </c>
      <c r="H44" s="1090">
        <f t="shared" si="7"/>
        <v>2412940</v>
      </c>
      <c r="I44" s="1090">
        <f t="shared" si="7"/>
        <v>2174938</v>
      </c>
      <c r="J44" s="1090">
        <f t="shared" si="7"/>
        <v>1908731</v>
      </c>
      <c r="K44" s="1090">
        <f t="shared" si="7"/>
        <v>1925376</v>
      </c>
      <c r="L44" s="1090">
        <f t="shared" si="7"/>
        <v>2351216</v>
      </c>
      <c r="M44" s="1090">
        <f t="shared" si="7"/>
        <v>2689959</v>
      </c>
      <c r="N44" s="1090">
        <f t="shared" si="7"/>
        <v>2251940</v>
      </c>
      <c r="O44" s="1090">
        <f t="shared" si="7"/>
        <v>3008025</v>
      </c>
      <c r="P44" s="1090">
        <f t="shared" si="7"/>
        <v>1609038</v>
      </c>
    </row>
    <row r="45" spans="1:16" x14ac:dyDescent="0.25">
      <c r="A45" s="1091"/>
      <c r="B45" s="1093" t="s">
        <v>20</v>
      </c>
      <c r="C45" s="1093"/>
      <c r="D45" s="1093"/>
      <c r="E45" s="1094">
        <f>[3]INDUSTRY!$F$32</f>
        <v>106385</v>
      </c>
      <c r="F45" s="1094">
        <f>[3]INDUSTRY!$G$32</f>
        <v>171329</v>
      </c>
      <c r="G45" s="1094">
        <f>[3]INDUSTRY!$H$32</f>
        <v>225527</v>
      </c>
      <c r="H45" s="1094">
        <f>[3]INDUSTRY!$I$32</f>
        <v>269366</v>
      </c>
      <c r="I45" s="1094">
        <f>[3]INDUSTRY!$J$32</f>
        <v>312589</v>
      </c>
      <c r="J45" s="1094">
        <f>[3]INDUSTRY!$K$32</f>
        <v>166598</v>
      </c>
      <c r="K45" s="1094">
        <f>[3]INDUSTRY!$L$32</f>
        <v>80942</v>
      </c>
      <c r="L45" s="1094">
        <f>[3]INDUSTRY!$M$32</f>
        <v>154215</v>
      </c>
      <c r="M45" s="1094">
        <f>[3]INDUSTRY!$N$32</f>
        <v>190353</v>
      </c>
      <c r="N45" s="1094">
        <f>[3]INDUSTRY!$O$32</f>
        <v>257577</v>
      </c>
      <c r="O45" s="1094">
        <f>[3]INDUSTRY!$P$32</f>
        <v>301030</v>
      </c>
      <c r="P45" s="1094">
        <f>[3]INDUSTRY!$Q$32</f>
        <v>66428</v>
      </c>
    </row>
    <row r="46" spans="1:16" x14ac:dyDescent="0.25">
      <c r="A46" s="1091"/>
      <c r="B46" s="1093" t="s">
        <v>21</v>
      </c>
      <c r="C46" s="1093"/>
      <c r="D46" s="1093"/>
      <c r="E46" s="1094">
        <f>[3]INDUSTRY!$F$33</f>
        <v>321837</v>
      </c>
      <c r="F46" s="1094">
        <f>[3]INDUSTRY!$G$33</f>
        <v>322355</v>
      </c>
      <c r="G46" s="1094">
        <f>[3]INDUSTRY!$H$33</f>
        <v>323121</v>
      </c>
      <c r="H46" s="1094">
        <f>[3]INDUSTRY!$I$33</f>
        <v>323074</v>
      </c>
      <c r="I46" s="1094">
        <f>[3]INDUSTRY!$J$33</f>
        <v>323885</v>
      </c>
      <c r="J46" s="1094">
        <f>[3]INDUSTRY!$K$33</f>
        <v>300714</v>
      </c>
      <c r="K46" s="1094">
        <f>[3]INDUSTRY!$L$33</f>
        <v>308242</v>
      </c>
      <c r="L46" s="1094">
        <f>[3]INDUSTRY!$M$33</f>
        <v>311536</v>
      </c>
      <c r="M46" s="1094">
        <f>[3]INDUSTRY!$N$33</f>
        <v>311674</v>
      </c>
      <c r="N46" s="1094">
        <f>[3]INDUSTRY!$O$33</f>
        <v>314348</v>
      </c>
      <c r="O46" s="1094">
        <f>[3]INDUSTRY!$P$33</f>
        <v>351971</v>
      </c>
      <c r="P46" s="1094">
        <f>[3]INDUSTRY!$Q$33</f>
        <v>336795</v>
      </c>
    </row>
    <row r="47" spans="1:16" x14ac:dyDescent="0.25">
      <c r="A47" s="1091"/>
      <c r="B47" s="1093" t="s">
        <v>22</v>
      </c>
      <c r="C47" s="1093"/>
      <c r="D47" s="1093"/>
      <c r="E47" s="1094">
        <f>[3]INDUSTRY!$F$34</f>
        <v>0</v>
      </c>
      <c r="F47" s="1094">
        <f>[3]INDUSTRY!$G$34</f>
        <v>0</v>
      </c>
      <c r="G47" s="1094">
        <f>[3]INDUSTRY!$H$34</f>
        <v>0</v>
      </c>
      <c r="H47" s="1094">
        <f>[3]INDUSTRY!$I$34</f>
        <v>0</v>
      </c>
      <c r="I47" s="1094">
        <f>[3]INDUSTRY!$J$34</f>
        <v>0</v>
      </c>
      <c r="J47" s="1094">
        <f>[3]INDUSTRY!$K$34</f>
        <v>0</v>
      </c>
      <c r="K47" s="1094">
        <f>[3]INDUSTRY!$L$34</f>
        <v>0</v>
      </c>
      <c r="L47" s="1094">
        <f>[3]INDUSTRY!$M$34</f>
        <v>0</v>
      </c>
      <c r="M47" s="1094">
        <f>[3]INDUSTRY!$N$34</f>
        <v>0</v>
      </c>
      <c r="N47" s="1094">
        <f>[3]INDUSTRY!$O$34</f>
        <v>0</v>
      </c>
      <c r="O47" s="1094">
        <f>[3]INDUSTRY!$P$34</f>
        <v>0</v>
      </c>
      <c r="P47" s="1094">
        <f>[3]INDUSTRY!$Q$34</f>
        <v>0</v>
      </c>
    </row>
    <row r="48" spans="1:16" x14ac:dyDescent="0.25">
      <c r="A48" s="1091"/>
      <c r="B48" s="1093" t="s">
        <v>23</v>
      </c>
      <c r="C48" s="1093"/>
      <c r="D48" s="1093"/>
      <c r="E48" s="1094">
        <f>[3]INDUSTRY!$F$35</f>
        <v>410191</v>
      </c>
      <c r="F48" s="1094">
        <f>[3]INDUSTRY!$G$35</f>
        <v>491925</v>
      </c>
      <c r="G48" s="1094">
        <f>[3]INDUSTRY!$H$35</f>
        <v>432358</v>
      </c>
      <c r="H48" s="1094">
        <f>[3]INDUSTRY!$I$35</f>
        <v>754393</v>
      </c>
      <c r="I48" s="1094">
        <f>[3]INDUSTRY!$J$35</f>
        <v>506547</v>
      </c>
      <c r="J48" s="1094">
        <f>[3]INDUSTRY!$K$35</f>
        <v>679493</v>
      </c>
      <c r="K48" s="1094">
        <f>[3]INDUSTRY!$L$35</f>
        <v>668197</v>
      </c>
      <c r="L48" s="1094">
        <f>[3]INDUSTRY!$M$35</f>
        <v>647223</v>
      </c>
      <c r="M48" s="1094">
        <f>[3]INDUSTRY!$N$35</f>
        <v>810069</v>
      </c>
      <c r="N48" s="1094">
        <f>[3]INDUSTRY!$O$35</f>
        <v>739345</v>
      </c>
      <c r="O48" s="1094">
        <f>[3]INDUSTRY!$P$35</f>
        <v>644457</v>
      </c>
      <c r="P48" s="1094">
        <f>[3]INDUSTRY!$Q$35</f>
        <v>597251</v>
      </c>
    </row>
    <row r="49" spans="1:16" x14ac:dyDescent="0.25">
      <c r="A49" s="1091"/>
      <c r="B49" s="1122" t="s">
        <v>79</v>
      </c>
      <c r="C49" s="1093"/>
      <c r="D49" s="1093"/>
      <c r="E49" s="1094">
        <f>[3]INDUSTRY!$F$36</f>
        <v>467286</v>
      </c>
      <c r="F49" s="1094">
        <f>[3]INDUSTRY!$G$36</f>
        <v>1057050</v>
      </c>
      <c r="G49" s="1094">
        <f>[3]INDUSTRY!$H$36</f>
        <v>1112555</v>
      </c>
      <c r="H49" s="1094">
        <f>[3]INDUSTRY!$I$36</f>
        <v>755434</v>
      </c>
      <c r="I49" s="1094">
        <f>[3]INDUSTRY!$J$36</f>
        <v>738899</v>
      </c>
      <c r="J49" s="1094">
        <f>[3]INDUSTRY!$K$36</f>
        <v>566597</v>
      </c>
      <c r="K49" s="1094">
        <f>[3]INDUSTRY!$L$36</f>
        <v>633019</v>
      </c>
      <c r="L49" s="1094">
        <f>[3]INDUSTRY!$M$36</f>
        <v>1014759</v>
      </c>
      <c r="M49" s="1094">
        <f>[3]INDUSTRY!$N$36</f>
        <v>1207903</v>
      </c>
      <c r="N49" s="1094">
        <f>[3]INDUSTRY!$O$36</f>
        <v>718123</v>
      </c>
      <c r="O49" s="1094">
        <f>[3]INDUSTRY!$P$36</f>
        <v>1452624</v>
      </c>
      <c r="P49" s="1094">
        <f>[3]INDUSTRY!$Q$36</f>
        <v>432013</v>
      </c>
    </row>
    <row r="50" spans="1:16" x14ac:dyDescent="0.25">
      <c r="A50" s="1091"/>
      <c r="B50" s="1093" t="s">
        <v>166</v>
      </c>
      <c r="C50" s="1093"/>
      <c r="D50" s="1093"/>
      <c r="E50" s="1094">
        <f>[3]INDUSTRY!$F$37</f>
        <v>106763</v>
      </c>
      <c r="F50" s="1094">
        <f>[3]INDUSTRY!$G$37</f>
        <v>88726</v>
      </c>
      <c r="G50" s="1094">
        <f>[3]INDUSTRY!$H$37</f>
        <v>94471</v>
      </c>
      <c r="H50" s="1094">
        <f>[3]INDUSTRY!$I$37</f>
        <v>84644</v>
      </c>
      <c r="I50" s="1094">
        <f>[3]INDUSTRY!$J$37</f>
        <v>123136</v>
      </c>
      <c r="J50" s="1094">
        <f>[3]INDUSTRY!$K$37</f>
        <v>117002</v>
      </c>
      <c r="K50" s="1094">
        <f>[3]INDUSTRY!$L$37</f>
        <v>136171</v>
      </c>
      <c r="L50" s="1094">
        <f>[3]INDUSTRY!$M$37</f>
        <v>105597</v>
      </c>
      <c r="M50" s="1094">
        <f>[3]INDUSTRY!$N$37</f>
        <v>84902</v>
      </c>
      <c r="N50" s="1094">
        <f>[3]INDUSTRY!$O$37</f>
        <v>103006</v>
      </c>
      <c r="O50" s="1094">
        <f>[3]INDUSTRY!$P$37</f>
        <v>118375</v>
      </c>
      <c r="P50" s="1094">
        <f>[3]INDUSTRY!$Q$37</f>
        <v>105393</v>
      </c>
    </row>
    <row r="51" spans="1:16" x14ac:dyDescent="0.25">
      <c r="A51" s="1091"/>
      <c r="B51" s="1122" t="s">
        <v>167</v>
      </c>
      <c r="C51" s="1093"/>
      <c r="D51" s="1093"/>
      <c r="E51" s="1094">
        <f>[3]INDUSTRY!$F$38</f>
        <v>39087</v>
      </c>
      <c r="F51" s="1094">
        <f>[3]INDUSTRY!$G$38</f>
        <v>7886</v>
      </c>
      <c r="G51" s="1094">
        <f>[3]INDUSTRY!$H$38</f>
        <v>52511</v>
      </c>
      <c r="H51" s="1094">
        <f>[3]INDUSTRY!$I$38</f>
        <v>46102</v>
      </c>
      <c r="I51" s="1094">
        <f>[3]INDUSTRY!$J$38</f>
        <v>43207</v>
      </c>
      <c r="J51" s="1094">
        <f>[3]INDUSTRY!$K$38</f>
        <v>0</v>
      </c>
      <c r="K51" s="1094">
        <f>[3]INDUSTRY!$L$38</f>
        <v>0</v>
      </c>
      <c r="L51" s="1094">
        <f>[3]INDUSTRY!$M$38</f>
        <v>0</v>
      </c>
      <c r="M51" s="1094">
        <f>[3]INDUSTRY!$N$38</f>
        <v>0</v>
      </c>
      <c r="N51" s="1094">
        <f>[3]INDUSTRY!$O$38</f>
        <v>0</v>
      </c>
      <c r="O51" s="1094">
        <f>[3]INDUSTRY!$P$38</f>
        <v>0</v>
      </c>
      <c r="P51" s="1094">
        <f>[3]INDUSTRY!$Q$38</f>
        <v>0</v>
      </c>
    </row>
    <row r="52" spans="1:16" ht="15.75" thickBot="1" x14ac:dyDescent="0.3">
      <c r="A52" s="1097"/>
      <c r="B52" s="1123" t="s">
        <v>24</v>
      </c>
      <c r="C52" s="1099"/>
      <c r="D52" s="1099"/>
      <c r="E52" s="1094">
        <f>[3]INDUSTRY!$F$39</f>
        <v>81866</v>
      </c>
      <c r="F52" s="1094">
        <f>[3]INDUSTRY!$G$39</f>
        <v>111054</v>
      </c>
      <c r="G52" s="1094">
        <f>[3]INDUSTRY!$H$39</f>
        <v>127714</v>
      </c>
      <c r="H52" s="1094">
        <f>[3]INDUSTRY!$I$39</f>
        <v>179927</v>
      </c>
      <c r="I52" s="1094">
        <f>[3]INDUSTRY!$J$39</f>
        <v>126675</v>
      </c>
      <c r="J52" s="1094">
        <f>[3]INDUSTRY!$K$39</f>
        <v>78327</v>
      </c>
      <c r="K52" s="1094">
        <f>[3]INDUSTRY!$L$39</f>
        <v>98805</v>
      </c>
      <c r="L52" s="1094">
        <f>[3]INDUSTRY!$M$39</f>
        <v>117886</v>
      </c>
      <c r="M52" s="1094">
        <f>[3]INDUSTRY!$N$39</f>
        <v>85058</v>
      </c>
      <c r="N52" s="1094">
        <f>[3]INDUSTRY!$O$39</f>
        <v>119541</v>
      </c>
      <c r="O52" s="1094">
        <f>[3]INDUSTRY!$P$39</f>
        <v>139568</v>
      </c>
      <c r="P52" s="1094">
        <f>[3]INDUSTRY!$Q$39</f>
        <v>71158</v>
      </c>
    </row>
    <row r="53" spans="1:16" ht="15.75" thickBot="1" x14ac:dyDescent="0.3">
      <c r="A53" s="1119" t="s">
        <v>188</v>
      </c>
      <c r="B53" s="1120"/>
      <c r="C53" s="1120"/>
      <c r="D53" s="1120"/>
      <c r="E53" s="1090">
        <f>E43+E44</f>
        <v>52222880</v>
      </c>
      <c r="F53" s="1090">
        <f t="shared" ref="F53:P53" si="8">F43+F44</f>
        <v>53068972</v>
      </c>
      <c r="G53" s="1090">
        <f t="shared" si="8"/>
        <v>55264892</v>
      </c>
      <c r="H53" s="1090">
        <f t="shared" si="8"/>
        <v>54945647</v>
      </c>
      <c r="I53" s="1090">
        <f t="shared" si="8"/>
        <v>55574060</v>
      </c>
      <c r="J53" s="1090">
        <f t="shared" si="8"/>
        <v>56759821</v>
      </c>
      <c r="K53" s="1090">
        <f t="shared" si="8"/>
        <v>56854297</v>
      </c>
      <c r="L53" s="1090">
        <f t="shared" si="8"/>
        <v>57194086</v>
      </c>
      <c r="M53" s="1090">
        <f t="shared" si="8"/>
        <v>58637719</v>
      </c>
      <c r="N53" s="1090">
        <f t="shared" si="8"/>
        <v>60381009</v>
      </c>
      <c r="O53" s="1090">
        <f t="shared" si="8"/>
        <v>61517882</v>
      </c>
      <c r="P53" s="1090">
        <f t="shared" si="8"/>
        <v>60540196</v>
      </c>
    </row>
    <row r="54" spans="1:16" x14ac:dyDescent="0.25">
      <c r="A54" s="1100" t="s">
        <v>184</v>
      </c>
      <c r="B54" s="1101"/>
      <c r="C54" s="1101"/>
      <c r="D54" s="1101"/>
      <c r="E54" s="1090">
        <f>E55+E58+E59+E60</f>
        <v>5894647</v>
      </c>
      <c r="F54" s="1090">
        <f t="shared" ref="F54:P54" si="9">F55+F58+F59+F60</f>
        <v>5993698</v>
      </c>
      <c r="G54" s="1090">
        <f t="shared" si="9"/>
        <v>6063741</v>
      </c>
      <c r="H54" s="1090">
        <f t="shared" si="9"/>
        <v>6070595</v>
      </c>
      <c r="I54" s="1090">
        <f t="shared" si="9"/>
        <v>6178884</v>
      </c>
      <c r="J54" s="1090">
        <f t="shared" si="9"/>
        <v>6126857</v>
      </c>
      <c r="K54" s="1090">
        <f t="shared" si="9"/>
        <v>6234070</v>
      </c>
      <c r="L54" s="1090">
        <f t="shared" si="9"/>
        <v>6376250</v>
      </c>
      <c r="M54" s="1090">
        <f t="shared" si="9"/>
        <v>6283439</v>
      </c>
      <c r="N54" s="1090">
        <f t="shared" si="9"/>
        <v>6275338</v>
      </c>
      <c r="O54" s="1090">
        <f t="shared" si="9"/>
        <v>6401363</v>
      </c>
      <c r="P54" s="1090">
        <f t="shared" si="9"/>
        <v>6528521</v>
      </c>
    </row>
    <row r="55" spans="1:16" x14ac:dyDescent="0.25">
      <c r="A55" s="1091"/>
      <c r="B55" s="1092" t="s">
        <v>185</v>
      </c>
      <c r="C55" s="1093"/>
      <c r="D55" s="1093"/>
      <c r="E55" s="1090">
        <f>E56+E57</f>
        <v>23822</v>
      </c>
      <c r="F55" s="1094">
        <f t="shared" ref="F55:N55" si="10">F56+F57</f>
        <v>23822</v>
      </c>
      <c r="G55" s="1094">
        <f t="shared" si="10"/>
        <v>23822</v>
      </c>
      <c r="H55" s="1094">
        <f t="shared" si="10"/>
        <v>23822</v>
      </c>
      <c r="I55" s="1094">
        <f t="shared" si="10"/>
        <v>23822</v>
      </c>
      <c r="J55" s="1094">
        <f t="shared" si="10"/>
        <v>23822</v>
      </c>
      <c r="K55" s="1094">
        <f t="shared" si="10"/>
        <v>23822</v>
      </c>
      <c r="L55" s="1094">
        <f t="shared" si="10"/>
        <v>23822</v>
      </c>
      <c r="M55" s="1094">
        <f t="shared" si="10"/>
        <v>23822</v>
      </c>
      <c r="N55" s="1094">
        <f t="shared" si="10"/>
        <v>23841</v>
      </c>
      <c r="O55" s="1094">
        <f>O56+O57</f>
        <v>23841</v>
      </c>
      <c r="P55" s="1094">
        <f>P56+P57</f>
        <v>23841</v>
      </c>
    </row>
    <row r="56" spans="1:16" x14ac:dyDescent="0.25">
      <c r="A56" s="1124"/>
      <c r="B56" s="1125"/>
      <c r="C56" s="1125" t="s">
        <v>28</v>
      </c>
      <c r="D56" s="1126"/>
      <c r="E56" s="1094">
        <f>[3]INDUSTRY!$F$43</f>
        <v>23822</v>
      </c>
      <c r="F56" s="1094">
        <f>[3]INDUSTRY!$G$43</f>
        <v>23822</v>
      </c>
      <c r="G56" s="1094">
        <f>[3]INDUSTRY!$H$43</f>
        <v>23822</v>
      </c>
      <c r="H56" s="1094">
        <f>[3]INDUSTRY!$I$43</f>
        <v>23822</v>
      </c>
      <c r="I56" s="1094">
        <f>[3]INDUSTRY!$J$43</f>
        <v>23822</v>
      </c>
      <c r="J56" s="1094">
        <f>[3]INDUSTRY!$K$43</f>
        <v>23822</v>
      </c>
      <c r="K56" s="1094">
        <f>[3]INDUSTRY!$L$43</f>
        <v>23822</v>
      </c>
      <c r="L56" s="1094">
        <f>[3]INDUSTRY!$M$43</f>
        <v>23822</v>
      </c>
      <c r="M56" s="1094">
        <f>[3]INDUSTRY!$N$43</f>
        <v>23822</v>
      </c>
      <c r="N56" s="1094">
        <f>[3]INDUSTRY!$O$43</f>
        <v>23841</v>
      </c>
      <c r="O56" s="1094">
        <f>[3]INDUSTRY!$P$43</f>
        <v>23841</v>
      </c>
      <c r="P56" s="1094">
        <f>[3]INDUSTRY!$Q$43</f>
        <v>23841</v>
      </c>
    </row>
    <row r="57" spans="1:16" x14ac:dyDescent="0.25">
      <c r="A57" s="1127"/>
      <c r="B57" s="1104"/>
      <c r="C57" s="1104" t="s">
        <v>29</v>
      </c>
      <c r="D57" s="1113"/>
      <c r="E57" s="1094">
        <f>[3]INDUSTRY!$F$44</f>
        <v>0</v>
      </c>
      <c r="F57" s="1094">
        <f>[3]INDUSTRY!$G$44</f>
        <v>0</v>
      </c>
      <c r="G57" s="1094">
        <f>[3]INDUSTRY!$H$44</f>
        <v>0</v>
      </c>
      <c r="H57" s="1094">
        <f>[3]INDUSTRY!$I$44</f>
        <v>0</v>
      </c>
      <c r="I57" s="1094">
        <f>[3]INDUSTRY!$J$44</f>
        <v>0</v>
      </c>
      <c r="J57" s="1094">
        <f>[3]INDUSTRY!$K$44</f>
        <v>0</v>
      </c>
      <c r="K57" s="1094">
        <f>[3]INDUSTRY!$L$44</f>
        <v>0</v>
      </c>
      <c r="L57" s="1094">
        <f>[3]INDUSTRY!$M$44</f>
        <v>0</v>
      </c>
      <c r="M57" s="1094">
        <f>[3]INDUSTRY!$N$44</f>
        <v>0</v>
      </c>
      <c r="N57" s="1094"/>
      <c r="O57" s="1094"/>
      <c r="P57" s="1094"/>
    </row>
    <row r="58" spans="1:16" x14ac:dyDescent="0.25">
      <c r="A58" s="1091"/>
      <c r="B58" s="1092" t="s">
        <v>30</v>
      </c>
      <c r="C58" s="1118"/>
      <c r="D58" s="1118"/>
      <c r="E58" s="1090">
        <f>[3]INDUSTRY!$F$45</f>
        <v>1791099</v>
      </c>
      <c r="F58" s="1090">
        <f>[3]INDUSTRY!$G$45</f>
        <v>1791099</v>
      </c>
      <c r="G58" s="1090">
        <f>[3]INDUSTRY!$H$45</f>
        <v>1791099</v>
      </c>
      <c r="H58" s="1090">
        <f>[3]INDUSTRY!$I$45</f>
        <v>1791099</v>
      </c>
      <c r="I58" s="1090">
        <f>[3]INDUSTRY!$J$45</f>
        <v>1791099</v>
      </c>
      <c r="J58" s="1090">
        <f>[3]INDUSTRY!$K$45</f>
        <v>1791099</v>
      </c>
      <c r="K58" s="1090">
        <f>[3]INDUSTRY!$L$45</f>
        <v>1791099</v>
      </c>
      <c r="L58" s="1090">
        <f>[3]INDUSTRY!$M$45</f>
        <v>1791099</v>
      </c>
      <c r="M58" s="1090">
        <f>[3]INDUSTRY!$N$45</f>
        <v>1791099</v>
      </c>
      <c r="N58" s="1090">
        <f>[3]INDUSTRY!$O$45</f>
        <v>1912574</v>
      </c>
      <c r="O58" s="1090">
        <f>[3]INDUSTRY!$P$45</f>
        <v>1912574</v>
      </c>
      <c r="P58" s="1090">
        <f>[3]INDUSTRY!$Q$45</f>
        <v>1912574</v>
      </c>
    </row>
    <row r="59" spans="1:16" x14ac:dyDescent="0.25">
      <c r="A59" s="1091"/>
      <c r="B59" s="1092" t="s">
        <v>31</v>
      </c>
      <c r="C59" s="1093"/>
      <c r="D59" s="1093"/>
      <c r="E59" s="1090">
        <f>[3]INDUSTRY!$F$46</f>
        <v>133256</v>
      </c>
      <c r="F59" s="1090">
        <f>[3]INDUSTRY!$G$46</f>
        <v>129737</v>
      </c>
      <c r="G59" s="1090">
        <f>[3]INDUSTRY!$H$46</f>
        <v>130554</v>
      </c>
      <c r="H59" s="1090">
        <f>[3]INDUSTRY!$I$46</f>
        <v>137986</v>
      </c>
      <c r="I59" s="1090">
        <f>[3]INDUSTRY!$J$46</f>
        <v>131901</v>
      </c>
      <c r="J59" s="1090">
        <f>[3]INDUSTRY!$K$46</f>
        <v>128904</v>
      </c>
      <c r="K59" s="1090">
        <f>[3]INDUSTRY!$L$46</f>
        <v>122189</v>
      </c>
      <c r="L59" s="1090">
        <f>[3]INDUSTRY!$M$46</f>
        <v>142940</v>
      </c>
      <c r="M59" s="1090">
        <f>[3]INDUSTRY!$N$46</f>
        <v>192420</v>
      </c>
      <c r="N59" s="1090">
        <f>[3]INDUSTRY!$O$46</f>
        <v>189598</v>
      </c>
      <c r="O59" s="1090">
        <f>[3]INDUSTRY!$P$46</f>
        <v>194152</v>
      </c>
      <c r="P59" s="1090">
        <f>[3]INDUSTRY!$Q$46</f>
        <v>201909</v>
      </c>
    </row>
    <row r="60" spans="1:16" x14ac:dyDescent="0.25">
      <c r="A60" s="1091"/>
      <c r="B60" s="1092" t="s">
        <v>186</v>
      </c>
      <c r="C60" s="1118"/>
      <c r="D60" s="1118"/>
      <c r="E60" s="1090">
        <f t="shared" ref="E60:P60" si="11">+E61+E62</f>
        <v>3946470</v>
      </c>
      <c r="F60" s="1090">
        <f t="shared" si="11"/>
        <v>4049040</v>
      </c>
      <c r="G60" s="1090">
        <f t="shared" si="11"/>
        <v>4118266</v>
      </c>
      <c r="H60" s="1090">
        <f t="shared" si="11"/>
        <v>4117688</v>
      </c>
      <c r="I60" s="1090">
        <f t="shared" si="11"/>
        <v>4232062</v>
      </c>
      <c r="J60" s="1090">
        <f t="shared" si="11"/>
        <v>4183032</v>
      </c>
      <c r="K60" s="1090">
        <f t="shared" si="11"/>
        <v>4296960</v>
      </c>
      <c r="L60" s="1090">
        <f t="shared" si="11"/>
        <v>4418389</v>
      </c>
      <c r="M60" s="1090">
        <f t="shared" si="11"/>
        <v>4276098</v>
      </c>
      <c r="N60" s="1090">
        <f t="shared" si="11"/>
        <v>4149325</v>
      </c>
      <c r="O60" s="1090">
        <f t="shared" si="11"/>
        <v>4270796</v>
      </c>
      <c r="P60" s="1090">
        <f t="shared" si="11"/>
        <v>4390197</v>
      </c>
    </row>
    <row r="61" spans="1:16" x14ac:dyDescent="0.25">
      <c r="A61" s="1091"/>
      <c r="B61" s="1093"/>
      <c r="C61" s="1093" t="s">
        <v>33</v>
      </c>
      <c r="D61" s="1093"/>
      <c r="E61" s="1094">
        <f>[3]INDUSTRY!$F$48</f>
        <v>2802689</v>
      </c>
      <c r="F61" s="1094">
        <f>[3]INDUSTRY!$G$48</f>
        <v>2802662</v>
      </c>
      <c r="G61" s="1094">
        <f>[3]INDUSTRY!$H$48</f>
        <v>2799697</v>
      </c>
      <c r="H61" s="1094">
        <f>[3]INDUSTRY!$I$48</f>
        <v>2799734</v>
      </c>
      <c r="I61" s="1094">
        <f>[3]INDUSTRY!$J$48</f>
        <v>2799776</v>
      </c>
      <c r="J61" s="1094">
        <f>[3]INDUSTRY!$K$48</f>
        <v>2942509</v>
      </c>
      <c r="K61" s="1094">
        <f>[3]INDUSTRY!$L$48</f>
        <v>3259510</v>
      </c>
      <c r="L61" s="1094">
        <f>[3]INDUSTRY!$M$48</f>
        <v>3259551</v>
      </c>
      <c r="M61" s="1094">
        <f>[3]INDUSTRY!$N$48</f>
        <v>2322034</v>
      </c>
      <c r="N61" s="1094">
        <f>[3]INDUSTRY!$O$48</f>
        <v>2322075</v>
      </c>
      <c r="O61" s="1094">
        <f>[3]INDUSTRY!$P$48</f>
        <v>2321946</v>
      </c>
      <c r="P61" s="1094">
        <f>[3]INDUSTRY!$Q$48</f>
        <v>2324001</v>
      </c>
    </row>
    <row r="62" spans="1:16" ht="15.75" thickBot="1" x14ac:dyDescent="0.3">
      <c r="A62" s="1097"/>
      <c r="B62" s="1099"/>
      <c r="C62" s="1099" t="s">
        <v>34</v>
      </c>
      <c r="D62" s="1099"/>
      <c r="E62" s="1094">
        <f>[3]INDUSTRY!$F$49</f>
        <v>1143781</v>
      </c>
      <c r="F62" s="1094">
        <f>[3]INDUSTRY!$G$49</f>
        <v>1246378</v>
      </c>
      <c r="G62" s="1094">
        <f>[3]INDUSTRY!$H$49</f>
        <v>1318569</v>
      </c>
      <c r="H62" s="1094">
        <f>[3]INDUSTRY!$I$49</f>
        <v>1317954</v>
      </c>
      <c r="I62" s="1094">
        <f>[3]INDUSTRY!$J$49</f>
        <v>1432286</v>
      </c>
      <c r="J62" s="1094">
        <f>[3]INDUSTRY!$K$49</f>
        <v>1240523</v>
      </c>
      <c r="K62" s="1094">
        <f>[3]INDUSTRY!$L$49</f>
        <v>1037450</v>
      </c>
      <c r="L62" s="1094">
        <f>[3]INDUSTRY!$M$49</f>
        <v>1158838</v>
      </c>
      <c r="M62" s="1094">
        <f>[3]INDUSTRY!$N$49</f>
        <v>1954064</v>
      </c>
      <c r="N62" s="1094">
        <f>[3]INDUSTRY!$O$49</f>
        <v>1827250</v>
      </c>
      <c r="O62" s="1094">
        <f>[3]INDUSTRY!$P$49</f>
        <v>1948850</v>
      </c>
      <c r="P62" s="1094">
        <f>[3]INDUSTRY!$Q$49</f>
        <v>2066196</v>
      </c>
    </row>
    <row r="63" spans="1:16" ht="15.75" thickBot="1" x14ac:dyDescent="0.3">
      <c r="A63" s="1105" t="s">
        <v>187</v>
      </c>
      <c r="B63" s="1106"/>
      <c r="C63" s="1106"/>
      <c r="D63" s="1106"/>
      <c r="E63" s="1094">
        <f>[3]INDUSTRY!$F$50</f>
        <v>0</v>
      </c>
      <c r="F63" s="1094">
        <f>[3]INDUSTRY!$G$50</f>
        <v>0</v>
      </c>
      <c r="G63" s="1094">
        <f>[3]INDUSTRY!$H$50</f>
        <v>0</v>
      </c>
      <c r="H63" s="1094">
        <f>[3]INDUSTRY!$I$50</f>
        <v>0</v>
      </c>
      <c r="I63" s="1094">
        <f>[3]INDUSTRY!$J$50</f>
        <v>0</v>
      </c>
      <c r="J63" s="1094">
        <f>[3]INDUSTRY!$K$49</f>
        <v>1240523</v>
      </c>
      <c r="K63" s="1094">
        <f>[3]INDUSTRY!$L$50</f>
        <v>0</v>
      </c>
      <c r="L63" s="1094">
        <f>[3]INDUSTRY!$M$50</f>
        <v>0</v>
      </c>
      <c r="M63" s="1094">
        <f>[3]INDUSTRY!$M$50</f>
        <v>0</v>
      </c>
      <c r="N63" s="1094">
        <f>[3]INDUSTRY!$O$50</f>
        <v>0</v>
      </c>
      <c r="O63" s="1094">
        <f>[3]INDUSTRY!$P$50</f>
        <v>0</v>
      </c>
      <c r="P63" s="1094">
        <f>[3]INDUSTRY!$Q$50</f>
        <v>0</v>
      </c>
    </row>
    <row r="64" spans="1:16" ht="15.75" thickBot="1" x14ac:dyDescent="0.3">
      <c r="A64" s="1088" t="s">
        <v>107</v>
      </c>
      <c r="B64" s="1089"/>
      <c r="C64" s="1089"/>
      <c r="D64" s="1089"/>
      <c r="E64" s="1090">
        <f>E53+E54+E63</f>
        <v>58117527</v>
      </c>
      <c r="F64" s="1090">
        <f t="shared" ref="F64:P64" si="12">F53+F54+F63</f>
        <v>59062670</v>
      </c>
      <c r="G64" s="1090">
        <f t="shared" si="12"/>
        <v>61328633</v>
      </c>
      <c r="H64" s="1090">
        <f t="shared" si="12"/>
        <v>61016242</v>
      </c>
      <c r="I64" s="1090">
        <f t="shared" si="12"/>
        <v>61752944</v>
      </c>
      <c r="J64" s="1090">
        <f t="shared" si="12"/>
        <v>64127201</v>
      </c>
      <c r="K64" s="1090">
        <f>K53+K54+K63</f>
        <v>63088367</v>
      </c>
      <c r="L64" s="1090">
        <f>L53+L54+L63</f>
        <v>63570336</v>
      </c>
      <c r="M64" s="1090">
        <f>M53+M54+M63</f>
        <v>64921158</v>
      </c>
      <c r="N64" s="1090">
        <f t="shared" si="12"/>
        <v>66656347</v>
      </c>
      <c r="O64" s="1090">
        <f t="shared" si="12"/>
        <v>67919245</v>
      </c>
      <c r="P64" s="1090">
        <f t="shared" si="12"/>
        <v>67068717</v>
      </c>
    </row>
    <row r="65" spans="1:16" ht="15.75" thickBot="1" x14ac:dyDescent="0.3">
      <c r="A65" s="1128" t="s">
        <v>82</v>
      </c>
      <c r="B65" s="1129"/>
      <c r="C65" s="1129"/>
      <c r="D65" s="1129"/>
      <c r="E65" s="1130"/>
      <c r="F65" s="1130"/>
      <c r="G65" s="1130"/>
      <c r="H65" s="1130"/>
      <c r="I65" s="1130"/>
      <c r="J65" s="1130"/>
      <c r="K65" s="1130"/>
      <c r="L65" s="1130"/>
      <c r="M65" s="1130"/>
      <c r="N65" s="1130"/>
      <c r="O65" s="1130"/>
      <c r="P65" s="1131"/>
    </row>
    <row r="66" spans="1:16" ht="15.75" thickBot="1" x14ac:dyDescent="0.3">
      <c r="A66" s="1132" t="s">
        <v>108</v>
      </c>
      <c r="B66" s="1133"/>
      <c r="C66" s="1133"/>
      <c r="D66" s="1133"/>
      <c r="E66" s="1134">
        <f>[3]INDUSTRY!$F$53</f>
        <v>121407</v>
      </c>
      <c r="F66" s="1134">
        <f>[3]INDUSTRY!$G$53</f>
        <v>116022</v>
      </c>
      <c r="G66" s="1134">
        <f>[3]INDUSTRY!$H$53</f>
        <v>133284</v>
      </c>
      <c r="H66" s="1134">
        <f>[3]INDUSTRY!$I$53</f>
        <v>134149</v>
      </c>
      <c r="I66" s="1134">
        <f>[3]INDUSTRY!$J$53</f>
        <v>62865</v>
      </c>
      <c r="J66" s="1134">
        <f>[3]INDUSTRY!$K$53</f>
        <v>21649</v>
      </c>
      <c r="K66" s="1134">
        <f>[3]INDUSTRY!$L$53</f>
        <v>142002</v>
      </c>
      <c r="L66" s="1134">
        <f>[3]INDUSTRY!$M$53</f>
        <v>62687</v>
      </c>
      <c r="M66" s="1134">
        <f>[3]INDUSTRY!$N$53</f>
        <v>142768</v>
      </c>
      <c r="N66" s="1134">
        <f>[3]INDUSTRY!$O$53</f>
        <v>149924</v>
      </c>
      <c r="O66" s="1134">
        <f>[3]INDUSTRY!$P$53</f>
        <v>587674</v>
      </c>
      <c r="P66" s="1134">
        <f>[3]INDUSTRY!$Q$53</f>
        <v>542311</v>
      </c>
    </row>
    <row r="67" spans="1:16" ht="15.75" thickBot="1" x14ac:dyDescent="0.3">
      <c r="A67" s="1135" t="s">
        <v>109</v>
      </c>
      <c r="B67" s="1136"/>
      <c r="C67" s="1136"/>
      <c r="D67" s="1136"/>
      <c r="E67" s="1134">
        <f>[3]INDUSTRY!$F$54</f>
        <v>5154</v>
      </c>
      <c r="F67" s="1134">
        <f>[3]INDUSTRY!$G$54</f>
        <v>21965</v>
      </c>
      <c r="G67" s="1134">
        <f>[3]INDUSTRY!$H$54</f>
        <v>5182</v>
      </c>
      <c r="H67" s="1134">
        <f>[3]INDUSTRY!$I$54</f>
        <v>13554</v>
      </c>
      <c r="I67" s="1134">
        <f>[3]INDUSTRY!$J$54</f>
        <v>80883</v>
      </c>
      <c r="J67" s="1134">
        <f>[3]INDUSTRY!$K$54</f>
        <v>77108</v>
      </c>
      <c r="K67" s="1134">
        <f>[3]INDUSTRY!$L$54</f>
        <v>19625</v>
      </c>
      <c r="L67" s="1134">
        <f>[3]INDUSTRY!$M$54</f>
        <v>19625</v>
      </c>
      <c r="M67" s="1134">
        <f>[3]INDUSTRY!$N$54</f>
        <v>38575</v>
      </c>
      <c r="N67" s="1134">
        <f>[3]INDUSTRY!$O$54</f>
        <v>505737</v>
      </c>
      <c r="O67" s="1134">
        <f>[3]INDUSTRY!$P$54</f>
        <v>207203</v>
      </c>
      <c r="P67" s="1134">
        <f>[3]INDUSTRY!$Q$54</f>
        <v>2047</v>
      </c>
    </row>
    <row r="68" spans="1:16" ht="15.75" thickBot="1" x14ac:dyDescent="0.3">
      <c r="A68" s="1135" t="s">
        <v>110</v>
      </c>
      <c r="B68" s="1136"/>
      <c r="C68" s="1136"/>
      <c r="D68" s="1136"/>
      <c r="E68" s="1134">
        <f>[3]INDUSTRY!$F$55</f>
        <v>0</v>
      </c>
      <c r="F68" s="1134">
        <f>[3]INDUSTRY!$G$55</f>
        <v>0</v>
      </c>
      <c r="G68" s="1134">
        <f>[3]INDUSTRY!$H$55</f>
        <v>0</v>
      </c>
      <c r="H68" s="1134">
        <f>[3]INDUSTRY!$I$55</f>
        <v>0</v>
      </c>
      <c r="I68" s="1134">
        <f>[3]INDUSTRY!$J$55</f>
        <v>0</v>
      </c>
      <c r="J68" s="1134">
        <f>[3]INDUSTRY!$K$55</f>
        <v>0</v>
      </c>
      <c r="K68" s="1134">
        <f>[3]INDUSTRY!$L$55</f>
        <v>0</v>
      </c>
      <c r="L68" s="1134">
        <f>[3]INDUSTRY!$M$55</f>
        <v>0</v>
      </c>
      <c r="M68" s="1134">
        <f>[3]INDUSTRY!$N$55</f>
        <v>0</v>
      </c>
      <c r="N68" s="1134">
        <f>[3]INDUSTRY!$O$55</f>
        <v>0</v>
      </c>
      <c r="O68" s="1134">
        <f>[3]INDUSTRY!$P$55</f>
        <v>0</v>
      </c>
      <c r="P68" s="1134">
        <f>[3]INDUSTRY!$Q$55</f>
        <v>0</v>
      </c>
    </row>
    <row r="69" spans="1:16" ht="15.75" thickBot="1" x14ac:dyDescent="0.3">
      <c r="A69" s="1135" t="s">
        <v>111</v>
      </c>
      <c r="B69" s="1136"/>
      <c r="C69" s="1136"/>
      <c r="D69" s="1137"/>
      <c r="E69" s="1134">
        <f>[3]INDUSTRY!$F$56</f>
        <v>30023</v>
      </c>
      <c r="F69" s="1134">
        <f>[3]INDUSTRY!$G$56</f>
        <v>7175</v>
      </c>
      <c r="G69" s="1134">
        <f>[3]INDUSTRY!$H$56</f>
        <v>38919</v>
      </c>
      <c r="H69" s="1134">
        <f>[3]INDUSTRY!$I$56</f>
        <v>3040</v>
      </c>
      <c r="I69" s="1134">
        <f>[3]INDUSTRY!$J$56</f>
        <v>2684</v>
      </c>
      <c r="J69" s="1134">
        <f>[3]INDUSTRY!$K$56</f>
        <v>866</v>
      </c>
      <c r="K69" s="1134">
        <f>[3]INDUSTRY!$L$56</f>
        <v>3393</v>
      </c>
      <c r="L69" s="1134">
        <f>[3]INDUSTRY!$M$56</f>
        <v>1</v>
      </c>
      <c r="M69" s="1134">
        <f>[3]INDUSTRY!$N$56</f>
        <v>5614</v>
      </c>
      <c r="N69" s="1134">
        <f>[3]INDUSTRY!$O$56</f>
        <v>0</v>
      </c>
      <c r="O69" s="1134">
        <f>[3]INDUSTRY!$P$56</f>
        <v>5373</v>
      </c>
      <c r="P69" s="1134">
        <f>[3]INDUSTRY!$Q$56</f>
        <v>1582</v>
      </c>
    </row>
    <row r="70" spans="1:16" ht="15.75" thickBot="1" x14ac:dyDescent="0.3">
      <c r="A70" s="1135" t="s">
        <v>112</v>
      </c>
      <c r="B70" s="1137"/>
      <c r="C70" s="1137"/>
      <c r="D70" s="1137"/>
      <c r="E70" s="1134">
        <f>[3]INDUSTRY!$F$57</f>
        <v>0</v>
      </c>
      <c r="F70" s="1134">
        <f>[3]INDUSTRY!$G$57</f>
        <v>0</v>
      </c>
      <c r="G70" s="1134">
        <f>[3]INDUSTRY!$H$57</f>
        <v>0</v>
      </c>
      <c r="H70" s="1134">
        <f>[3]INDUSTRY!$I$57</f>
        <v>0</v>
      </c>
      <c r="I70" s="1134">
        <f>[3]INDUSTRY!$J$57</f>
        <v>0</v>
      </c>
      <c r="J70" s="1134">
        <f>[3]INDUSTRY!$K$57</f>
        <v>0</v>
      </c>
      <c r="K70" s="1134">
        <f>[3]INDUSTRY!$L$57</f>
        <v>0</v>
      </c>
      <c r="L70" s="1134">
        <f>[3]INDUSTRY!$M$57</f>
        <v>0</v>
      </c>
      <c r="M70" s="1134">
        <f>[3]INDUSTRY!$N$57</f>
        <v>0</v>
      </c>
      <c r="N70" s="1134">
        <f>[3]INDUSTRY!$O$57</f>
        <v>0</v>
      </c>
      <c r="O70" s="1134">
        <f>[3]INDUSTRY!$P$57</f>
        <v>0</v>
      </c>
      <c r="P70" s="1134">
        <f>[3]INDUSTRY!$Q$57</f>
        <v>0</v>
      </c>
    </row>
    <row r="71" spans="1:16" ht="15.75" thickBot="1" x14ac:dyDescent="0.3">
      <c r="A71" s="1138" t="s">
        <v>113</v>
      </c>
      <c r="B71" s="1139"/>
      <c r="C71" s="1139"/>
      <c r="D71" s="1139"/>
      <c r="E71" s="1140">
        <f>[3]INDUSTRY!$F$57</f>
        <v>0</v>
      </c>
      <c r="F71" s="1140">
        <f>[3]INDUSTRY!$G$57</f>
        <v>0</v>
      </c>
      <c r="G71" s="1140">
        <f>[3]INDUSTRY!$H$57</f>
        <v>0</v>
      </c>
      <c r="H71" s="1140">
        <f>[3]INDUSTRY!$I$57</f>
        <v>0</v>
      </c>
      <c r="I71" s="1140">
        <f>[3]INDUSTRY!$J$57</f>
        <v>0</v>
      </c>
      <c r="J71" s="1140">
        <f>[3]INDUSTRY!$K$57</f>
        <v>0</v>
      </c>
      <c r="K71" s="1140">
        <f>[3]INDUSTRY!$L$57</f>
        <v>0</v>
      </c>
      <c r="L71" s="1140">
        <f>[3]INDUSTRY!$M$57</f>
        <v>0</v>
      </c>
      <c r="M71" s="1140">
        <f>[3]INDUSTRY!$N$57</f>
        <v>0</v>
      </c>
      <c r="N71" s="1140">
        <f>[3]INDUSTRY!$O$57</f>
        <v>0</v>
      </c>
      <c r="O71" s="1140">
        <f>[3]INDUSTRY!$P$57</f>
        <v>0</v>
      </c>
      <c r="P71" s="1140">
        <f>[3]INDUSTRY!$Q$57</f>
        <v>0</v>
      </c>
    </row>
    <row r="72" spans="1:16" x14ac:dyDescent="0.25">
      <c r="A72" s="1428" t="s">
        <v>151</v>
      </c>
      <c r="B72" s="1429"/>
      <c r="C72" s="1429"/>
      <c r="D72" s="1430"/>
      <c r="E72" s="1144"/>
      <c r="F72" s="1144"/>
      <c r="G72" s="1144"/>
      <c r="H72" s="1144"/>
      <c r="I72" s="1144"/>
      <c r="J72" s="1144"/>
      <c r="K72" s="1144"/>
      <c r="L72" s="1144"/>
      <c r="M72" s="1144"/>
      <c r="N72" s="1144"/>
      <c r="O72" s="1144"/>
      <c r="P72" s="1144"/>
    </row>
    <row r="73" spans="1:16" ht="15.75" thickBot="1" x14ac:dyDescent="0.3">
      <c r="A73" s="1431"/>
      <c r="B73" s="1432"/>
      <c r="C73" s="1432"/>
      <c r="D73" s="1433"/>
      <c r="E73" s="1145"/>
      <c r="F73" s="1145"/>
      <c r="G73" s="1145"/>
      <c r="H73" s="1145"/>
      <c r="I73" s="1145"/>
      <c r="J73" s="1145"/>
      <c r="K73" s="1145"/>
      <c r="L73" s="1145"/>
      <c r="M73" s="1145"/>
      <c r="N73" s="1145"/>
      <c r="O73" s="1145"/>
      <c r="P73" s="1145"/>
    </row>
    <row r="74" spans="1:16" x14ac:dyDescent="0.25">
      <c r="A74" s="1105" t="s">
        <v>114</v>
      </c>
      <c r="B74" s="1103"/>
      <c r="C74" s="1103"/>
      <c r="D74" s="1103"/>
      <c r="E74" s="1146">
        <f>E75+E76+E77+E81</f>
        <v>4756241</v>
      </c>
      <c r="F74" s="1146">
        <f t="shared" ref="F74:P74" si="13">F75+F76+F77+F81</f>
        <v>4808874</v>
      </c>
      <c r="G74" s="1146">
        <f t="shared" si="13"/>
        <v>5902854</v>
      </c>
      <c r="H74" s="1146">
        <f t="shared" si="13"/>
        <v>4858530</v>
      </c>
      <c r="I74" s="1146">
        <f t="shared" si="13"/>
        <v>6188508</v>
      </c>
      <c r="J74" s="1146">
        <f t="shared" si="13"/>
        <v>6344980</v>
      </c>
      <c r="K74" s="1146">
        <f t="shared" si="13"/>
        <v>6380570</v>
      </c>
      <c r="L74" s="1146">
        <f t="shared" si="13"/>
        <v>5787946</v>
      </c>
      <c r="M74" s="1146">
        <f t="shared" si="13"/>
        <v>5985427</v>
      </c>
      <c r="N74" s="1146">
        <f t="shared" si="13"/>
        <v>6944925</v>
      </c>
      <c r="O74" s="1146">
        <f t="shared" si="13"/>
        <v>5529027</v>
      </c>
      <c r="P74" s="1146">
        <f t="shared" si="13"/>
        <v>6568885</v>
      </c>
    </row>
    <row r="75" spans="1:16" x14ac:dyDescent="0.25">
      <c r="A75" s="1091"/>
      <c r="B75" s="1093" t="s">
        <v>115</v>
      </c>
      <c r="C75" s="1147"/>
      <c r="D75" s="1147"/>
      <c r="E75" s="1094">
        <f>[3]INDUSTRY!$F$62</f>
        <v>493259</v>
      </c>
      <c r="F75" s="1094">
        <f>[3]INDUSTRY!$G$62</f>
        <v>512868</v>
      </c>
      <c r="G75" s="1094">
        <f>[3]INDUSTRY!$H$62</f>
        <v>523074</v>
      </c>
      <c r="H75" s="1094">
        <f>[3]INDUSTRY!$I$62</f>
        <v>548678</v>
      </c>
      <c r="I75" s="1094">
        <f>[3]INDUSTRY!$J$62</f>
        <v>626496</v>
      </c>
      <c r="J75" s="1094">
        <f>[3]INDUSTRY!$K$62</f>
        <v>539546</v>
      </c>
      <c r="K75" s="1094">
        <f>[3]INDUSTRY!$L$62</f>
        <v>694191</v>
      </c>
      <c r="L75" s="1094">
        <f>[3]INDUSTRY!$M$62</f>
        <v>668436</v>
      </c>
      <c r="M75" s="1094">
        <f>[3]INDUSTRY!$N$62</f>
        <v>587520</v>
      </c>
      <c r="N75" s="1094">
        <f>[3]INDUSTRY!$O$62</f>
        <v>668699</v>
      </c>
      <c r="O75" s="1094">
        <f>[3]INDUSTRY!$P$62</f>
        <v>668230</v>
      </c>
      <c r="P75" s="1094">
        <f>[3]INDUSTRY!$Q$62</f>
        <v>1011102</v>
      </c>
    </row>
    <row r="76" spans="1:16" x14ac:dyDescent="0.25">
      <c r="A76" s="1091"/>
      <c r="B76" s="1093" t="s">
        <v>39</v>
      </c>
      <c r="C76" s="1093"/>
      <c r="D76" s="1093"/>
      <c r="E76" s="1094">
        <f>[3]INDUSTRY!$F$63</f>
        <v>160590</v>
      </c>
      <c r="F76" s="1094">
        <f>[3]INDUSTRY!$G$63</f>
        <v>142047</v>
      </c>
      <c r="G76" s="1094">
        <f>[3]INDUSTRY!$H$63</f>
        <v>228102</v>
      </c>
      <c r="H76" s="1094">
        <f>[3]INDUSTRY!$I$63</f>
        <v>164937</v>
      </c>
      <c r="I76" s="1094">
        <f>[3]INDUSTRY!$J$63</f>
        <v>248555</v>
      </c>
      <c r="J76" s="1094">
        <f>[3]INDUSTRY!$K$63</f>
        <v>213837</v>
      </c>
      <c r="K76" s="1094">
        <f>[3]INDUSTRY!$L$63</f>
        <v>169169</v>
      </c>
      <c r="L76" s="1094">
        <f>[3]INDUSTRY!$M$63</f>
        <v>182991</v>
      </c>
      <c r="M76" s="1094">
        <f>[3]INDUSTRY!$N$63</f>
        <v>160971</v>
      </c>
      <c r="N76" s="1094">
        <f>[3]INDUSTRY!$O$63</f>
        <v>216428</v>
      </c>
      <c r="O76" s="1094">
        <f>[3]INDUSTRY!$P$63</f>
        <v>233424</v>
      </c>
      <c r="P76" s="1094">
        <f>[3]INDUSTRY!$Q$63</f>
        <v>248877</v>
      </c>
    </row>
    <row r="77" spans="1:16" x14ac:dyDescent="0.25">
      <c r="A77" s="1148"/>
      <c r="B77" s="1095" t="s">
        <v>116</v>
      </c>
      <c r="C77" s="1095"/>
      <c r="D77" s="1106"/>
      <c r="E77" s="1090">
        <f>E78+E79+E80</f>
        <v>1280358</v>
      </c>
      <c r="F77" s="1090">
        <f t="shared" ref="F77:P77" si="14">F78+F79+F80</f>
        <v>1308624</v>
      </c>
      <c r="G77" s="1090">
        <f t="shared" si="14"/>
        <v>1993877</v>
      </c>
      <c r="H77" s="1090">
        <f t="shared" si="14"/>
        <v>1284245</v>
      </c>
      <c r="I77" s="1090">
        <f t="shared" si="14"/>
        <v>1547495</v>
      </c>
      <c r="J77" s="1090">
        <f t="shared" si="14"/>
        <v>2533713</v>
      </c>
      <c r="K77" s="1090">
        <f t="shared" si="14"/>
        <v>1907203</v>
      </c>
      <c r="L77" s="1090">
        <f t="shared" si="14"/>
        <v>1999918</v>
      </c>
      <c r="M77" s="1090">
        <f t="shared" si="14"/>
        <v>1875988</v>
      </c>
      <c r="N77" s="1090">
        <f t="shared" si="14"/>
        <v>1727327</v>
      </c>
      <c r="O77" s="1090">
        <f t="shared" si="14"/>
        <v>1449072</v>
      </c>
      <c r="P77" s="1090">
        <f t="shared" si="14"/>
        <v>2174658</v>
      </c>
    </row>
    <row r="78" spans="1:16" x14ac:dyDescent="0.25">
      <c r="A78" s="1091"/>
      <c r="B78" s="1093"/>
      <c r="C78" s="1093" t="s">
        <v>41</v>
      </c>
      <c r="D78" s="1093"/>
      <c r="E78" s="1094">
        <f>[3]INDUSTRY!$F$65</f>
        <v>531769</v>
      </c>
      <c r="F78" s="1094">
        <f>[3]INDUSTRY!$G$65</f>
        <v>523989</v>
      </c>
      <c r="G78" s="1094">
        <f>[3]INDUSTRY!$H$65</f>
        <v>525966</v>
      </c>
      <c r="H78" s="1094">
        <f>[3]INDUSTRY!$I$65</f>
        <v>528210</v>
      </c>
      <c r="I78" s="1094">
        <f>[3]INDUSTRY!$J$65</f>
        <v>541670</v>
      </c>
      <c r="J78" s="1094">
        <f>[3]INDUSTRY!$K$65</f>
        <v>541580</v>
      </c>
      <c r="K78" s="1094">
        <f>[3]INDUSTRY!$L$65</f>
        <v>553880</v>
      </c>
      <c r="L78" s="1094">
        <f>[3]INDUSTRY!$M$65</f>
        <v>552147</v>
      </c>
      <c r="M78" s="1094">
        <f>[3]INDUSTRY!$N$65</f>
        <v>558502</v>
      </c>
      <c r="N78" s="1094">
        <f>[3]INDUSTRY!$O$65</f>
        <v>566966</v>
      </c>
      <c r="O78" s="1094">
        <f>[3]INDUSTRY!$P$65</f>
        <v>577233</v>
      </c>
      <c r="P78" s="1094">
        <f>[3]INDUSTRY!$Q$65</f>
        <v>584532</v>
      </c>
    </row>
    <row r="79" spans="1:16" x14ac:dyDescent="0.25">
      <c r="A79" s="1091"/>
      <c r="B79" s="1093"/>
      <c r="C79" s="1093" t="s">
        <v>42</v>
      </c>
      <c r="D79" s="1093"/>
      <c r="E79" s="1094">
        <f>[3]INDUSTRY!$F$66</f>
        <v>748582</v>
      </c>
      <c r="F79" s="1094">
        <f>[3]INDUSTRY!$G$66</f>
        <v>784631</v>
      </c>
      <c r="G79" s="1094">
        <f>[3]INDUSTRY!$H$66</f>
        <v>1467852</v>
      </c>
      <c r="H79" s="1094">
        <f>[3]INDUSTRY!$I$66</f>
        <v>756018</v>
      </c>
      <c r="I79" s="1094">
        <f>[3]INDUSTRY!$J$66</f>
        <v>1005792</v>
      </c>
      <c r="J79" s="1094">
        <f>[3]INDUSTRY!$K$66</f>
        <v>1992048</v>
      </c>
      <c r="K79" s="1094">
        <f>[3]INDUSTRY!$L$66</f>
        <v>1353272</v>
      </c>
      <c r="L79" s="1094">
        <f>[3]INDUSTRY!$M$66</f>
        <v>1447752</v>
      </c>
      <c r="M79" s="1094">
        <f>[3]INDUSTRY!$N$66</f>
        <v>1317451</v>
      </c>
      <c r="N79" s="1094">
        <f>[3]INDUSTRY!$O$66</f>
        <v>1160353</v>
      </c>
      <c r="O79" s="1094">
        <f>[3]INDUSTRY!$P$66</f>
        <v>871830</v>
      </c>
      <c r="P79" s="1094">
        <f>[3]INDUSTRY!$Q$66</f>
        <v>1590117</v>
      </c>
    </row>
    <row r="80" spans="1:16" x14ac:dyDescent="0.25">
      <c r="A80" s="1091"/>
      <c r="B80" s="1093"/>
      <c r="C80" s="1093" t="s">
        <v>43</v>
      </c>
      <c r="D80" s="1093"/>
      <c r="E80" s="1094">
        <f>[3]INDUSTRY!$F$67</f>
        <v>7</v>
      </c>
      <c r="F80" s="1094">
        <f>[3]INDUSTRY!$G$67</f>
        <v>4</v>
      </c>
      <c r="G80" s="1094">
        <f>[3]INDUSTRY!$H$67</f>
        <v>59</v>
      </c>
      <c r="H80" s="1094">
        <f>[3]INDUSTRY!$I$67</f>
        <v>17</v>
      </c>
      <c r="I80" s="1094">
        <f>[3]INDUSTRY!$J$67</f>
        <v>33</v>
      </c>
      <c r="J80" s="1094">
        <f>[3]INDUSTRY!$K$67</f>
        <v>85</v>
      </c>
      <c r="K80" s="1094">
        <f>[3]INDUSTRY!$L$67</f>
        <v>51</v>
      </c>
      <c r="L80" s="1094">
        <f>[3]INDUSTRY!$M$67</f>
        <v>19</v>
      </c>
      <c r="M80" s="1094">
        <f>[3]INDUSTRY!$N$67</f>
        <v>35</v>
      </c>
      <c r="N80" s="1094">
        <f>[3]INDUSTRY!$O$67</f>
        <v>8</v>
      </c>
      <c r="O80" s="1094">
        <f>[3]INDUSTRY!$P$67</f>
        <v>9</v>
      </c>
      <c r="P80" s="1094">
        <f>[3]INDUSTRY!$Q$67</f>
        <v>9</v>
      </c>
    </row>
    <row r="81" spans="1:16" x14ac:dyDescent="0.25">
      <c r="A81" s="1091"/>
      <c r="B81" s="1149" t="s">
        <v>117</v>
      </c>
      <c r="C81" s="1104"/>
      <c r="D81" s="1093"/>
      <c r="E81" s="1090">
        <f>E82+E83</f>
        <v>2822034</v>
      </c>
      <c r="F81" s="1090">
        <f t="shared" ref="F81:P81" si="15">F82+F83</f>
        <v>2845335</v>
      </c>
      <c r="G81" s="1090">
        <f t="shared" si="15"/>
        <v>3157801</v>
      </c>
      <c r="H81" s="1090">
        <f t="shared" si="15"/>
        <v>2860670</v>
      </c>
      <c r="I81" s="1090">
        <f t="shared" si="15"/>
        <v>3765962</v>
      </c>
      <c r="J81" s="1090">
        <f t="shared" si="15"/>
        <v>3057884</v>
      </c>
      <c r="K81" s="1090">
        <f t="shared" si="15"/>
        <v>3610007</v>
      </c>
      <c r="L81" s="1090">
        <f t="shared" si="15"/>
        <v>2936601</v>
      </c>
      <c r="M81" s="1090">
        <f t="shared" si="15"/>
        <v>3360948</v>
      </c>
      <c r="N81" s="1090">
        <f t="shared" si="15"/>
        <v>4332471</v>
      </c>
      <c r="O81" s="1090">
        <f t="shared" si="15"/>
        <v>3178301</v>
      </c>
      <c r="P81" s="1090">
        <f t="shared" si="15"/>
        <v>3134248</v>
      </c>
    </row>
    <row r="82" spans="1:16" x14ac:dyDescent="0.25">
      <c r="A82" s="1091"/>
      <c r="B82" s="1104"/>
      <c r="C82" s="1150" t="s">
        <v>118</v>
      </c>
      <c r="D82" s="1093"/>
      <c r="E82" s="1094">
        <f>[3]INDUSTRY!$F$69</f>
        <v>1024829</v>
      </c>
      <c r="F82" s="1094">
        <f>[3]INDUSTRY!$G$69</f>
        <v>1598364</v>
      </c>
      <c r="G82" s="1094">
        <f>[3]INDUSTRY!$H$69</f>
        <v>1804981</v>
      </c>
      <c r="H82" s="1094">
        <f>[3]INDUSTRY!$I$69</f>
        <v>1445474</v>
      </c>
      <c r="I82" s="1094">
        <f>[3]INDUSTRY!$J$69</f>
        <v>2083513</v>
      </c>
      <c r="J82" s="1094">
        <f>[3]INDUSTRY!$K$69</f>
        <v>1866662</v>
      </c>
      <c r="K82" s="1094">
        <f>[3]INDUSTRY!$L$69</f>
        <v>1657684</v>
      </c>
      <c r="L82" s="1094">
        <f>[3]INDUSTRY!$M$69</f>
        <v>1448524</v>
      </c>
      <c r="M82" s="1094">
        <f>[3]INDUSTRY!$N$69</f>
        <v>1189356</v>
      </c>
      <c r="N82" s="1094">
        <f>[3]INDUSTRY!$O$69</f>
        <v>1642941</v>
      </c>
      <c r="O82" s="1094">
        <f>[3]INDUSTRY!$P$69</f>
        <v>1377713</v>
      </c>
      <c r="P82" s="1094">
        <f>[3]INDUSTRY!$Q$69</f>
        <v>821368</v>
      </c>
    </row>
    <row r="83" spans="1:16" ht="15.75" thickBot="1" x14ac:dyDescent="0.3">
      <c r="A83" s="1151"/>
      <c r="B83" s="1118"/>
      <c r="C83" s="1152" t="s">
        <v>119</v>
      </c>
      <c r="D83" s="1106"/>
      <c r="E83" s="1094">
        <f>[3]INDUSTRY!$F$70</f>
        <v>1797205</v>
      </c>
      <c r="F83" s="1094">
        <f>[3]INDUSTRY!$G$70</f>
        <v>1246971</v>
      </c>
      <c r="G83" s="1094">
        <f>[3]INDUSTRY!$H$70</f>
        <v>1352820</v>
      </c>
      <c r="H83" s="1094">
        <f>[3]INDUSTRY!$I$70</f>
        <v>1415196</v>
      </c>
      <c r="I83" s="1094">
        <f>[3]INDUSTRY!$J$70</f>
        <v>1682449</v>
      </c>
      <c r="J83" s="1094">
        <f>[3]INDUSTRY!$K$70</f>
        <v>1191222</v>
      </c>
      <c r="K83" s="1094">
        <f>[3]INDUSTRY!$L$70</f>
        <v>1952323</v>
      </c>
      <c r="L83" s="1094">
        <f>[3]INDUSTRY!$M$70</f>
        <v>1488077</v>
      </c>
      <c r="M83" s="1094">
        <f>[3]INDUSTRY!$N$70</f>
        <v>2171592</v>
      </c>
      <c r="N83" s="1094">
        <f>[3]INDUSTRY!$O$70</f>
        <v>2689530</v>
      </c>
      <c r="O83" s="1094">
        <f>[3]INDUSTRY!$P$70</f>
        <v>1800588</v>
      </c>
      <c r="P83" s="1094">
        <f>[3]INDUSTRY!$Q$70</f>
        <v>2312880</v>
      </c>
    </row>
    <row r="84" spans="1:16" x14ac:dyDescent="0.25">
      <c r="A84" s="1100" t="s">
        <v>168</v>
      </c>
      <c r="B84" s="1101"/>
      <c r="C84" s="1121"/>
      <c r="D84" s="1121"/>
      <c r="E84" s="1090">
        <f>SUM(E85:E87)-E88</f>
        <v>6502822</v>
      </c>
      <c r="F84" s="1090">
        <f t="shared" ref="F84:P84" si="16">SUM(F85:F88)</f>
        <v>6349693</v>
      </c>
      <c r="G84" s="1090">
        <f t="shared" si="16"/>
        <v>6688402</v>
      </c>
      <c r="H84" s="1090">
        <f t="shared" si="16"/>
        <v>6446595</v>
      </c>
      <c r="I84" s="1090">
        <f t="shared" si="16"/>
        <v>6404778</v>
      </c>
      <c r="J84" s="1090">
        <f t="shared" si="16"/>
        <v>6479520</v>
      </c>
      <c r="K84" s="1090">
        <f t="shared" si="16"/>
        <v>6559186</v>
      </c>
      <c r="L84" s="1090">
        <f t="shared" si="16"/>
        <v>6642405</v>
      </c>
      <c r="M84" s="1090">
        <f t="shared" si="16"/>
        <v>6927439</v>
      </c>
      <c r="N84" s="1090">
        <f t="shared" si="16"/>
        <v>6698897</v>
      </c>
      <c r="O84" s="1090">
        <f t="shared" si="16"/>
        <v>6707574</v>
      </c>
      <c r="P84" s="1090">
        <f t="shared" si="16"/>
        <v>6979012</v>
      </c>
    </row>
    <row r="85" spans="1:16" x14ac:dyDescent="0.25">
      <c r="A85" s="1102"/>
      <c r="B85" s="1104" t="s">
        <v>169</v>
      </c>
      <c r="C85" s="1153"/>
      <c r="D85" s="1154"/>
      <c r="E85" s="1094">
        <f>[3]INDUSTRY!$F$72</f>
        <v>285725</v>
      </c>
      <c r="F85" s="1094">
        <f>[3]INDUSTRY!$G$72</f>
        <v>289204</v>
      </c>
      <c r="G85" s="1094">
        <f>[3]INDUSTRY!$H$72</f>
        <v>314953</v>
      </c>
      <c r="H85" s="1094">
        <f>[3]INDUSTRY!$I$72</f>
        <v>289093</v>
      </c>
      <c r="I85" s="1094">
        <f>[3]INDUSTRY!$J$72</f>
        <v>270344</v>
      </c>
      <c r="J85" s="1094">
        <f>[3]INDUSTRY!$K$72</f>
        <v>306274</v>
      </c>
      <c r="K85" s="1094">
        <f>[3]INDUSTRY!$L$72</f>
        <v>335076</v>
      </c>
      <c r="L85" s="1094">
        <f>[3]INDUSTRY!$M$72</f>
        <v>432771</v>
      </c>
      <c r="M85" s="1094">
        <f>[3]INDUSTRY!$N$72</f>
        <v>397559</v>
      </c>
      <c r="N85" s="1094">
        <f>[3]INDUSTRY!$O$72</f>
        <v>264330</v>
      </c>
      <c r="O85" s="1094">
        <f>[3]INDUSTRY!$P$72</f>
        <v>333431</v>
      </c>
      <c r="P85" s="1094">
        <f>[3]INDUSTRY!$Q$72</f>
        <v>433032</v>
      </c>
    </row>
    <row r="86" spans="1:16" x14ac:dyDescent="0.25">
      <c r="A86" s="1102"/>
      <c r="B86" s="1149" t="s">
        <v>170</v>
      </c>
      <c r="C86" s="1118"/>
      <c r="D86" s="1104"/>
      <c r="E86" s="1094">
        <f>[3]INDUSTRY!$F$73</f>
        <v>4607511</v>
      </c>
      <c r="F86" s="1094">
        <f>[3]INDUSTRY!$G$73</f>
        <v>4443391</v>
      </c>
      <c r="G86" s="1094">
        <f>[3]INDUSTRY!$H$73</f>
        <v>4751232</v>
      </c>
      <c r="H86" s="1094">
        <f>[3]INDUSTRY!$I$73</f>
        <v>4526125</v>
      </c>
      <c r="I86" s="1094">
        <f>[3]INDUSTRY!$J$73</f>
        <v>4494818</v>
      </c>
      <c r="J86" s="1094">
        <f>[3]INDUSTRY!$K$73</f>
        <v>4517274</v>
      </c>
      <c r="K86" s="1094">
        <f>[3]INDUSTRY!$L$73</f>
        <v>4548638</v>
      </c>
      <c r="L86" s="1094">
        <f>[3]INDUSTRY!$M$73</f>
        <v>4527218</v>
      </c>
      <c r="M86" s="1094">
        <f>[3]INDUSTRY!$N$73</f>
        <v>4837428</v>
      </c>
      <c r="N86" s="1094">
        <f>[3]INDUSTRY!$O$73</f>
        <v>4735780</v>
      </c>
      <c r="O86" s="1094">
        <f>[3]INDUSTRY!$P$73</f>
        <v>4667889</v>
      </c>
      <c r="P86" s="1094">
        <f>[3]INDUSTRY!$Q$73</f>
        <v>4832920</v>
      </c>
    </row>
    <row r="87" spans="1:16" x14ac:dyDescent="0.25">
      <c r="A87" s="1102"/>
      <c r="B87" s="1149" t="s">
        <v>43</v>
      </c>
      <c r="C87" s="1155"/>
      <c r="D87" s="1104"/>
      <c r="E87" s="1094">
        <f>[3]INDUSTRY!$F$74</f>
        <v>1609586</v>
      </c>
      <c r="F87" s="1094">
        <f>[3]INDUSTRY!$G$74</f>
        <v>1617098</v>
      </c>
      <c r="G87" s="1094">
        <f>[3]INDUSTRY!$H$74</f>
        <v>1622217</v>
      </c>
      <c r="H87" s="1094">
        <f>[3]INDUSTRY!$I$74</f>
        <v>1631377</v>
      </c>
      <c r="I87" s="1094">
        <f>[3]INDUSTRY!$J$74</f>
        <v>1639616</v>
      </c>
      <c r="J87" s="1094">
        <f>[3]INDUSTRY!$K$74</f>
        <v>1655972</v>
      </c>
      <c r="K87" s="1094">
        <f>[3]INDUSTRY!$L$74</f>
        <v>1675472</v>
      </c>
      <c r="L87" s="1094">
        <f>[3]INDUSTRY!$M$74</f>
        <v>1682416</v>
      </c>
      <c r="M87" s="1094">
        <f>[3]INDUSTRY!$N$74</f>
        <v>1692452</v>
      </c>
      <c r="N87" s="1094">
        <f>[3]INDUSTRY!$O$74</f>
        <v>1698787</v>
      </c>
      <c r="O87" s="1094">
        <f>[3]INDUSTRY!$P$74</f>
        <v>1706254</v>
      </c>
      <c r="P87" s="1094">
        <f>[3]INDUSTRY!$Q$74</f>
        <v>1713060</v>
      </c>
    </row>
    <row r="88" spans="1:16" ht="15.75" thickBot="1" x14ac:dyDescent="0.3">
      <c r="A88" s="1156"/>
      <c r="B88" s="1122" t="s">
        <v>60</v>
      </c>
      <c r="C88" s="1093"/>
      <c r="D88" s="1093"/>
      <c r="E88" s="1094">
        <f>[3]INDUSTRY!$F$75</f>
        <v>0</v>
      </c>
      <c r="F88" s="1094">
        <f>[3]INDUSTRY!$G$75</f>
        <v>0</v>
      </c>
      <c r="G88" s="1094">
        <f>[3]INDUSTRY!$H$75</f>
        <v>0</v>
      </c>
      <c r="H88" s="1094">
        <f>[3]INDUSTRY!$I$75</f>
        <v>0</v>
      </c>
      <c r="I88" s="1094">
        <f>[3]INDUSTRY!$J$75</f>
        <v>0</v>
      </c>
      <c r="J88" s="1094">
        <f>[3]INDUSTRY!$K$75</f>
        <v>0</v>
      </c>
      <c r="K88" s="1094">
        <f>[3]INDUSTRY!$L$75</f>
        <v>0</v>
      </c>
      <c r="L88" s="1094">
        <f>[3]INDUSTRY!$M$75</f>
        <v>0</v>
      </c>
      <c r="M88" s="1094">
        <f>[3]INDUSTRY!$N$75</f>
        <v>0</v>
      </c>
      <c r="N88" s="1094">
        <f>[3]INDUSTRY!$O$75</f>
        <v>0</v>
      </c>
      <c r="O88" s="1094">
        <f>[3]INDUSTRY!$P$75</f>
        <v>0</v>
      </c>
      <c r="P88" s="1094">
        <f>[3]INDUSTRY!$Q$75</f>
        <v>0</v>
      </c>
    </row>
    <row r="89" spans="1:16" x14ac:dyDescent="0.25">
      <c r="A89" s="1100" t="s">
        <v>120</v>
      </c>
      <c r="B89" s="1101"/>
      <c r="C89" s="1121"/>
      <c r="D89" s="1121"/>
      <c r="E89" s="1090">
        <f>SUM(E90:E103)</f>
        <v>43764313</v>
      </c>
      <c r="F89" s="1090">
        <f t="shared" ref="F89:P89" si="17">SUM(F90:F103)</f>
        <v>44036337</v>
      </c>
      <c r="G89" s="1090">
        <f t="shared" si="17"/>
        <v>45136152</v>
      </c>
      <c r="H89" s="1090">
        <f t="shared" si="17"/>
        <v>45972958</v>
      </c>
      <c r="I89" s="1090">
        <f t="shared" si="17"/>
        <v>45916301</v>
      </c>
      <c r="J89" s="1090">
        <f t="shared" si="17"/>
        <v>46439055</v>
      </c>
      <c r="K89" s="1090">
        <f t="shared" si="17"/>
        <v>46801544</v>
      </c>
      <c r="L89" s="1090">
        <f t="shared" si="17"/>
        <v>47327881</v>
      </c>
      <c r="M89" s="1090">
        <f t="shared" si="17"/>
        <v>48558430</v>
      </c>
      <c r="N89" s="1090">
        <f t="shared" si="17"/>
        <v>48916029</v>
      </c>
      <c r="O89" s="1090">
        <f t="shared" si="17"/>
        <v>50765004</v>
      </c>
      <c r="P89" s="1090">
        <f t="shared" si="17"/>
        <v>50551028</v>
      </c>
    </row>
    <row r="90" spans="1:16" x14ac:dyDescent="0.25">
      <c r="A90" s="1102"/>
      <c r="B90" s="1104" t="s">
        <v>121</v>
      </c>
      <c r="C90" s="1153"/>
      <c r="D90" s="1154"/>
      <c r="E90" s="1094">
        <f>[3]INDUSTRY!$F$77</f>
        <v>96</v>
      </c>
      <c r="F90" s="1094">
        <f>[3]INDUSTRY!$G$77</f>
        <v>299</v>
      </c>
      <c r="G90" s="1094">
        <f>[3]INDUSTRY!$H$77</f>
        <v>187</v>
      </c>
      <c r="H90" s="1094">
        <f>[3]INDUSTRY!$I$77</f>
        <v>270</v>
      </c>
      <c r="I90" s="1094">
        <f>[3]INDUSTRY!$J$77</f>
        <v>48</v>
      </c>
      <c r="J90" s="1094">
        <f>[3]INDUSTRY!$K$77</f>
        <v>26</v>
      </c>
      <c r="K90" s="1094">
        <f>[3]INDUSTRY!$L$77</f>
        <v>10</v>
      </c>
      <c r="L90" s="1094">
        <f>[3]INDUSTRY!$M$77</f>
        <v>0</v>
      </c>
      <c r="M90" s="1094">
        <f>[3]INDUSTRY!$N$77</f>
        <v>136</v>
      </c>
      <c r="N90" s="1094">
        <f>[3]INDUSTRY!$O$77</f>
        <v>10</v>
      </c>
      <c r="O90" s="1094">
        <f>[3]INDUSTRY!$P$77</f>
        <v>359</v>
      </c>
      <c r="P90" s="1094">
        <f>[3]INDUSTRY!$Q$77</f>
        <v>1</v>
      </c>
    </row>
    <row r="91" spans="1:16" x14ac:dyDescent="0.25">
      <c r="A91" s="1102"/>
      <c r="B91" s="1149" t="s">
        <v>122</v>
      </c>
      <c r="C91" s="1118"/>
      <c r="D91" s="1104"/>
      <c r="E91" s="1094">
        <f>[3]INDUSTRY!$F$78</f>
        <v>0</v>
      </c>
      <c r="F91" s="1094">
        <f>[3]INDUSTRY!$G$78</f>
        <v>0</v>
      </c>
      <c r="G91" s="1094">
        <f>[3]INDUSTRY!$H$78</f>
        <v>0</v>
      </c>
      <c r="H91" s="1094">
        <f>[3]INDUSTRY!$I$78</f>
        <v>0</v>
      </c>
      <c r="I91" s="1094">
        <f>[3]INDUSTRY!$J$78</f>
        <v>0</v>
      </c>
      <c r="J91" s="1094">
        <f>[3]INDUSTRY!$K$78</f>
        <v>0</v>
      </c>
      <c r="K91" s="1094">
        <f>[3]INDUSTRY!$L$78</f>
        <v>0</v>
      </c>
      <c r="L91" s="1094">
        <f>[3]INDUSTRY!$M$78</f>
        <v>0</v>
      </c>
      <c r="M91" s="1094">
        <f>[3]INDUSTRY!$N$78</f>
        <v>0</v>
      </c>
      <c r="N91" s="1094">
        <f>[3]INDUSTRY!$O$78</f>
        <v>0</v>
      </c>
      <c r="O91" s="1094">
        <f>[3]INDUSTRY!$P$78</f>
        <v>0</v>
      </c>
      <c r="P91" s="1094">
        <f>[3]INDUSTRY!$Q$78</f>
        <v>0</v>
      </c>
    </row>
    <row r="92" spans="1:16" x14ac:dyDescent="0.25">
      <c r="A92" s="1102"/>
      <c r="B92" s="1149" t="s">
        <v>123</v>
      </c>
      <c r="C92" s="1155"/>
      <c r="D92" s="1104"/>
      <c r="E92" s="1094">
        <f>[3]INDUSTRY!$F$79</f>
        <v>129783</v>
      </c>
      <c r="F92" s="1094">
        <f>[3]INDUSTRY!$G$79</f>
        <v>131881</v>
      </c>
      <c r="G92" s="1094">
        <f>[3]INDUSTRY!$H$79</f>
        <v>129069</v>
      </c>
      <c r="H92" s="1094">
        <f>[3]INDUSTRY!$I$79</f>
        <v>131845</v>
      </c>
      <c r="I92" s="1094">
        <f>[3]INDUSTRY!$J$79</f>
        <v>155465</v>
      </c>
      <c r="J92" s="1094">
        <f>[3]INDUSTRY!$K$79</f>
        <v>22849</v>
      </c>
      <c r="K92" s="1094">
        <f>[3]INDUSTRY!$L$79</f>
        <v>148809</v>
      </c>
      <c r="L92" s="1094">
        <f>[3]INDUSTRY!$M$79</f>
        <v>148633</v>
      </c>
      <c r="M92" s="1094">
        <f>[3]INDUSTRY!$N$79</f>
        <v>143250</v>
      </c>
      <c r="N92" s="1094">
        <f>[3]INDUSTRY!$O$79</f>
        <v>150379</v>
      </c>
      <c r="O92" s="1094">
        <f>[3]INDUSTRY!$P$79</f>
        <v>686361</v>
      </c>
      <c r="P92" s="1094">
        <f>[3]INDUSTRY!$Q$79</f>
        <v>636005</v>
      </c>
    </row>
    <row r="93" spans="1:16" x14ac:dyDescent="0.25">
      <c r="A93" s="1156"/>
      <c r="B93" s="1437" t="s">
        <v>50</v>
      </c>
      <c r="C93" s="1437"/>
      <c r="D93" s="1438"/>
      <c r="E93" s="1094">
        <f>[3]INDUSTRY!$F$80</f>
        <v>7216530</v>
      </c>
      <c r="F93" s="1094">
        <f>[3]INDUSTRY!$G$80</f>
        <v>7330062</v>
      </c>
      <c r="G93" s="1094">
        <f>[3]INDUSTRY!$H$80</f>
        <v>7380722</v>
      </c>
      <c r="H93" s="1094">
        <f>[3]INDUSTRY!$I$80</f>
        <v>7417024</v>
      </c>
      <c r="I93" s="1094">
        <f>[3]INDUSTRY!$J$80</f>
        <v>7528415</v>
      </c>
      <c r="J93" s="1094">
        <f>[3]INDUSTRY!$K$80</f>
        <v>7598329</v>
      </c>
      <c r="K93" s="1094">
        <f>[3]INDUSTRY!$L$80</f>
        <v>7651546</v>
      </c>
      <c r="L93" s="1094">
        <f>[3]INDUSTRY!$M$80</f>
        <v>7702577</v>
      </c>
      <c r="M93" s="1094">
        <f>[3]INDUSTRY!$N$80</f>
        <v>7814252</v>
      </c>
      <c r="N93" s="1094">
        <f>[3]INDUSTRY!$O$80</f>
        <v>7855120</v>
      </c>
      <c r="O93" s="1094">
        <f>[3]INDUSTRY!$P$80</f>
        <v>7929268</v>
      </c>
      <c r="P93" s="1094">
        <f>[3]INDUSTRY!$Q$80</f>
        <v>8038539</v>
      </c>
    </row>
    <row r="94" spans="1:16" x14ac:dyDescent="0.25">
      <c r="A94" s="1091"/>
      <c r="B94" s="1093" t="s">
        <v>171</v>
      </c>
      <c r="C94" s="1093"/>
      <c r="D94" s="1093"/>
      <c r="E94" s="1094">
        <f>[3]INDUSTRY!$F$81</f>
        <v>18258011</v>
      </c>
      <c r="F94" s="1094">
        <f>[3]INDUSTRY!$G$81</f>
        <v>18249235</v>
      </c>
      <c r="G94" s="1094">
        <f>[3]INDUSTRY!$H$81</f>
        <v>18606741</v>
      </c>
      <c r="H94" s="1094">
        <f>[3]INDUSTRY!$I$81</f>
        <v>18909565</v>
      </c>
      <c r="I94" s="1094">
        <f>[3]INDUSTRY!$J$81</f>
        <v>19062943</v>
      </c>
      <c r="J94" s="1094">
        <f>[3]INDUSTRY!$K$81</f>
        <v>19215300</v>
      </c>
      <c r="K94" s="1094">
        <f>[3]INDUSTRY!$L$81</f>
        <v>19407473</v>
      </c>
      <c r="L94" s="1094">
        <f>[3]INDUSTRY!$M$81</f>
        <v>19670064</v>
      </c>
      <c r="M94" s="1094">
        <f>[3]INDUSTRY!$N$81</f>
        <v>19921284</v>
      </c>
      <c r="N94" s="1094">
        <f>[3]INDUSTRY!$O$81</f>
        <v>20128033</v>
      </c>
      <c r="O94" s="1094">
        <f>[3]INDUSTRY!$P$81</f>
        <v>20482032</v>
      </c>
      <c r="P94" s="1094">
        <f>[3]INDUSTRY!$Q$81</f>
        <v>20723387</v>
      </c>
    </row>
    <row r="95" spans="1:16" x14ac:dyDescent="0.25">
      <c r="A95" s="1091"/>
      <c r="B95" s="1093" t="s">
        <v>172</v>
      </c>
      <c r="C95" s="1093"/>
      <c r="D95" s="1093"/>
      <c r="E95" s="1094">
        <f>[3]INDUSTRY!$F$82</f>
        <v>5521303</v>
      </c>
      <c r="F95" s="1094">
        <f>[3]INDUSTRY!$G$82</f>
        <v>5682425</v>
      </c>
      <c r="G95" s="1094">
        <f>[3]INDUSTRY!$H$82</f>
        <v>5736337</v>
      </c>
      <c r="H95" s="1094">
        <f>[3]INDUSTRY!$I$82</f>
        <v>5791160</v>
      </c>
      <c r="I95" s="1094">
        <f>[3]INDUSTRY!$J$82</f>
        <v>5848815</v>
      </c>
      <c r="J95" s="1094">
        <f>[3]INDUSTRY!$K$82</f>
        <v>5940064</v>
      </c>
      <c r="K95" s="1094">
        <f>[3]INDUSTRY!$L$82</f>
        <v>6087992</v>
      </c>
      <c r="L95" s="1094">
        <f>[3]INDUSTRY!$M$82</f>
        <v>6036481</v>
      </c>
      <c r="M95" s="1094">
        <f>[3]INDUSTRY!$N$82</f>
        <v>6388927</v>
      </c>
      <c r="N95" s="1094">
        <f>[3]INDUSTRY!$O$82</f>
        <v>6473354</v>
      </c>
      <c r="O95" s="1094">
        <f>[3]INDUSTRY!$P$82</f>
        <v>6611926</v>
      </c>
      <c r="P95" s="1094">
        <f>[3]INDUSTRY!$Q$82</f>
        <v>6525005</v>
      </c>
    </row>
    <row r="96" spans="1:16" x14ac:dyDescent="0.25">
      <c r="A96" s="1091"/>
      <c r="B96" s="1093" t="s">
        <v>124</v>
      </c>
      <c r="C96" s="1093"/>
      <c r="D96" s="1093"/>
      <c r="E96" s="1094">
        <f>[3]INDUSTRY!$F$83</f>
        <v>2548315</v>
      </c>
      <c r="F96" s="1094">
        <f>[3]INDUSTRY!$G$83</f>
        <v>2545692</v>
      </c>
      <c r="G96" s="1094">
        <f>[3]INDUSTRY!$H$83</f>
        <v>2602132</v>
      </c>
      <c r="H96" s="1094">
        <f>[3]INDUSTRY!$I$83</f>
        <v>2566631</v>
      </c>
      <c r="I96" s="1094">
        <f>[3]INDUSTRY!$J$83</f>
        <v>2598843</v>
      </c>
      <c r="J96" s="1094">
        <f>[3]INDUSTRY!$K$83</f>
        <v>2580130</v>
      </c>
      <c r="K96" s="1094">
        <f>[3]INDUSTRY!$L$83</f>
        <v>2640312</v>
      </c>
      <c r="L96" s="1094">
        <f>[3]INDUSTRY!$M$83</f>
        <v>2702280</v>
      </c>
      <c r="M96" s="1094">
        <f>[3]INDUSTRY!$N$83</f>
        <v>2735228</v>
      </c>
      <c r="N96" s="1094">
        <f>[3]INDUSTRY!$O$83</f>
        <v>2809282</v>
      </c>
      <c r="O96" s="1094">
        <f>[3]INDUSTRY!$P$83</f>
        <v>2869411</v>
      </c>
      <c r="P96" s="1094">
        <f>[3]INDUSTRY!$Q$83</f>
        <v>2912261</v>
      </c>
    </row>
    <row r="97" spans="1:16" x14ac:dyDescent="0.25">
      <c r="A97" s="1091"/>
      <c r="B97" s="1093" t="s">
        <v>125</v>
      </c>
      <c r="C97" s="1093"/>
      <c r="D97" s="1093"/>
      <c r="E97" s="1094">
        <f>[3]INDUSTRY!$F$84</f>
        <v>3074962</v>
      </c>
      <c r="F97" s="1094">
        <f>[3]INDUSTRY!$G$84</f>
        <v>3095308</v>
      </c>
      <c r="G97" s="1094">
        <f>[3]INDUSTRY!$H$84</f>
        <v>3266110</v>
      </c>
      <c r="H97" s="1094">
        <f>[3]INDUSTRY!$I$84</f>
        <v>3208045</v>
      </c>
      <c r="I97" s="1094">
        <f>[3]INDUSTRY!$J$84</f>
        <v>3362706</v>
      </c>
      <c r="J97" s="1094">
        <f>[3]INDUSTRY!$K$84</f>
        <v>3550385</v>
      </c>
      <c r="K97" s="1094">
        <f>[3]INDUSTRY!$L$84</f>
        <v>3563621</v>
      </c>
      <c r="L97" s="1094">
        <f>[3]INDUSTRY!$M$84</f>
        <v>3670514</v>
      </c>
      <c r="M97" s="1094">
        <f>[3]INDUSTRY!$N$84</f>
        <v>3569520</v>
      </c>
      <c r="N97" s="1094">
        <f>[3]INDUSTRY!$O$84</f>
        <v>3556881</v>
      </c>
      <c r="O97" s="1094">
        <f>[3]INDUSTRY!$P$84</f>
        <v>3556519</v>
      </c>
      <c r="P97" s="1094">
        <f>[3]INDUSTRY!$Q$84</f>
        <v>3724441</v>
      </c>
    </row>
    <row r="98" spans="1:16" x14ac:dyDescent="0.25">
      <c r="A98" s="1091"/>
      <c r="B98" s="1122" t="s">
        <v>53</v>
      </c>
      <c r="C98" s="1093"/>
      <c r="D98" s="1093"/>
      <c r="E98" s="1094">
        <f>[3]INDUSTRY!$F$85</f>
        <v>5305837</v>
      </c>
      <c r="F98" s="1094">
        <f>[3]INDUSTRY!$G$85</f>
        <v>5215983</v>
      </c>
      <c r="G98" s="1094">
        <f>[3]INDUSTRY!$H$85</f>
        <v>5628448</v>
      </c>
      <c r="H98" s="1094">
        <f>[3]INDUSTRY!$I$85</f>
        <v>6078975</v>
      </c>
      <c r="I98" s="1094">
        <f>[3]INDUSTRY!$J$85</f>
        <v>5684687</v>
      </c>
      <c r="J98" s="1094">
        <f>[3]INDUSTRY!$K$85</f>
        <v>5746688</v>
      </c>
      <c r="K98" s="1094">
        <f>[3]INDUSTRY!$L$85</f>
        <v>5705161</v>
      </c>
      <c r="L98" s="1094">
        <f>[3]INDUSTRY!$M$85</f>
        <v>5812342</v>
      </c>
      <c r="M98" s="1094">
        <f>[3]INDUSTRY!$N$85</f>
        <v>6323934</v>
      </c>
      <c r="N98" s="1094">
        <f>[3]INDUSTRY!$O$85</f>
        <v>6333280</v>
      </c>
      <c r="O98" s="1094">
        <f>[3]INDUSTRY!$P$85</f>
        <v>6995545</v>
      </c>
      <c r="P98" s="1094">
        <f>[3]INDUSTRY!$Q$85</f>
        <v>6321038</v>
      </c>
    </row>
    <row r="99" spans="1:16" x14ac:dyDescent="0.25">
      <c r="A99" s="1091"/>
      <c r="B99" s="1093" t="s">
        <v>173</v>
      </c>
      <c r="C99" s="1093"/>
      <c r="D99" s="1093"/>
      <c r="E99" s="1094">
        <f>[3]INDUSTRY!$F$86</f>
        <v>274573</v>
      </c>
      <c r="F99" s="1094">
        <f>[3]INDUSTRY!$G$86</f>
        <v>264541</v>
      </c>
      <c r="G99" s="1094">
        <f>[3]INDUSTRY!$H$86</f>
        <v>273885</v>
      </c>
      <c r="H99" s="1094">
        <f>[3]INDUSTRY!$I$86</f>
        <v>276547</v>
      </c>
      <c r="I99" s="1094">
        <f>[3]INDUSTRY!$J$86</f>
        <v>307646</v>
      </c>
      <c r="J99" s="1094">
        <f>[3]INDUSTRY!$K$86</f>
        <v>309551</v>
      </c>
      <c r="K99" s="1094">
        <f>[3]INDUSTRY!$L$86</f>
        <v>300014</v>
      </c>
      <c r="L99" s="1094">
        <f>[3]INDUSTRY!$M$86</f>
        <v>293768</v>
      </c>
      <c r="M99" s="1094">
        <f>[3]INDUSTRY!$N$86</f>
        <v>291943</v>
      </c>
      <c r="N99" s="1094">
        <f>[3]INDUSTRY!$O$86</f>
        <v>297746</v>
      </c>
      <c r="O99" s="1094">
        <f>[3]INDUSTRY!$P$86</f>
        <v>306735</v>
      </c>
      <c r="P99" s="1094">
        <f>[3]INDUSTRY!$Q$86</f>
        <v>314855</v>
      </c>
    </row>
    <row r="100" spans="1:16" x14ac:dyDescent="0.25">
      <c r="A100" s="1091"/>
      <c r="B100" s="1122" t="s">
        <v>55</v>
      </c>
      <c r="C100" s="1093"/>
      <c r="D100" s="1093"/>
      <c r="E100" s="1094">
        <f>[3]INDUSTRY!$F$87</f>
        <v>0</v>
      </c>
      <c r="F100" s="1094">
        <f>[3]INDUSTRY!$G$87</f>
        <v>0</v>
      </c>
      <c r="G100" s="1094">
        <f>[3]INDUSTRY!$H$87</f>
        <v>0</v>
      </c>
      <c r="H100" s="1094">
        <f>[3]INDUSTRY!$I$87</f>
        <v>0</v>
      </c>
      <c r="I100" s="1094">
        <f>[3]INDUSTRY!$J$87</f>
        <v>0</v>
      </c>
      <c r="J100" s="1094">
        <f>[3]INDUSTRY!$K$87</f>
        <v>0</v>
      </c>
      <c r="K100" s="1094">
        <f>[3]INDUSTRY!$L$87</f>
        <v>0</v>
      </c>
      <c r="L100" s="1094">
        <f>[3]INDUSTRY!$M$87</f>
        <v>0</v>
      </c>
      <c r="M100" s="1094">
        <f>[3]INDUSTRY!$N$87</f>
        <v>0</v>
      </c>
      <c r="N100" s="1094">
        <f>[3]INDUSTRY!$O$87</f>
        <v>0</v>
      </c>
      <c r="O100" s="1094">
        <f>[3]INDUSTRY!$P$87</f>
        <v>0</v>
      </c>
      <c r="P100" s="1094">
        <f>[3]INDUSTRY!$Q$87</f>
        <v>0</v>
      </c>
    </row>
    <row r="101" spans="1:16" x14ac:dyDescent="0.25">
      <c r="A101" s="1148"/>
      <c r="B101" s="1157" t="s">
        <v>56</v>
      </c>
      <c r="C101" s="1095"/>
      <c r="D101" s="1095"/>
      <c r="E101" s="1094">
        <f>[3]INDUSTRY!$F$88</f>
        <v>30697</v>
      </c>
      <c r="F101" s="1094">
        <f>[3]INDUSTRY!$G$88</f>
        <v>0</v>
      </c>
      <c r="G101" s="1094">
        <f>[3]INDUSTRY!$H$88</f>
        <v>52211</v>
      </c>
      <c r="H101" s="1094">
        <f>[3]INDUSTRY!$I$88</f>
        <v>46024</v>
      </c>
      <c r="I101" s="1094">
        <f>[3]INDUSTRY!$J$88</f>
        <v>36191</v>
      </c>
      <c r="J101" s="1094">
        <f>[3]INDUSTRY!$K$88</f>
        <v>0</v>
      </c>
      <c r="K101" s="1094">
        <f>[3]INDUSTRY!$L$88</f>
        <v>0</v>
      </c>
      <c r="L101" s="1094">
        <f>[3]INDUSTRY!$M$88</f>
        <v>0</v>
      </c>
      <c r="M101" s="1094">
        <f>[3]INDUSTRY!$N$88</f>
        <v>0</v>
      </c>
      <c r="N101" s="1094">
        <f>[3]INDUSTRY!$O$88</f>
        <v>0</v>
      </c>
      <c r="O101" s="1094">
        <f>[3]INDUSTRY!$P$88</f>
        <v>0</v>
      </c>
      <c r="P101" s="1094">
        <f>[3]INDUSTRY!$Q$88</f>
        <v>0</v>
      </c>
    </row>
    <row r="102" spans="1:16" x14ac:dyDescent="0.25">
      <c r="A102" s="1151"/>
      <c r="B102" s="1157" t="s">
        <v>127</v>
      </c>
      <c r="C102" s="1095"/>
      <c r="D102" s="1095"/>
      <c r="E102" s="1094">
        <f>[3]INDUSTRY!$F$89</f>
        <v>285220</v>
      </c>
      <c r="F102" s="1094">
        <f>[3]INDUSTRY!$G$89</f>
        <v>283704</v>
      </c>
      <c r="G102" s="1094">
        <f>[3]INDUSTRY!$H$89</f>
        <v>335347</v>
      </c>
      <c r="H102" s="1094">
        <f>[3]INDUSTRY!$I$89</f>
        <v>332880</v>
      </c>
      <c r="I102" s="1094">
        <f>[3]INDUSTRY!$J$89</f>
        <v>318628</v>
      </c>
      <c r="J102" s="1094">
        <f>[3]INDUSTRY!$K$89</f>
        <v>320134</v>
      </c>
      <c r="K102" s="1094">
        <f>[3]INDUSTRY!$L$89</f>
        <v>322047</v>
      </c>
      <c r="L102" s="1094">
        <f>[3]INDUSTRY!$M$89</f>
        <v>319753</v>
      </c>
      <c r="M102" s="1094">
        <f>[3]INDUSTRY!$N$89</f>
        <v>321508</v>
      </c>
      <c r="N102" s="1094">
        <f>[3]INDUSTRY!$O$89</f>
        <v>331006</v>
      </c>
      <c r="O102" s="1094">
        <f>[3]INDUSTRY!$P$89</f>
        <v>315658</v>
      </c>
      <c r="P102" s="1094">
        <f>[3]INDUSTRY!$Q$89</f>
        <v>317121</v>
      </c>
    </row>
    <row r="103" spans="1:16" x14ac:dyDescent="0.25">
      <c r="A103" s="1158"/>
      <c r="B103" s="1159" t="s">
        <v>174</v>
      </c>
      <c r="C103" s="1125"/>
      <c r="D103" s="1160"/>
      <c r="E103" s="1094">
        <f>[3]INDUSTRY!$F$90</f>
        <v>1118986</v>
      </c>
      <c r="F103" s="1094">
        <f>[3]INDUSTRY!$G$90</f>
        <v>1237207</v>
      </c>
      <c r="G103" s="1094">
        <f>[3]INDUSTRY!$H$90</f>
        <v>1124963</v>
      </c>
      <c r="H103" s="1094">
        <f>[3]INDUSTRY!$I$90</f>
        <v>1213992</v>
      </c>
      <c r="I103" s="1094">
        <f>[3]INDUSTRY!$J$90</f>
        <v>1011914</v>
      </c>
      <c r="J103" s="1094">
        <f>[3]INDUSTRY!$K$90</f>
        <v>1155599</v>
      </c>
      <c r="K103" s="1094">
        <f>[3]INDUSTRY!$L$90</f>
        <v>974559</v>
      </c>
      <c r="L103" s="1094">
        <f>[3]INDUSTRY!$M$90</f>
        <v>971469</v>
      </c>
      <c r="M103" s="1094">
        <f>[3]INDUSTRY!$N$90</f>
        <v>1048448</v>
      </c>
      <c r="N103" s="1094">
        <f>[3]INDUSTRY!$O$90</f>
        <v>980938</v>
      </c>
      <c r="O103" s="1094">
        <f>[3]INDUSTRY!$P$90</f>
        <v>1011190</v>
      </c>
      <c r="P103" s="1094">
        <f>[3]INDUSTRY!$Q$90</f>
        <v>1038375</v>
      </c>
    </row>
    <row r="104" spans="1:16" x14ac:dyDescent="0.25">
      <c r="A104" s="1161"/>
      <c r="B104" s="1103" t="s">
        <v>60</v>
      </c>
      <c r="C104" s="1103"/>
      <c r="D104" s="1103"/>
      <c r="E104" s="1094">
        <f>[3]INDUSTRY!$F$91</f>
        <v>208647</v>
      </c>
      <c r="F104" s="1094">
        <f>[3]INDUSTRY!$G$91</f>
        <v>212727</v>
      </c>
      <c r="G104" s="1094">
        <f>[3]INDUSTRY!$H$91</f>
        <v>215713</v>
      </c>
      <c r="H104" s="1094">
        <f>[3]INDUSTRY!$I$91</f>
        <v>223390</v>
      </c>
      <c r="I104" s="1094">
        <f>[3]INDUSTRY!$J$91</f>
        <v>217771</v>
      </c>
      <c r="J104" s="1094">
        <f>[3]INDUSTRY!$K$91</f>
        <v>213344</v>
      </c>
      <c r="K104" s="1094">
        <f>[3]INDUSTRY!$L$91</f>
        <v>217083</v>
      </c>
      <c r="L104" s="1094">
        <f>[3]INDUSTRY!$M$91</f>
        <v>209073</v>
      </c>
      <c r="M104" s="1094">
        <f>[3]INDUSTRY!$N$91</f>
        <v>213386</v>
      </c>
      <c r="N104" s="1094">
        <f>[3]INDUSTRY!$O$91</f>
        <v>216491</v>
      </c>
      <c r="O104" s="1094">
        <f>[3]INDUSTRY!$P$91</f>
        <v>199773</v>
      </c>
      <c r="P104" s="1094">
        <f>[3]INDUSTRY!$Q$91</f>
        <v>198430</v>
      </c>
    </row>
    <row r="105" spans="1:16" x14ac:dyDescent="0.25">
      <c r="A105" s="1161"/>
      <c r="B105" s="1092" t="s">
        <v>61</v>
      </c>
      <c r="C105" s="1103"/>
      <c r="D105" s="1103"/>
      <c r="E105" s="1094">
        <f>[3]INDUSTRY!$F$92</f>
        <v>392565</v>
      </c>
      <c r="F105" s="1094">
        <f>[3]INDUSTRY!$G$92</f>
        <v>397205</v>
      </c>
      <c r="G105" s="1094">
        <f>[3]INDUSTRY!$H$92</f>
        <v>403475</v>
      </c>
      <c r="H105" s="1094">
        <f>[3]INDUSTRY!$I$92</f>
        <v>409682</v>
      </c>
      <c r="I105" s="1094">
        <f>[3]INDUSTRY!$J$92</f>
        <v>419046</v>
      </c>
      <c r="J105" s="1094">
        <f>[3]INDUSTRY!$K$92</f>
        <v>406481</v>
      </c>
      <c r="K105" s="1094">
        <f>[3]INDUSTRY!$L$92</f>
        <v>411001</v>
      </c>
      <c r="L105" s="1094">
        <f>[3]INDUSTRY!$M$92</f>
        <v>416694</v>
      </c>
      <c r="M105" s="1094">
        <f>[3]INDUSTRY!$N$92</f>
        <v>418678</v>
      </c>
      <c r="N105" s="1094">
        <f>[3]INDUSTRY!$O$92</f>
        <v>418786</v>
      </c>
      <c r="O105" s="1094">
        <f>[3]INDUSTRY!$P$92</f>
        <v>419753</v>
      </c>
      <c r="P105" s="1094">
        <f>[3]INDUSTRY!$Q$92</f>
        <v>420833</v>
      </c>
    </row>
    <row r="106" spans="1:16" ht="15.75" thickBot="1" x14ac:dyDescent="0.3">
      <c r="A106" s="1162"/>
      <c r="B106" s="1098" t="s">
        <v>62</v>
      </c>
      <c r="C106" s="1098"/>
      <c r="D106" s="1098"/>
      <c r="E106" s="1094">
        <f>[3]INDUSTRY!$F$93</f>
        <v>104363</v>
      </c>
      <c r="F106" s="1094">
        <f>[3]INDUSTRY!$G$93</f>
        <v>103931</v>
      </c>
      <c r="G106" s="1094">
        <f>[3]INDUSTRY!$H$93</f>
        <v>116526</v>
      </c>
      <c r="H106" s="1094">
        <f>[3]INDUSTRY!$I$93</f>
        <v>110056</v>
      </c>
      <c r="I106" s="1094">
        <f>[3]INDUSTRY!$J$93</f>
        <v>115217</v>
      </c>
      <c r="J106" s="1094">
        <f>[3]INDUSTRY!$K$93</f>
        <v>106808</v>
      </c>
      <c r="K106" s="1094">
        <f>[3]INDUSTRY!$L$93</f>
        <v>109080</v>
      </c>
      <c r="L106" s="1094">
        <f>[3]INDUSTRY!$M$93</f>
        <v>99167</v>
      </c>
      <c r="M106" s="1094">
        <f>[3]INDUSTRY!$N$93</f>
        <v>96916</v>
      </c>
      <c r="N106" s="1094">
        <f>[3]INDUSTRY!$O$93</f>
        <v>93280</v>
      </c>
      <c r="O106" s="1094">
        <f>[3]INDUSTRY!$P$93</f>
        <v>95478</v>
      </c>
      <c r="P106" s="1094">
        <f>[3]INDUSTRY!$Q$93</f>
        <v>91105</v>
      </c>
    </row>
    <row r="107" spans="1:16" ht="15.75" thickBot="1" x14ac:dyDescent="0.3">
      <c r="A107" s="1163" t="s">
        <v>129</v>
      </c>
      <c r="B107" s="1164"/>
      <c r="C107" s="1164"/>
      <c r="D107" s="1164"/>
      <c r="E107" s="1090">
        <f>E89-E104-E105-E106</f>
        <v>43058738</v>
      </c>
      <c r="F107" s="1090">
        <f t="shared" ref="F107:P107" si="18">F89-F104-F105-F106</f>
        <v>43322474</v>
      </c>
      <c r="G107" s="1090">
        <f t="shared" si="18"/>
        <v>44400438</v>
      </c>
      <c r="H107" s="1090">
        <f t="shared" si="18"/>
        <v>45229830</v>
      </c>
      <c r="I107" s="1090">
        <f t="shared" si="18"/>
        <v>45164267</v>
      </c>
      <c r="J107" s="1090">
        <f t="shared" si="18"/>
        <v>45712422</v>
      </c>
      <c r="K107" s="1090">
        <f t="shared" si="18"/>
        <v>46064380</v>
      </c>
      <c r="L107" s="1090">
        <f t="shared" si="18"/>
        <v>46602947</v>
      </c>
      <c r="M107" s="1090">
        <f t="shared" si="18"/>
        <v>47829450</v>
      </c>
      <c r="N107" s="1090">
        <f t="shared" si="18"/>
        <v>48187472</v>
      </c>
      <c r="O107" s="1090">
        <f t="shared" si="18"/>
        <v>50050000</v>
      </c>
      <c r="P107" s="1090">
        <f t="shared" si="18"/>
        <v>49840660</v>
      </c>
    </row>
    <row r="108" spans="1:16" x14ac:dyDescent="0.25">
      <c r="A108" s="1088" t="s">
        <v>130</v>
      </c>
      <c r="B108" s="1089"/>
      <c r="C108" s="1089"/>
      <c r="D108" s="1089"/>
      <c r="E108" s="1090">
        <f>SUM(E109:E112)</f>
        <v>1152652</v>
      </c>
      <c r="F108" s="1090">
        <f t="shared" ref="F108:P108" si="19">SUM(F109:F112)</f>
        <v>1133202</v>
      </c>
      <c r="G108" s="1090">
        <f t="shared" si="19"/>
        <v>1169159</v>
      </c>
      <c r="H108" s="1090">
        <f t="shared" si="19"/>
        <v>1061518</v>
      </c>
      <c r="I108" s="1090">
        <f t="shared" si="19"/>
        <v>905942</v>
      </c>
      <c r="J108" s="1090">
        <f t="shared" si="19"/>
        <v>961935</v>
      </c>
      <c r="K108" s="1090">
        <f t="shared" si="19"/>
        <v>993132</v>
      </c>
      <c r="L108" s="1090">
        <f t="shared" si="19"/>
        <v>1017489</v>
      </c>
      <c r="M108" s="1090">
        <f t="shared" si="19"/>
        <v>917655</v>
      </c>
      <c r="N108" s="1090">
        <f t="shared" si="19"/>
        <v>1261806</v>
      </c>
      <c r="O108" s="1090">
        <f t="shared" si="19"/>
        <v>1385920</v>
      </c>
      <c r="P108" s="1090">
        <f t="shared" si="19"/>
        <v>1446986</v>
      </c>
    </row>
    <row r="109" spans="1:16" x14ac:dyDescent="0.25">
      <c r="A109" s="1091"/>
      <c r="B109" s="1093" t="s">
        <v>131</v>
      </c>
      <c r="C109" s="1093"/>
      <c r="D109" s="1093"/>
      <c r="E109" s="1094">
        <f>[3]INDUSTRY!$F$96</f>
        <v>434855</v>
      </c>
      <c r="F109" s="1094">
        <f>[3]INDUSTRY!$G$96</f>
        <v>408544</v>
      </c>
      <c r="G109" s="1094">
        <f>[3]INDUSTRY!$H$96</f>
        <v>508301</v>
      </c>
      <c r="H109" s="1094">
        <f>[3]INDUSTRY!$I$96</f>
        <v>464150</v>
      </c>
      <c r="I109" s="1094">
        <f>[3]INDUSTRY!$J$96</f>
        <v>454744</v>
      </c>
      <c r="J109" s="1094">
        <f>[3]INDUSTRY!$K$96</f>
        <v>560040</v>
      </c>
      <c r="K109" s="1094">
        <f>[3]INDUSTRY!$L$96</f>
        <v>531782</v>
      </c>
      <c r="L109" s="1094">
        <f>[3]INDUSTRY!$M$96</f>
        <v>589637</v>
      </c>
      <c r="M109" s="1094">
        <f>[3]INDUSTRY!$N$96</f>
        <v>508920</v>
      </c>
      <c r="N109" s="1094">
        <f>[3]INDUSTRY!$O$96</f>
        <v>833633</v>
      </c>
      <c r="O109" s="1094">
        <f>[3]INDUSTRY!$P$96</f>
        <v>957117</v>
      </c>
      <c r="P109" s="1094">
        <f>[3]INDUSTRY!$Q$96</f>
        <v>958921</v>
      </c>
    </row>
    <row r="110" spans="1:16" x14ac:dyDescent="0.25">
      <c r="A110" s="1091"/>
      <c r="B110" s="1093" t="s">
        <v>65</v>
      </c>
      <c r="C110" s="1093"/>
      <c r="D110" s="1093"/>
      <c r="E110" s="1094">
        <f>[3]INDUSTRY!$F$97</f>
        <v>0</v>
      </c>
      <c r="F110" s="1094">
        <f>[3]INDUSTRY!$G$97</f>
        <v>0</v>
      </c>
      <c r="G110" s="1094">
        <f>[3]INDUSTRY!$H$97</f>
        <v>0</v>
      </c>
      <c r="H110" s="1094">
        <f>[3]INDUSTRY!$I$97</f>
        <v>0</v>
      </c>
      <c r="I110" s="1094">
        <f>[3]INDUSTRY!$J$97</f>
        <v>0</v>
      </c>
      <c r="J110" s="1094">
        <f>[3]INDUSTRY!$K$97</f>
        <v>0</v>
      </c>
      <c r="K110" s="1094">
        <f>[3]INDUSTRY!$L$97</f>
        <v>0</v>
      </c>
      <c r="L110" s="1094">
        <f>[3]INDUSTRY!$M$97</f>
        <v>0</v>
      </c>
      <c r="M110" s="1094">
        <f>[3]INDUSTRY!$N$97</f>
        <v>0</v>
      </c>
      <c r="N110" s="1094">
        <f>[3]INDUSTRY!$O$97</f>
        <v>0</v>
      </c>
      <c r="O110" s="1094">
        <f>[3]INDUSTRY!$P$97</f>
        <v>0</v>
      </c>
      <c r="P110" s="1094">
        <f>[3]INDUSTRY!$Q$97</f>
        <v>0</v>
      </c>
    </row>
    <row r="111" spans="1:16" x14ac:dyDescent="0.25">
      <c r="A111" s="1148"/>
      <c r="B111" s="1095" t="s">
        <v>132</v>
      </c>
      <c r="C111" s="1095"/>
      <c r="D111" s="1095"/>
      <c r="E111" s="1094">
        <f>[3]INDUSTRY!$F$98</f>
        <v>55683</v>
      </c>
      <c r="F111" s="1094">
        <f>[3]INDUSTRY!$G$98</f>
        <v>59698</v>
      </c>
      <c r="G111" s="1094">
        <f>[3]INDUSTRY!$H$98</f>
        <v>53561</v>
      </c>
      <c r="H111" s="1094">
        <f>[3]INDUSTRY!$I$98</f>
        <v>60620</v>
      </c>
      <c r="I111" s="1094">
        <f>[3]INDUSTRY!$J$98</f>
        <v>85494</v>
      </c>
      <c r="J111" s="1094">
        <f>[3]INDUSTRY!$K$98</f>
        <v>80401</v>
      </c>
      <c r="K111" s="1094">
        <f>[3]INDUSTRY!$L$98</f>
        <v>88791</v>
      </c>
      <c r="L111" s="1094">
        <f>[3]INDUSTRY!$M$98</f>
        <v>53257</v>
      </c>
      <c r="M111" s="1094">
        <f>[3]INDUSTRY!$N$98</f>
        <v>32583</v>
      </c>
      <c r="N111" s="1094">
        <f>[3]INDUSTRY!$O$98</f>
        <v>50624</v>
      </c>
      <c r="O111" s="1094">
        <f>[3]INDUSTRY!$P$98</f>
        <v>50614</v>
      </c>
      <c r="P111" s="1094">
        <f>[3]INDUSTRY!$Q$98</f>
        <v>59564</v>
      </c>
    </row>
    <row r="112" spans="1:16" ht="15.75" thickBot="1" x14ac:dyDescent="0.3">
      <c r="A112" s="1097"/>
      <c r="B112" s="1099" t="s">
        <v>43</v>
      </c>
      <c r="C112" s="1099"/>
      <c r="D112" s="1099"/>
      <c r="E112" s="1094">
        <f>[3]INDUSTRY!$F$99</f>
        <v>662114</v>
      </c>
      <c r="F112" s="1094">
        <f>[3]INDUSTRY!$G$99</f>
        <v>664960</v>
      </c>
      <c r="G112" s="1094">
        <f>[3]INDUSTRY!$H$99</f>
        <v>607297</v>
      </c>
      <c r="H112" s="1094">
        <f>[3]INDUSTRY!$I$99</f>
        <v>536748</v>
      </c>
      <c r="I112" s="1094">
        <f>[3]INDUSTRY!$J$99</f>
        <v>365704</v>
      </c>
      <c r="J112" s="1094">
        <f>[3]INDUSTRY!$K$99</f>
        <v>321494</v>
      </c>
      <c r="K112" s="1094">
        <f>[3]INDUSTRY!$L$99</f>
        <v>372559</v>
      </c>
      <c r="L112" s="1094">
        <f>[3]INDUSTRY!$M$99</f>
        <v>374595</v>
      </c>
      <c r="M112" s="1094">
        <f>[3]INDUSTRY!$N$99</f>
        <v>376152</v>
      </c>
      <c r="N112" s="1094">
        <f>[3]INDUSTRY!$O$99</f>
        <v>377549</v>
      </c>
      <c r="O112" s="1094">
        <f>[3]INDUSTRY!$P$99</f>
        <v>378189</v>
      </c>
      <c r="P112" s="1094">
        <f>[3]INDUSTRY!$Q$99</f>
        <v>428501</v>
      </c>
    </row>
    <row r="113" spans="1:16" x14ac:dyDescent="0.25">
      <c r="A113" s="1102" t="s">
        <v>133</v>
      </c>
      <c r="B113" s="1103"/>
      <c r="C113" s="1103"/>
      <c r="D113" s="1103"/>
      <c r="E113" s="1090">
        <f>SUM(E114:E116)</f>
        <v>290222</v>
      </c>
      <c r="F113" s="1090">
        <f t="shared" ref="F113:P113" si="20">SUM(F114:F116)</f>
        <v>291852</v>
      </c>
      <c r="G113" s="1090">
        <f t="shared" si="20"/>
        <v>300262</v>
      </c>
      <c r="H113" s="1090">
        <f t="shared" si="20"/>
        <v>290606</v>
      </c>
      <c r="I113" s="1090">
        <f t="shared" si="20"/>
        <v>292173</v>
      </c>
      <c r="J113" s="1090">
        <f t="shared" si="20"/>
        <v>303190</v>
      </c>
      <c r="K113" s="1090">
        <f t="shared" si="20"/>
        <v>421943</v>
      </c>
      <c r="L113" s="1090">
        <f t="shared" si="20"/>
        <v>309079</v>
      </c>
      <c r="M113" s="1090">
        <f t="shared" si="20"/>
        <v>308676</v>
      </c>
      <c r="N113" s="1090">
        <f t="shared" si="20"/>
        <v>218849</v>
      </c>
      <c r="O113" s="1090">
        <f t="shared" si="20"/>
        <v>219690</v>
      </c>
      <c r="P113" s="1090">
        <f t="shared" si="20"/>
        <v>220670</v>
      </c>
    </row>
    <row r="114" spans="1:16" x14ac:dyDescent="0.25">
      <c r="A114" s="1091"/>
      <c r="B114" s="1093" t="s">
        <v>134</v>
      </c>
      <c r="C114" s="1093"/>
      <c r="D114" s="1093"/>
      <c r="E114" s="1094">
        <f>[3]INDUSTRY!$F$101</f>
        <v>266196</v>
      </c>
      <c r="F114" s="1094">
        <f>[3]INDUSTRY!$G$101</f>
        <v>267826</v>
      </c>
      <c r="G114" s="1094">
        <f>[3]INDUSTRY!$H$101</f>
        <v>276236</v>
      </c>
      <c r="H114" s="1094">
        <f>[3]INDUSTRY!$I$101</f>
        <v>266580</v>
      </c>
      <c r="I114" s="1094">
        <f>[3]INDUSTRY!$J$101</f>
        <v>268147</v>
      </c>
      <c r="J114" s="1094">
        <f>[3]INDUSTRY!$K$101</f>
        <v>267745</v>
      </c>
      <c r="K114" s="1094">
        <f>[3]INDUSTRY!$L$101</f>
        <v>386498</v>
      </c>
      <c r="L114" s="1094">
        <f>[3]INDUSTRY!$M$101</f>
        <v>273634</v>
      </c>
      <c r="M114" s="1094">
        <f>[3]INDUSTRY!$N$101</f>
        <v>273231</v>
      </c>
      <c r="N114" s="1094">
        <f>[3]INDUSTRY!$O$101</f>
        <v>183404</v>
      </c>
      <c r="O114" s="1094">
        <f>[3]INDUSTRY!$P$101</f>
        <v>184245</v>
      </c>
      <c r="P114" s="1094">
        <f>[3]INDUSTRY!$Q$101</f>
        <v>185225</v>
      </c>
    </row>
    <row r="115" spans="1:16" x14ac:dyDescent="0.25">
      <c r="A115" s="1091"/>
      <c r="B115" s="1093" t="s">
        <v>135</v>
      </c>
      <c r="C115" s="1093"/>
      <c r="D115" s="1093"/>
      <c r="E115" s="1094">
        <f>[3]INDUSTRY!$F$102</f>
        <v>24026</v>
      </c>
      <c r="F115" s="1094">
        <f>[3]INDUSTRY!$G$102</f>
        <v>24026</v>
      </c>
      <c r="G115" s="1094">
        <f>[3]INDUSTRY!$H$102</f>
        <v>24026</v>
      </c>
      <c r="H115" s="1094">
        <f>[3]INDUSTRY!$I$102</f>
        <v>24026</v>
      </c>
      <c r="I115" s="1094">
        <f>[3]INDUSTRY!$J$102</f>
        <v>24026</v>
      </c>
      <c r="J115" s="1094">
        <f>[3]INDUSTRY!$K$102</f>
        <v>35445</v>
      </c>
      <c r="K115" s="1094">
        <f>[3]INDUSTRY!$L$102</f>
        <v>35445</v>
      </c>
      <c r="L115" s="1094">
        <f>[3]INDUSTRY!$M$102</f>
        <v>35445</v>
      </c>
      <c r="M115" s="1094">
        <f>[3]INDUSTRY!$N$102</f>
        <v>35445</v>
      </c>
      <c r="N115" s="1094">
        <f>[3]INDUSTRY!$O$102</f>
        <v>35445</v>
      </c>
      <c r="O115" s="1094">
        <f>[3]INDUSTRY!$P$102</f>
        <v>35445</v>
      </c>
      <c r="P115" s="1094">
        <f>[3]INDUSTRY!$Q$102</f>
        <v>35445</v>
      </c>
    </row>
    <row r="116" spans="1:16" ht="15.75" thickBot="1" x14ac:dyDescent="0.3">
      <c r="A116" s="1097"/>
      <c r="B116" s="1099" t="s">
        <v>69</v>
      </c>
      <c r="C116" s="1099"/>
      <c r="D116" s="1099"/>
      <c r="E116" s="1094">
        <f>[3]INDUSTRY!$F$103</f>
        <v>0</v>
      </c>
      <c r="F116" s="1094">
        <f>[3]INDUSTRY!$G$103</f>
        <v>0</v>
      </c>
      <c r="G116" s="1094">
        <f>[3]INDUSTRY!$H$103</f>
        <v>0</v>
      </c>
      <c r="H116" s="1094">
        <f>[3]INDUSTRY!$I$103</f>
        <v>0</v>
      </c>
      <c r="I116" s="1094">
        <f>[3]INDUSTRY!$J$103</f>
        <v>0</v>
      </c>
      <c r="J116" s="1094">
        <f>[3]INDUSTRY!$K$103</f>
        <v>0</v>
      </c>
      <c r="K116" s="1094">
        <f>[3]INDUSTRY!$L$103</f>
        <v>0</v>
      </c>
      <c r="L116" s="1094">
        <f>[3]INDUSTRY!$M$103</f>
        <v>0</v>
      </c>
      <c r="M116" s="1094">
        <f>[3]INDUSTRY!$N$103</f>
        <v>0</v>
      </c>
      <c r="N116" s="1094"/>
      <c r="O116" s="1094"/>
      <c r="P116" s="1094"/>
    </row>
    <row r="117" spans="1:16" x14ac:dyDescent="0.25">
      <c r="A117" s="1102" t="s">
        <v>136</v>
      </c>
      <c r="B117" s="1103"/>
      <c r="C117" s="1103"/>
      <c r="D117" s="1103"/>
      <c r="E117" s="1090">
        <f>SUM(E118:E119)-E120</f>
        <v>206064</v>
      </c>
      <c r="F117" s="1090">
        <f t="shared" ref="F117:P117" si="21">SUM(F118:F120)</f>
        <v>196845</v>
      </c>
      <c r="G117" s="1090">
        <f t="shared" si="21"/>
        <v>206913</v>
      </c>
      <c r="H117" s="1090">
        <f t="shared" si="21"/>
        <v>206670</v>
      </c>
      <c r="I117" s="1090">
        <f t="shared" si="21"/>
        <v>146546</v>
      </c>
      <c r="J117" s="1090">
        <f t="shared" si="21"/>
        <v>176762</v>
      </c>
      <c r="K117" s="1090">
        <f t="shared" si="21"/>
        <v>177697</v>
      </c>
      <c r="L117" s="1090">
        <f t="shared" si="21"/>
        <v>127624</v>
      </c>
      <c r="M117" s="1090">
        <f t="shared" si="21"/>
        <v>289193</v>
      </c>
      <c r="N117" s="1090">
        <f t="shared" si="21"/>
        <v>318932</v>
      </c>
      <c r="O117" s="1090">
        <f t="shared" si="21"/>
        <v>199722</v>
      </c>
      <c r="P117" s="1090">
        <f t="shared" si="21"/>
        <v>169078</v>
      </c>
    </row>
    <row r="118" spans="1:16" x14ac:dyDescent="0.25">
      <c r="A118" s="1091"/>
      <c r="B118" s="1093" t="s">
        <v>134</v>
      </c>
      <c r="C118" s="1093"/>
      <c r="D118" s="1093"/>
      <c r="E118" s="1094">
        <f>[3]INDUSTRY!$F$105</f>
        <v>206064</v>
      </c>
      <c r="F118" s="1094">
        <f>[3]INDUSTRY!$G$105</f>
        <v>196845</v>
      </c>
      <c r="G118" s="1094">
        <f>[3]INDUSTRY!$H$105</f>
        <v>206913</v>
      </c>
      <c r="H118" s="1094">
        <f>[3]INDUSTRY!$I$105</f>
        <v>206670</v>
      </c>
      <c r="I118" s="1094">
        <f>[3]INDUSTRY!$J$105</f>
        <v>146546</v>
      </c>
      <c r="J118" s="1094">
        <f>[3]INDUSTRY!$K$105</f>
        <v>176762</v>
      </c>
      <c r="K118" s="1094">
        <f>[3]INDUSTRY!$L$105</f>
        <v>177697</v>
      </c>
      <c r="L118" s="1094">
        <f>[3]INDUSTRY!$M$105</f>
        <v>127624</v>
      </c>
      <c r="M118" s="1094">
        <f>[3]INDUSTRY!$N$105</f>
        <v>289193</v>
      </c>
      <c r="N118" s="1094">
        <f>[3]INDUSTRY!$O$105</f>
        <v>318932</v>
      </c>
      <c r="O118" s="1094">
        <f>[3]INDUSTRY!$P$105</f>
        <v>199722</v>
      </c>
      <c r="P118" s="1094">
        <f>[3]INDUSTRY!$Q$105</f>
        <v>169078</v>
      </c>
    </row>
    <row r="119" spans="1:16" x14ac:dyDescent="0.25">
      <c r="A119" s="1091"/>
      <c r="B119" s="1093" t="s">
        <v>69</v>
      </c>
      <c r="C119" s="1093"/>
      <c r="D119" s="1093"/>
      <c r="E119" s="1094">
        <f>[3]INDUSTRY!$F$106</f>
        <v>0</v>
      </c>
      <c r="F119" s="1094">
        <f>[3]INDUSTRY!$G$106</f>
        <v>0</v>
      </c>
      <c r="G119" s="1094">
        <f>[3]INDUSTRY!$H$106</f>
        <v>0</v>
      </c>
      <c r="H119" s="1094">
        <f>[3]INDUSTRY!$I$106</f>
        <v>0</v>
      </c>
      <c r="I119" s="1094">
        <f>[3]INDUSTRY!$J$106</f>
        <v>0</v>
      </c>
      <c r="J119" s="1094">
        <f>[3]INDUSTRY!$K$106</f>
        <v>0</v>
      </c>
      <c r="K119" s="1094">
        <f>[3]INDUSTRY!$L$106</f>
        <v>0</v>
      </c>
      <c r="L119" s="1094">
        <f>[3]INDUSTRY!$M$106</f>
        <v>0</v>
      </c>
      <c r="M119" s="1094">
        <f>[3]INDUSTRY!$N$106</f>
        <v>0</v>
      </c>
      <c r="N119" s="1094">
        <f>[3]INDUSTRY!$O$106</f>
        <v>0</v>
      </c>
      <c r="O119" s="1094">
        <f>[3]INDUSTRY!$P$106</f>
        <v>0</v>
      </c>
      <c r="P119" s="1094">
        <f>[3]INDUSTRY!$Q$106</f>
        <v>0</v>
      </c>
    </row>
    <row r="120" spans="1:16" ht="15.75" thickBot="1" x14ac:dyDescent="0.3">
      <c r="A120" s="1148"/>
      <c r="B120" s="1095" t="s">
        <v>70</v>
      </c>
      <c r="C120" s="1095"/>
      <c r="D120" s="1095"/>
      <c r="E120" s="1094">
        <f>[3]INDUSTRY!$F$107</f>
        <v>0</v>
      </c>
      <c r="F120" s="1094">
        <f>[3]INDUSTRY!$G$107</f>
        <v>0</v>
      </c>
      <c r="G120" s="1094">
        <f>[3]INDUSTRY!$H$107</f>
        <v>0</v>
      </c>
      <c r="H120" s="1094">
        <f>[3]INDUSTRY!$I$107</f>
        <v>0</v>
      </c>
      <c r="I120" s="1094">
        <f>[3]INDUSTRY!$J$107</f>
        <v>0</v>
      </c>
      <c r="J120" s="1094">
        <f>[3]INDUSTRY!$K$107</f>
        <v>0</v>
      </c>
      <c r="K120" s="1094">
        <f>[3]INDUSTRY!$L$107</f>
        <v>0</v>
      </c>
      <c r="L120" s="1094">
        <f>[3]INDUSTRY!$M$107</f>
        <v>0</v>
      </c>
      <c r="M120" s="1094">
        <f>[3]INDUSTRY!$N$107</f>
        <v>0</v>
      </c>
      <c r="N120" s="1094">
        <f>[3]INDUSTRY!$O$107</f>
        <v>0</v>
      </c>
      <c r="O120" s="1094">
        <f>[3]INDUSTRY!$P$107</f>
        <v>0</v>
      </c>
      <c r="P120" s="1094">
        <f>[3]INDUSTRY!$Q$107</f>
        <v>0</v>
      </c>
    </row>
    <row r="121" spans="1:16" ht="15.75" thickBot="1" x14ac:dyDescent="0.3">
      <c r="A121" s="1434" t="s">
        <v>137</v>
      </c>
      <c r="B121" s="1435"/>
      <c r="C121" s="1435"/>
      <c r="D121" s="1436"/>
      <c r="E121" s="1090">
        <f>[3]INDUSTRY!$F$108</f>
        <v>16722</v>
      </c>
      <c r="F121" s="1090">
        <f>[3]INDUSTRY!$G$108</f>
        <v>16746</v>
      </c>
      <c r="G121" s="1090">
        <f>[3]INDUSTRY!$H$108</f>
        <v>16769</v>
      </c>
      <c r="H121" s="1090">
        <f>[3]INDUSTRY!$I$108</f>
        <v>16793</v>
      </c>
      <c r="I121" s="1090">
        <f>[3]INDUSTRY!$J$108</f>
        <v>17149</v>
      </c>
      <c r="J121" s="1090">
        <f>[3]INDUSTRY!$K$108</f>
        <v>17506</v>
      </c>
      <c r="K121" s="1090">
        <f>[3]INDUSTRY!$L$108</f>
        <v>17574</v>
      </c>
      <c r="L121" s="1090">
        <f>[3]INDUSTRY!$M$108</f>
        <v>18008</v>
      </c>
      <c r="M121" s="1090">
        <f>[3]INDUSTRY!$N$108</f>
        <v>18161</v>
      </c>
      <c r="N121" s="1090">
        <f>[3]INDUSTRY!$O$108</f>
        <v>18321</v>
      </c>
      <c r="O121" s="1090">
        <f>[3]INDUSTRY!$P$108</f>
        <v>18389</v>
      </c>
      <c r="P121" s="1090">
        <f>[3]INDUSTRY!$Q$108</f>
        <v>20684</v>
      </c>
    </row>
    <row r="122" spans="1:16" ht="15.75" thickBot="1" x14ac:dyDescent="0.3">
      <c r="A122" s="1119" t="s">
        <v>138</v>
      </c>
      <c r="B122" s="1120"/>
      <c r="C122" s="1120"/>
      <c r="D122" s="1120"/>
      <c r="E122" s="1090">
        <f t="shared" ref="E122:P122" si="22">E108+E113+E117+E121</f>
        <v>1665660</v>
      </c>
      <c r="F122" s="1090">
        <f t="shared" si="22"/>
        <v>1638645</v>
      </c>
      <c r="G122" s="1090">
        <f t="shared" si="22"/>
        <v>1693103</v>
      </c>
      <c r="H122" s="1090">
        <f t="shared" si="22"/>
        <v>1575587</v>
      </c>
      <c r="I122" s="1090">
        <f t="shared" si="22"/>
        <v>1361810</v>
      </c>
      <c r="J122" s="1090">
        <f t="shared" si="22"/>
        <v>1459393</v>
      </c>
      <c r="K122" s="1090">
        <f t="shared" si="22"/>
        <v>1610346</v>
      </c>
      <c r="L122" s="1090">
        <f t="shared" si="22"/>
        <v>1472200</v>
      </c>
      <c r="M122" s="1090">
        <f t="shared" si="22"/>
        <v>1533685</v>
      </c>
      <c r="N122" s="1090">
        <f t="shared" si="22"/>
        <v>1817908</v>
      </c>
      <c r="O122" s="1090">
        <f t="shared" si="22"/>
        <v>1823721</v>
      </c>
      <c r="P122" s="1090">
        <f t="shared" si="22"/>
        <v>1857418</v>
      </c>
    </row>
    <row r="123" spans="1:16" x14ac:dyDescent="0.25">
      <c r="A123" s="1105" t="s">
        <v>139</v>
      </c>
      <c r="B123" s="1165"/>
      <c r="C123" s="1165"/>
      <c r="D123" s="1165"/>
      <c r="E123" s="1090">
        <f>SUM(E124:E127)</f>
        <v>707960</v>
      </c>
      <c r="F123" s="1090">
        <f t="shared" ref="F123:P123" si="23">SUM(F124:F127)</f>
        <v>705699</v>
      </c>
      <c r="G123" s="1090">
        <f t="shared" si="23"/>
        <v>712383</v>
      </c>
      <c r="H123" s="1090">
        <f t="shared" si="23"/>
        <v>712042</v>
      </c>
      <c r="I123" s="1090">
        <f t="shared" si="23"/>
        <v>709357</v>
      </c>
      <c r="J123" s="1090">
        <f t="shared" si="23"/>
        <v>695109</v>
      </c>
      <c r="K123" s="1090">
        <f t="shared" si="23"/>
        <v>704826</v>
      </c>
      <c r="L123" s="1090">
        <f t="shared" si="23"/>
        <v>720293</v>
      </c>
      <c r="M123" s="1090">
        <f t="shared" si="23"/>
        <v>720967</v>
      </c>
      <c r="N123" s="1090">
        <f t="shared" si="23"/>
        <v>727752</v>
      </c>
      <c r="O123" s="1090">
        <f t="shared" si="23"/>
        <v>737476</v>
      </c>
      <c r="P123" s="1090">
        <f t="shared" si="23"/>
        <v>745658</v>
      </c>
    </row>
    <row r="124" spans="1:16" x14ac:dyDescent="0.25">
      <c r="A124" s="1091"/>
      <c r="B124" s="1093" t="s">
        <v>73</v>
      </c>
      <c r="C124" s="1093"/>
      <c r="D124" s="1093"/>
      <c r="E124" s="1094">
        <f>[3]INDUSTRY!$F$111</f>
        <v>303407</v>
      </c>
      <c r="F124" s="1094">
        <f>[3]INDUSTRY!$G$111</f>
        <v>308039</v>
      </c>
      <c r="G124" s="1094">
        <f>[3]INDUSTRY!$H$111</f>
        <v>314589</v>
      </c>
      <c r="H124" s="1094">
        <f>[3]INDUSTRY!$I$111</f>
        <v>320678</v>
      </c>
      <c r="I124" s="1094">
        <f>[3]INDUSTRY!$J$111</f>
        <v>323000</v>
      </c>
      <c r="J124" s="1094">
        <f>[3]INDUSTRY!$K$111</f>
        <v>313002</v>
      </c>
      <c r="K124" s="1094">
        <f>[3]INDUSTRY!$L$111</f>
        <v>316954</v>
      </c>
      <c r="L124" s="1094">
        <f>[3]INDUSTRY!$M$111</f>
        <v>318143</v>
      </c>
      <c r="M124" s="1094">
        <f>[3]INDUSTRY!$N$111</f>
        <v>322846</v>
      </c>
      <c r="N124" s="1094">
        <f>[3]INDUSTRY!$O$111</f>
        <v>322651</v>
      </c>
      <c r="O124" s="1094">
        <f>[3]INDUSTRY!$P$111</f>
        <v>327245</v>
      </c>
      <c r="P124" s="1094">
        <f>[3]INDUSTRY!$Q$111</f>
        <v>320626</v>
      </c>
    </row>
    <row r="125" spans="1:16" x14ac:dyDescent="0.25">
      <c r="A125" s="1091"/>
      <c r="B125" s="1093" t="s">
        <v>74</v>
      </c>
      <c r="C125" s="1093"/>
      <c r="D125" s="1093"/>
      <c r="E125" s="1094">
        <f>[3]INDUSTRY!$F$112</f>
        <v>1</v>
      </c>
      <c r="F125" s="1094">
        <f>[3]INDUSTRY!$G$112</f>
        <v>1</v>
      </c>
      <c r="G125" s="1094">
        <f>[3]INDUSTRY!$H$112</f>
        <v>1</v>
      </c>
      <c r="H125" s="1094">
        <f>[3]INDUSTRY!$I$112</f>
        <v>1</v>
      </c>
      <c r="I125" s="1094">
        <f>[3]INDUSTRY!$J$112</f>
        <v>1</v>
      </c>
      <c r="J125" s="1094">
        <f>[3]INDUSTRY!$K$112</f>
        <v>1</v>
      </c>
      <c r="K125" s="1094">
        <f>[3]INDUSTRY!$L$112</f>
        <v>1</v>
      </c>
      <c r="L125" s="1094">
        <f>[3]INDUSTRY!$M$112</f>
        <v>1</v>
      </c>
      <c r="M125" s="1094">
        <f>[3]INDUSTRY!$N$112</f>
        <v>1</v>
      </c>
      <c r="N125" s="1094">
        <f>[3]INDUSTRY!$O$112</f>
        <v>1</v>
      </c>
      <c r="O125" s="1094">
        <f>[3]INDUSTRY!$P$112</f>
        <v>1</v>
      </c>
      <c r="P125" s="1094">
        <f>[3]INDUSTRY!$Q$112</f>
        <v>1</v>
      </c>
    </row>
    <row r="126" spans="1:16" x14ac:dyDescent="0.25">
      <c r="A126" s="1091"/>
      <c r="B126" s="1093" t="s">
        <v>75</v>
      </c>
      <c r="C126" s="1093"/>
      <c r="D126" s="1093"/>
      <c r="E126" s="1094">
        <f>[3]INDUSTRY!$F$113</f>
        <v>202130</v>
      </c>
      <c r="F126" s="1094">
        <f>[3]INDUSTRY!$G$113</f>
        <v>196095</v>
      </c>
      <c r="G126" s="1094">
        <f>[3]INDUSTRY!$H$113</f>
        <v>197360</v>
      </c>
      <c r="H126" s="1094">
        <f>[3]INDUSTRY!$I$113</f>
        <v>192245</v>
      </c>
      <c r="I126" s="1094">
        <f>[3]INDUSTRY!$J$113</f>
        <v>166780</v>
      </c>
      <c r="J126" s="1094">
        <f>[3]INDUSTRY!$K$113</f>
        <v>186416</v>
      </c>
      <c r="K126" s="1094">
        <f>[3]INDUSTRY!$L$113</f>
        <v>194249</v>
      </c>
      <c r="L126" s="1094">
        <f>[3]INDUSTRY!$M$113</f>
        <v>207258</v>
      </c>
      <c r="M126" s="1094">
        <f>[3]INDUSTRY!$N$113</f>
        <v>201671</v>
      </c>
      <c r="N126" s="1094">
        <f>[3]INDUSTRY!$O$113</f>
        <v>202615</v>
      </c>
      <c r="O126" s="1094">
        <f>[3]INDUSTRY!$P$113</f>
        <v>204169</v>
      </c>
      <c r="P126" s="1094">
        <f>[3]INDUSTRY!$Q$113</f>
        <v>208826</v>
      </c>
    </row>
    <row r="127" spans="1:16" ht="15.75" thickBot="1" x14ac:dyDescent="0.3">
      <c r="A127" s="1148"/>
      <c r="B127" s="1095" t="s">
        <v>76</v>
      </c>
      <c r="C127" s="1095"/>
      <c r="D127" s="1095"/>
      <c r="E127" s="1094">
        <f>[3]INDUSTRY!$F$114</f>
        <v>202422</v>
      </c>
      <c r="F127" s="1094">
        <f>[3]INDUSTRY!$G$114</f>
        <v>201564</v>
      </c>
      <c r="G127" s="1094">
        <f>[3]INDUSTRY!$H$114</f>
        <v>200433</v>
      </c>
      <c r="H127" s="1094">
        <f>[3]INDUSTRY!$I$114</f>
        <v>199118</v>
      </c>
      <c r="I127" s="1094">
        <f>[3]INDUSTRY!$J$114</f>
        <v>219576</v>
      </c>
      <c r="J127" s="1094">
        <f>[3]INDUSTRY!$K$114</f>
        <v>195690</v>
      </c>
      <c r="K127" s="1094">
        <f>[3]INDUSTRY!$L$114</f>
        <v>193622</v>
      </c>
      <c r="L127" s="1094">
        <f>[3]INDUSTRY!$M$114</f>
        <v>194891</v>
      </c>
      <c r="M127" s="1094">
        <f>[3]INDUSTRY!$N$114</f>
        <v>196449</v>
      </c>
      <c r="N127" s="1094">
        <f>[3]INDUSTRY!$O$114</f>
        <v>202485</v>
      </c>
      <c r="O127" s="1094">
        <f>[3]INDUSTRY!$P$114</f>
        <v>206061</v>
      </c>
      <c r="P127" s="1094">
        <f>[3]INDUSTRY!$Q$114</f>
        <v>216205</v>
      </c>
    </row>
    <row r="128" spans="1:16" x14ac:dyDescent="0.25">
      <c r="A128" s="1100" t="s">
        <v>77</v>
      </c>
      <c r="B128" s="1101"/>
      <c r="C128" s="1101"/>
      <c r="D128" s="1101"/>
      <c r="E128" s="1090">
        <f>SUM(E129:E133)</f>
        <v>1426106</v>
      </c>
      <c r="F128" s="1090">
        <f t="shared" ref="F128:P128" si="24">SUM(F129:F133)</f>
        <v>2237284</v>
      </c>
      <c r="G128" s="1090">
        <f t="shared" si="24"/>
        <v>1931453</v>
      </c>
      <c r="H128" s="1090">
        <f t="shared" si="24"/>
        <v>2193658</v>
      </c>
      <c r="I128" s="1090">
        <f t="shared" si="24"/>
        <v>1924224</v>
      </c>
      <c r="J128" s="1090">
        <f t="shared" si="24"/>
        <v>2195254</v>
      </c>
      <c r="K128" s="1090">
        <f t="shared" si="24"/>
        <v>1769061</v>
      </c>
      <c r="L128" s="1090">
        <f t="shared" si="24"/>
        <v>2344544</v>
      </c>
      <c r="M128" s="1090">
        <f t="shared" si="24"/>
        <v>1924189</v>
      </c>
      <c r="N128" s="1090">
        <f t="shared" si="24"/>
        <v>2279393</v>
      </c>
      <c r="O128" s="1090">
        <f t="shared" si="24"/>
        <v>3071445</v>
      </c>
      <c r="P128" s="1090">
        <f t="shared" si="24"/>
        <v>1077084</v>
      </c>
    </row>
    <row r="129" spans="1:16" x14ac:dyDescent="0.25">
      <c r="A129" s="1091"/>
      <c r="B129" s="1093" t="s">
        <v>140</v>
      </c>
      <c r="C129" s="1093"/>
      <c r="D129" s="1093"/>
      <c r="E129" s="1094">
        <f>[3]INDUSTRY!$F$116</f>
        <v>7244</v>
      </c>
      <c r="F129" s="1094">
        <f>[3]INDUSTRY!$G$116</f>
        <v>8041</v>
      </c>
      <c r="G129" s="1094">
        <f>[3]INDUSTRY!$H$116</f>
        <v>7870</v>
      </c>
      <c r="H129" s="1094">
        <f>[3]INDUSTRY!$I$116</f>
        <v>7876</v>
      </c>
      <c r="I129" s="1094">
        <f>[3]INDUSTRY!$J$116</f>
        <v>7895</v>
      </c>
      <c r="J129" s="1094">
        <f>[3]INDUSTRY!$K$116</f>
        <v>7824</v>
      </c>
      <c r="K129" s="1094">
        <f>[3]INDUSTRY!$L$116</f>
        <v>7839</v>
      </c>
      <c r="L129" s="1094">
        <f>[3]INDUSTRY!$M$116</f>
        <v>7847</v>
      </c>
      <c r="M129" s="1094">
        <f>[3]INDUSTRY!$N$116</f>
        <v>7123</v>
      </c>
      <c r="N129" s="1094">
        <f>[3]INDUSTRY!$O$116</f>
        <v>6829</v>
      </c>
      <c r="O129" s="1094">
        <f>[3]INDUSTRY!$P$116</f>
        <v>5391</v>
      </c>
      <c r="P129" s="1094">
        <f>[3]INDUSTRY!$Q$116</f>
        <v>4610</v>
      </c>
    </row>
    <row r="130" spans="1:16" x14ac:dyDescent="0.25">
      <c r="A130" s="1091"/>
      <c r="B130" s="1093" t="s">
        <v>79</v>
      </c>
      <c r="C130" s="1093"/>
      <c r="D130" s="1093"/>
      <c r="E130" s="1094">
        <f>[3]INDUSTRY!$F$117</f>
        <v>620659</v>
      </c>
      <c r="F130" s="1094">
        <f>[3]INDUSTRY!$G$117</f>
        <v>1577302</v>
      </c>
      <c r="G130" s="1094">
        <f>[3]INDUSTRY!$H$117</f>
        <v>1161704</v>
      </c>
      <c r="H130" s="1094">
        <f>[3]INDUSTRY!$I$117</f>
        <v>1383860</v>
      </c>
      <c r="I130" s="1094">
        <f>[3]INDUSTRY!$J$117</f>
        <v>1107036</v>
      </c>
      <c r="J130" s="1094">
        <f>[3]INDUSTRY!$K$117</f>
        <v>1185142</v>
      </c>
      <c r="K130" s="1094">
        <f>[3]INDUSTRY!$L$117</f>
        <v>766452</v>
      </c>
      <c r="L130" s="1094">
        <f>[3]INDUSTRY!$M$117</f>
        <v>1294748</v>
      </c>
      <c r="M130" s="1094">
        <f>[3]INDUSTRY!$N$117</f>
        <v>1180572</v>
      </c>
      <c r="N130" s="1094">
        <f>[3]INDUSTRY!$O$117</f>
        <v>1716279</v>
      </c>
      <c r="O130" s="1094">
        <f>[3]INDUSTRY!$P$117</f>
        <v>2352442</v>
      </c>
      <c r="P130" s="1094">
        <f>[3]INDUSTRY!$Q$117</f>
        <v>485479</v>
      </c>
    </row>
    <row r="131" spans="1:16" x14ac:dyDescent="0.25">
      <c r="A131" s="1091"/>
      <c r="B131" s="1093" t="s">
        <v>80</v>
      </c>
      <c r="C131" s="1093"/>
      <c r="D131" s="1093"/>
      <c r="E131" s="1094">
        <f>[3]INDUSTRY!$F$118</f>
        <v>159923</v>
      </c>
      <c r="F131" s="1094">
        <f>[3]INDUSTRY!$G$118</f>
        <v>62244</v>
      </c>
      <c r="G131" s="1094">
        <f>[3]INDUSTRY!$H$118</f>
        <v>64570</v>
      </c>
      <c r="H131" s="1094">
        <f>[3]INDUSTRY!$I$118</f>
        <v>121993</v>
      </c>
      <c r="I131" s="1094">
        <f>[3]INDUSTRY!$J$118</f>
        <v>100243</v>
      </c>
      <c r="J131" s="1094">
        <f>[3]INDUSTRY!$K$118</f>
        <v>175325</v>
      </c>
      <c r="K131" s="1094">
        <f>[3]INDUSTRY!$L$118</f>
        <v>247910</v>
      </c>
      <c r="L131" s="1094">
        <f>[3]INDUSTRY!$M$118</f>
        <v>318411</v>
      </c>
      <c r="M131" s="1094">
        <f>[3]INDUSTRY!$N$118</f>
        <v>281939</v>
      </c>
      <c r="N131" s="1094">
        <f>[3]INDUSTRY!$O$118</f>
        <v>149288</v>
      </c>
      <c r="O131" s="1094">
        <f>[3]INDUSTRY!$P$118</f>
        <v>231536</v>
      </c>
      <c r="P131" s="1094">
        <f>[3]INDUSTRY!$Q$118</f>
        <v>187572</v>
      </c>
    </row>
    <row r="132" spans="1:16" x14ac:dyDescent="0.25">
      <c r="A132" s="1091"/>
      <c r="B132" s="1093" t="s">
        <v>141</v>
      </c>
      <c r="C132" s="1093"/>
      <c r="D132" s="1093"/>
      <c r="E132" s="1094">
        <f>[3]INDUSTRY!$F$119</f>
        <v>77013</v>
      </c>
      <c r="F132" s="1094">
        <f>[3]INDUSTRY!$G$119</f>
        <v>74307</v>
      </c>
      <c r="G132" s="1094">
        <f>[3]INDUSTRY!$H$119</f>
        <v>71875</v>
      </c>
      <c r="H132" s="1094">
        <f>[3]INDUSTRY!$I$119</f>
        <v>74227</v>
      </c>
      <c r="I132" s="1094">
        <f>[3]INDUSTRY!$J$119</f>
        <v>73447</v>
      </c>
      <c r="J132" s="1094">
        <f>[3]INDUSTRY!$K$119</f>
        <v>86907</v>
      </c>
      <c r="K132" s="1094">
        <f>[3]INDUSTRY!$L$119</f>
        <v>85903</v>
      </c>
      <c r="L132" s="1094">
        <f>[3]INDUSTRY!$M$119</f>
        <v>85252</v>
      </c>
      <c r="M132" s="1094">
        <f>[3]INDUSTRY!$N$119</f>
        <v>84931</v>
      </c>
      <c r="N132" s="1094">
        <f>[3]INDUSTRY!$O$119</f>
        <v>79940</v>
      </c>
      <c r="O132" s="1094">
        <f>[3]INDUSTRY!$P$119</f>
        <v>116595</v>
      </c>
      <c r="P132" s="1094">
        <f>[3]INDUSTRY!$Q$119</f>
        <v>79413</v>
      </c>
    </row>
    <row r="133" spans="1:16" ht="15.75" thickBot="1" x14ac:dyDescent="0.3">
      <c r="A133" s="1097"/>
      <c r="B133" s="1099" t="s">
        <v>43</v>
      </c>
      <c r="C133" s="1099"/>
      <c r="D133" s="1099"/>
      <c r="E133" s="1094">
        <f>[3]INDUSTRY!$F$120</f>
        <v>561267</v>
      </c>
      <c r="F133" s="1094">
        <f>[3]INDUSTRY!$G$120</f>
        <v>515390</v>
      </c>
      <c r="G133" s="1094">
        <f>[3]INDUSTRY!$H$120</f>
        <v>625434</v>
      </c>
      <c r="H133" s="1094">
        <f>[3]INDUSTRY!$I$120</f>
        <v>605702</v>
      </c>
      <c r="I133" s="1094">
        <f>[3]INDUSTRY!$J$120</f>
        <v>635603</v>
      </c>
      <c r="J133" s="1094">
        <f>[3]INDUSTRY!$K$120</f>
        <v>740056</v>
      </c>
      <c r="K133" s="1094">
        <f>[3]INDUSTRY!$L$120</f>
        <v>660957</v>
      </c>
      <c r="L133" s="1094">
        <f>[3]INDUSTRY!$M$120</f>
        <v>638286</v>
      </c>
      <c r="M133" s="1094">
        <f>[3]INDUSTRY!$N$120</f>
        <v>369624</v>
      </c>
      <c r="N133" s="1094">
        <f>[3]INDUSTRY!$O$120</f>
        <v>327057</v>
      </c>
      <c r="O133" s="1094">
        <f>[3]INDUSTRY!$P$120</f>
        <v>365481</v>
      </c>
      <c r="P133" s="1094">
        <f>[3]INDUSTRY!$Q$120</f>
        <v>320010</v>
      </c>
    </row>
    <row r="134" spans="1:16" ht="15.75" thickBot="1" x14ac:dyDescent="0.3">
      <c r="A134" s="1105" t="s">
        <v>81</v>
      </c>
      <c r="B134" s="1165"/>
      <c r="C134" s="1165"/>
      <c r="D134" s="1165"/>
      <c r="E134" s="1090">
        <f>E74+E84+E107+E122+E123+E128</f>
        <v>58117527</v>
      </c>
      <c r="F134" s="1090">
        <f>F74+F84+F107+F122+F123+F128+1</f>
        <v>59062670</v>
      </c>
      <c r="G134" s="1090">
        <f t="shared" ref="G134:P134" si="25">G74+G84+G107+G122+G123+G128</f>
        <v>61328633</v>
      </c>
      <c r="H134" s="1090">
        <f>H74+H84+H107+H122+H123+H128</f>
        <v>61016242</v>
      </c>
      <c r="I134" s="1090">
        <f>I74+I84+I107+I122+I123+I128</f>
        <v>61752944</v>
      </c>
      <c r="J134" s="1090">
        <f t="shared" si="25"/>
        <v>62886678</v>
      </c>
      <c r="K134" s="1090">
        <f t="shared" si="25"/>
        <v>63088369</v>
      </c>
      <c r="L134" s="1090">
        <f t="shared" si="25"/>
        <v>63570335</v>
      </c>
      <c r="M134" s="1090">
        <f t="shared" si="25"/>
        <v>64921157</v>
      </c>
      <c r="N134" s="1090">
        <f t="shared" si="25"/>
        <v>66656347</v>
      </c>
      <c r="O134" s="1090">
        <f t="shared" si="25"/>
        <v>67919243</v>
      </c>
      <c r="P134" s="1090">
        <f t="shared" si="25"/>
        <v>67068717</v>
      </c>
    </row>
    <row r="135" spans="1:16" ht="15.75" thickBot="1" x14ac:dyDescent="0.3">
      <c r="A135" s="1166" t="s">
        <v>82</v>
      </c>
      <c r="B135" s="1167"/>
      <c r="C135" s="1168"/>
      <c r="D135" s="1168"/>
      <c r="E135" s="1169"/>
      <c r="F135" s="1169"/>
      <c r="G135" s="1169"/>
      <c r="H135" s="1169"/>
      <c r="I135" s="1169"/>
      <c r="J135" s="1169"/>
      <c r="K135" s="1169"/>
      <c r="L135" s="1169"/>
      <c r="M135" s="1169"/>
      <c r="N135" s="1169"/>
      <c r="O135" s="1169"/>
      <c r="P135" s="1170"/>
    </row>
    <row r="136" spans="1:16" x14ac:dyDescent="0.25">
      <c r="A136" s="1127" t="s">
        <v>83</v>
      </c>
      <c r="B136" s="1104"/>
      <c r="C136" s="1104"/>
      <c r="D136" s="1104"/>
      <c r="E136" s="1094">
        <f>[3]INDUSTRY!$F$123</f>
        <v>1039161</v>
      </c>
      <c r="F136" s="1094">
        <f>[3]INDUSTRY!$G$123</f>
        <v>1017431</v>
      </c>
      <c r="G136" s="1094">
        <f>[3]INDUSTRY!$H$123</f>
        <v>1025977</v>
      </c>
      <c r="H136" s="1094">
        <f>[3]INDUSTRY!$I$123</f>
        <v>943998</v>
      </c>
      <c r="I136" s="1094">
        <f>[3]INDUSTRY!$J$123</f>
        <v>758649</v>
      </c>
      <c r="J136" s="1094">
        <f>[3]INDUSTRY!$K$123</f>
        <v>837466</v>
      </c>
      <c r="K136" s="1094">
        <f>[3]INDUSTRY!$L$123</f>
        <v>767298</v>
      </c>
      <c r="L136" s="1094">
        <f>[3]INDUSTRY!$M$123</f>
        <v>824412</v>
      </c>
      <c r="M136" s="1094">
        <f>[3]INDUSTRY!$N$123</f>
        <v>666907</v>
      </c>
      <c r="N136" s="1094">
        <f>[3]INDUSTRY!$O$123</f>
        <v>870623</v>
      </c>
      <c r="O136" s="1094">
        <f>[3]INDUSTRY!$P$123</f>
        <v>874798</v>
      </c>
      <c r="P136" s="1094">
        <f>[3]INDUSTRY!$Q$123</f>
        <v>888182</v>
      </c>
    </row>
    <row r="137" spans="1:16" x14ac:dyDescent="0.25">
      <c r="A137" s="1091" t="s">
        <v>142</v>
      </c>
      <c r="B137" s="1093"/>
      <c r="C137" s="1093"/>
      <c r="D137" s="1093"/>
      <c r="E137" s="1094">
        <f>[3]INDUSTRY!$F$124</f>
        <v>1780937</v>
      </c>
      <c r="F137" s="1094">
        <f>[3]INDUSTRY!$G$124</f>
        <v>1792518</v>
      </c>
      <c r="G137" s="1094">
        <f>[3]INDUSTRY!$H$124</f>
        <v>1787466</v>
      </c>
      <c r="H137" s="1094">
        <f>[3]INDUSTRY!$I$124</f>
        <v>1809239</v>
      </c>
      <c r="I137" s="1094">
        <f>[3]INDUSTRY!$J$124</f>
        <v>1721161</v>
      </c>
      <c r="J137" s="1094">
        <f>[3]INDUSTRY!$K$124</f>
        <v>1684182</v>
      </c>
      <c r="K137" s="1094">
        <f>[3]INDUSTRY!$L$124</f>
        <v>1969825</v>
      </c>
      <c r="L137" s="1094">
        <f>[3]INDUSTRY!$M$124</f>
        <v>1901490</v>
      </c>
      <c r="M137" s="1094">
        <f>[3]INDUSTRY!$N$124</f>
        <v>1869067</v>
      </c>
      <c r="N137" s="1094">
        <f>[3]INDUSTRY!$O$124</f>
        <v>1729737</v>
      </c>
      <c r="O137" s="1094">
        <f>[3]INDUSTRY!$P$124</f>
        <v>1704353</v>
      </c>
      <c r="P137" s="1094">
        <f>[3]INDUSTRY!$Q$124</f>
        <v>2304177</v>
      </c>
    </row>
    <row r="138" spans="1:16" ht="15.75" thickBot="1" x14ac:dyDescent="0.3">
      <c r="A138" s="1171" t="s">
        <v>143</v>
      </c>
      <c r="B138" s="1172"/>
      <c r="C138" s="1172"/>
      <c r="D138" s="1172"/>
      <c r="E138" s="1173">
        <f>[3]INDUSTRY!$F$125</f>
        <v>0</v>
      </c>
      <c r="F138" s="1173">
        <f>[3]INDUSTRY!$G$125</f>
        <v>0</v>
      </c>
      <c r="G138" s="1173">
        <f>[3]INDUSTRY!$H$125</f>
        <v>0</v>
      </c>
      <c r="H138" s="1173">
        <f>[3]INDUSTRY!$I$125</f>
        <v>0</v>
      </c>
      <c r="I138" s="1173">
        <f>[3]INDUSTRY!$J$125</f>
        <v>0</v>
      </c>
      <c r="J138" s="1173">
        <f>[3]INDUSTRY!$K$125</f>
        <v>0</v>
      </c>
      <c r="K138" s="1173">
        <f>[3]INDUSTRY!$L$125</f>
        <v>0</v>
      </c>
      <c r="L138" s="1173">
        <f>[3]INDUSTRY!$M$125</f>
        <v>0</v>
      </c>
      <c r="M138" s="1173">
        <f>[3]INDUSTRY!$N$125</f>
        <v>0</v>
      </c>
      <c r="N138" s="1173">
        <f>[3]INDUSTRY!$O$125</f>
        <v>0</v>
      </c>
      <c r="O138" s="1173"/>
      <c r="P138" s="1173"/>
    </row>
    <row r="139" spans="1:16" ht="15.75" x14ac:dyDescent="0.25">
      <c r="A139" s="196"/>
      <c r="B139" s="196"/>
      <c r="C139" s="196"/>
      <c r="D139" s="196"/>
      <c r="E139" s="196"/>
      <c r="F139" s="196"/>
      <c r="G139" s="196"/>
      <c r="H139" s="196"/>
      <c r="I139" s="196"/>
      <c r="J139" s="992"/>
      <c r="K139" s="992"/>
      <c r="L139" s="992"/>
      <c r="M139" s="992"/>
      <c r="N139" s="992"/>
      <c r="O139" s="992"/>
      <c r="P139" s="992"/>
    </row>
    <row r="140" spans="1:16" ht="15.75" x14ac:dyDescent="0.25">
      <c r="A140" s="196"/>
      <c r="B140" s="196"/>
      <c r="C140" s="196"/>
      <c r="D140" s="196"/>
      <c r="E140" s="1085"/>
      <c r="F140" s="1085"/>
      <c r="G140" s="1085"/>
      <c r="H140" s="1085"/>
      <c r="I140" s="1085"/>
      <c r="J140" s="1085"/>
      <c r="K140" s="1085"/>
      <c r="L140" s="1085"/>
      <c r="M140" s="1085"/>
      <c r="N140" s="1085"/>
      <c r="O140" s="1085"/>
      <c r="P140" s="1085"/>
    </row>
    <row r="141" spans="1:16" ht="15.75" x14ac:dyDescent="0.25">
      <c r="A141" s="196"/>
      <c r="B141" s="196"/>
      <c r="C141" s="196"/>
      <c r="D141" s="196"/>
      <c r="E141" s="1085"/>
      <c r="F141" s="1085"/>
      <c r="G141" s="1085"/>
      <c r="H141" s="1085"/>
      <c r="I141" s="1085"/>
      <c r="J141" s="1075"/>
      <c r="K141" s="1075"/>
      <c r="L141" s="1075"/>
      <c r="M141" s="1075"/>
      <c r="N141" s="1075"/>
      <c r="O141" s="1075"/>
      <c r="P141" s="1082"/>
    </row>
  </sheetData>
  <mergeCells count="29">
    <mergeCell ref="H14:J15"/>
    <mergeCell ref="K14:M15"/>
    <mergeCell ref="N14:P15"/>
    <mergeCell ref="A20:D20"/>
    <mergeCell ref="A72:D73"/>
    <mergeCell ref="P16:P19"/>
    <mergeCell ref="E14:G15"/>
    <mergeCell ref="B93:D93"/>
    <mergeCell ref="A121:D121"/>
    <mergeCell ref="K16:K19"/>
    <mergeCell ref="A11:P11"/>
    <mergeCell ref="E13:P13"/>
    <mergeCell ref="A14:D19"/>
    <mergeCell ref="E16:E19"/>
    <mergeCell ref="F16:F19"/>
    <mergeCell ref="G16:G19"/>
    <mergeCell ref="H16:H19"/>
    <mergeCell ref="I16:I19"/>
    <mergeCell ref="J16:J19"/>
    <mergeCell ref="L16:L19"/>
    <mergeCell ref="M16:M19"/>
    <mergeCell ref="N16:N19"/>
    <mergeCell ref="O16:O19"/>
    <mergeCell ref="A10:P10"/>
    <mergeCell ref="D2:D4"/>
    <mergeCell ref="E2:E4"/>
    <mergeCell ref="G2:H4"/>
    <mergeCell ref="A5:P5"/>
    <mergeCell ref="A9:P9"/>
  </mergeCells>
  <pageMargins left="0.7" right="0.7" top="0.75" bottom="0.75" header="0.3" footer="0.3"/>
  <pageSetup scale="47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137"/>
  <sheetViews>
    <sheetView showGridLines="0" view="pageBreakPreview" zoomScale="60" zoomScaleNormal="100" workbookViewId="0">
      <selection sqref="A1:XFD1048576"/>
    </sheetView>
  </sheetViews>
  <sheetFormatPr defaultRowHeight="15" x14ac:dyDescent="0.25"/>
  <cols>
    <col min="4" max="4" width="30.28515625" customWidth="1"/>
    <col min="5" max="5" width="17.42578125" customWidth="1"/>
    <col min="6" max="6" width="16.85546875" customWidth="1"/>
    <col min="7" max="7" width="16.28515625" customWidth="1"/>
    <col min="8" max="8" width="16.7109375" customWidth="1"/>
    <col min="9" max="9" width="17.28515625" customWidth="1"/>
    <col min="10" max="10" width="16.7109375" customWidth="1"/>
    <col min="11" max="11" width="16" customWidth="1"/>
    <col min="12" max="12" width="17" customWidth="1"/>
    <col min="13" max="13" width="16.28515625" customWidth="1"/>
    <col min="14" max="14" width="16.85546875" customWidth="1"/>
    <col min="15" max="15" width="17" customWidth="1"/>
    <col min="16" max="16" width="17.140625" customWidth="1"/>
  </cols>
  <sheetData>
    <row r="1" spans="1:16" ht="15.75" x14ac:dyDescent="0.25">
      <c r="B1" s="196"/>
      <c r="C1" s="196"/>
      <c r="D1" s="1348"/>
      <c r="E1" s="1348"/>
      <c r="F1" s="196"/>
      <c r="G1" s="1314"/>
      <c r="H1" s="1314"/>
      <c r="I1" s="196"/>
      <c r="J1" s="196"/>
      <c r="L1" s="196"/>
    </row>
    <row r="2" spans="1:16" ht="15.75" x14ac:dyDescent="0.25">
      <c r="B2" s="196"/>
      <c r="C2" s="196"/>
      <c r="D2" s="1348"/>
      <c r="E2" s="1348"/>
      <c r="F2" s="196"/>
      <c r="G2" s="1314"/>
      <c r="H2" s="1314"/>
      <c r="I2" s="196"/>
    </row>
    <row r="3" spans="1:16" ht="15.75" x14ac:dyDescent="0.25">
      <c r="B3" s="196"/>
      <c r="C3" s="196"/>
      <c r="D3" s="1348"/>
      <c r="E3" s="1348"/>
      <c r="F3" s="196"/>
      <c r="G3" s="1314"/>
      <c r="H3" s="1314"/>
      <c r="I3" s="196"/>
    </row>
    <row r="4" spans="1:16" x14ac:dyDescent="0.25">
      <c r="A4" s="1303"/>
      <c r="B4" s="1303"/>
      <c r="C4" s="1303"/>
      <c r="D4" s="1303"/>
      <c r="E4" s="1303"/>
      <c r="F4" s="1303"/>
      <c r="G4" s="1303"/>
      <c r="H4" s="1303"/>
      <c r="I4" s="1303"/>
      <c r="J4" s="1303"/>
      <c r="K4" s="1303"/>
      <c r="L4" s="1303"/>
      <c r="M4" s="1303"/>
      <c r="N4" s="1303"/>
      <c r="O4" s="1303"/>
      <c r="P4" s="1303"/>
    </row>
    <row r="5" spans="1:16" x14ac:dyDescent="0.25">
      <c r="A5" s="1176"/>
      <c r="B5" s="1176"/>
      <c r="C5" s="1176"/>
      <c r="D5" s="1176"/>
      <c r="E5" s="1176"/>
      <c r="F5" s="1176"/>
      <c r="G5" s="1176"/>
      <c r="H5" s="1176"/>
      <c r="I5" s="1176"/>
      <c r="J5" s="1176"/>
      <c r="K5" s="1176"/>
      <c r="L5" s="1176"/>
      <c r="M5" s="1176"/>
      <c r="N5" s="1176"/>
      <c r="O5" s="1176"/>
      <c r="P5" s="1176"/>
    </row>
    <row r="6" spans="1:16" x14ac:dyDescent="0.25">
      <c r="A6" s="1176"/>
      <c r="B6" s="1176"/>
      <c r="C6" s="1176"/>
      <c r="D6" s="1176"/>
      <c r="E6" s="1176"/>
      <c r="F6" s="1176"/>
      <c r="G6" s="1176"/>
      <c r="H6" s="1176"/>
      <c r="I6" s="1176"/>
      <c r="J6" s="1176"/>
      <c r="K6" s="1176"/>
      <c r="L6" s="1176"/>
      <c r="M6" s="1176"/>
      <c r="N6" s="1176"/>
      <c r="O6" s="1176"/>
      <c r="P6" s="1176"/>
    </row>
    <row r="7" spans="1:16" ht="15.75" x14ac:dyDescent="0.25">
      <c r="A7" s="1442" t="s">
        <v>145</v>
      </c>
      <c r="B7" s="1442"/>
      <c r="C7" s="1442"/>
      <c r="D7" s="1442"/>
      <c r="E7" s="1442"/>
      <c r="F7" s="1442"/>
      <c r="G7" s="1442"/>
      <c r="H7" s="1442"/>
      <c r="I7" s="1442"/>
      <c r="J7" s="1442"/>
      <c r="K7" s="1442"/>
      <c r="L7" s="1442"/>
      <c r="M7" s="1442"/>
      <c r="N7" s="1442"/>
      <c r="O7" s="1442"/>
      <c r="P7" s="1442"/>
    </row>
    <row r="8" spans="1:16" ht="15.75" x14ac:dyDescent="0.25">
      <c r="A8" s="1442" t="s">
        <v>175</v>
      </c>
      <c r="B8" s="1442"/>
      <c r="C8" s="1442"/>
      <c r="D8" s="1442"/>
      <c r="E8" s="1442"/>
      <c r="F8" s="1442"/>
      <c r="G8" s="1442"/>
      <c r="H8" s="1442"/>
      <c r="I8" s="1442"/>
      <c r="J8" s="1442"/>
      <c r="K8" s="1442"/>
      <c r="L8" s="1442"/>
      <c r="M8" s="1442"/>
      <c r="N8" s="1442"/>
      <c r="O8" s="1442"/>
      <c r="P8" s="1442"/>
    </row>
    <row r="9" spans="1:16" ht="20.25" customHeight="1" thickBot="1" x14ac:dyDescent="0.3">
      <c r="A9" s="1442" t="s">
        <v>195</v>
      </c>
      <c r="B9" s="1442"/>
      <c r="C9" s="1442"/>
      <c r="D9" s="1442"/>
      <c r="E9" s="1442"/>
      <c r="F9" s="1442"/>
      <c r="G9" s="1442"/>
      <c r="H9" s="1442"/>
      <c r="I9" s="1442"/>
      <c r="J9" s="1442"/>
      <c r="K9" s="1442"/>
      <c r="L9" s="1442"/>
      <c r="M9" s="1442"/>
      <c r="N9" s="1442"/>
      <c r="O9" s="1442"/>
      <c r="P9" s="1442"/>
    </row>
    <row r="10" spans="1:16" x14ac:dyDescent="0.25">
      <c r="A10" s="1443" t="s">
        <v>148</v>
      </c>
      <c r="B10" s="1444"/>
      <c r="C10" s="1444"/>
      <c r="D10" s="1445"/>
      <c r="E10" s="1452" t="s">
        <v>191</v>
      </c>
      <c r="F10" s="1453"/>
      <c r="G10" s="1456"/>
      <c r="H10" s="1452" t="s">
        <v>192</v>
      </c>
      <c r="I10" s="1453"/>
      <c r="J10" s="1456"/>
      <c r="K10" s="1452" t="s">
        <v>193</v>
      </c>
      <c r="L10" s="1453"/>
      <c r="M10" s="1456"/>
      <c r="N10" s="1452" t="s">
        <v>194</v>
      </c>
      <c r="O10" s="1453"/>
      <c r="P10" s="1456"/>
    </row>
    <row r="11" spans="1:16" ht="15.75" thickBot="1" x14ac:dyDescent="0.3">
      <c r="A11" s="1446"/>
      <c r="B11" s="1447"/>
      <c r="C11" s="1447"/>
      <c r="D11" s="1448"/>
      <c r="E11" s="1454"/>
      <c r="F11" s="1455"/>
      <c r="G11" s="1457"/>
      <c r="H11" s="1454"/>
      <c r="I11" s="1455"/>
      <c r="J11" s="1457"/>
      <c r="K11" s="1454"/>
      <c r="L11" s="1455"/>
      <c r="M11" s="1457"/>
      <c r="N11" s="1454"/>
      <c r="O11" s="1455"/>
      <c r="P11" s="1457"/>
    </row>
    <row r="12" spans="1:16" x14ac:dyDescent="0.25">
      <c r="A12" s="1446"/>
      <c r="B12" s="1447"/>
      <c r="C12" s="1447"/>
      <c r="D12" s="1448"/>
      <c r="E12" s="1439">
        <v>41305</v>
      </c>
      <c r="F12" s="1439">
        <v>41333</v>
      </c>
      <c r="G12" s="1439">
        <v>41364</v>
      </c>
      <c r="H12" s="1439">
        <v>41394</v>
      </c>
      <c r="I12" s="1439">
        <v>41425</v>
      </c>
      <c r="J12" s="1439">
        <v>41455</v>
      </c>
      <c r="K12" s="1439">
        <v>41486</v>
      </c>
      <c r="L12" s="1439">
        <v>41517</v>
      </c>
      <c r="M12" s="1439">
        <v>41547</v>
      </c>
      <c r="N12" s="1439">
        <v>41578</v>
      </c>
      <c r="O12" s="1439">
        <v>41608</v>
      </c>
      <c r="P12" s="1439">
        <v>41639</v>
      </c>
    </row>
    <row r="13" spans="1:16" x14ac:dyDescent="0.25">
      <c r="A13" s="1446"/>
      <c r="B13" s="1447"/>
      <c r="C13" s="1447"/>
      <c r="D13" s="1448"/>
      <c r="E13" s="1440"/>
      <c r="F13" s="1440"/>
      <c r="G13" s="1440"/>
      <c r="H13" s="1440"/>
      <c r="I13" s="1440"/>
      <c r="J13" s="1440"/>
      <c r="K13" s="1440"/>
      <c r="L13" s="1440"/>
      <c r="M13" s="1440"/>
      <c r="N13" s="1440"/>
      <c r="O13" s="1440"/>
      <c r="P13" s="1440"/>
    </row>
    <row r="14" spans="1:16" ht="1.5" customHeight="1" thickBot="1" x14ac:dyDescent="0.3">
      <c r="A14" s="1446"/>
      <c r="B14" s="1447"/>
      <c r="C14" s="1447"/>
      <c r="D14" s="1448"/>
      <c r="E14" s="1440"/>
      <c r="F14" s="1440"/>
      <c r="G14" s="1440"/>
      <c r="H14" s="1440"/>
      <c r="I14" s="1440"/>
      <c r="J14" s="1440"/>
      <c r="K14" s="1440"/>
      <c r="L14" s="1440"/>
      <c r="M14" s="1440"/>
      <c r="N14" s="1440"/>
      <c r="O14" s="1440"/>
      <c r="P14" s="1440"/>
    </row>
    <row r="15" spans="1:16" ht="15.75" hidden="1" thickBot="1" x14ac:dyDescent="0.3">
      <c r="A15" s="1449"/>
      <c r="B15" s="1450"/>
      <c r="C15" s="1450"/>
      <c r="D15" s="1451"/>
      <c r="E15" s="1441"/>
      <c r="F15" s="1441"/>
      <c r="G15" s="1441"/>
      <c r="H15" s="1441"/>
      <c r="I15" s="1441"/>
      <c r="J15" s="1441"/>
      <c r="K15" s="1441"/>
      <c r="L15" s="1441"/>
      <c r="M15" s="1441"/>
      <c r="N15" s="1441"/>
      <c r="O15" s="1441"/>
      <c r="P15" s="1441"/>
    </row>
    <row r="16" spans="1:16" ht="15.75" thickBot="1" x14ac:dyDescent="0.3">
      <c r="A16" s="1426" t="s">
        <v>152</v>
      </c>
      <c r="B16" s="1427"/>
      <c r="C16" s="1427"/>
      <c r="D16" s="1427"/>
      <c r="E16" s="1087"/>
      <c r="F16" s="1087"/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</row>
    <row r="17" spans="1:16" x14ac:dyDescent="0.25">
      <c r="A17" s="1088" t="s">
        <v>177</v>
      </c>
      <c r="B17" s="1089"/>
      <c r="C17" s="1089"/>
      <c r="D17" s="1089"/>
      <c r="E17" s="1090">
        <f t="shared" ref="E17:P17" si="0">E18+E21+E24</f>
        <v>1972523</v>
      </c>
      <c r="F17" s="1090">
        <f t="shared" si="0"/>
        <v>2312542</v>
      </c>
      <c r="G17" s="1090">
        <f t="shared" si="0"/>
        <v>2379060</v>
      </c>
      <c r="H17" s="1090">
        <f t="shared" si="0"/>
        <v>1978390</v>
      </c>
      <c r="I17" s="1090">
        <f>I18+I21+I24</f>
        <v>1937184</v>
      </c>
      <c r="J17" s="1090">
        <f>J18+J21+J24</f>
        <v>2024193</v>
      </c>
      <c r="K17" s="1090">
        <f t="shared" si="0"/>
        <v>1847265</v>
      </c>
      <c r="L17" s="1090">
        <f t="shared" si="0"/>
        <v>1678599</v>
      </c>
      <c r="M17" s="1090">
        <f>M18+M21+M24</f>
        <v>1939335</v>
      </c>
      <c r="N17" s="1090">
        <f t="shared" si="0"/>
        <v>1439030</v>
      </c>
      <c r="O17" s="1090">
        <f t="shared" si="0"/>
        <v>2348681</v>
      </c>
      <c r="P17" s="1090">
        <f t="shared" si="0"/>
        <v>2524917.8932389501</v>
      </c>
    </row>
    <row r="18" spans="1:16" x14ac:dyDescent="0.25">
      <c r="A18" s="1091"/>
      <c r="B18" s="1092" t="s">
        <v>178</v>
      </c>
      <c r="C18" s="1093"/>
      <c r="D18" s="1093"/>
      <c r="E18" s="1090">
        <f>E19+E20</f>
        <v>1845416</v>
      </c>
      <c r="F18" s="1090">
        <f t="shared" ref="F18:P18" si="1">F19+F20</f>
        <v>2310411</v>
      </c>
      <c r="G18" s="1090">
        <f t="shared" si="1"/>
        <v>2276645</v>
      </c>
      <c r="H18" s="1090">
        <f t="shared" si="1"/>
        <v>1632813</v>
      </c>
      <c r="I18" s="1090">
        <f t="shared" si="1"/>
        <v>1511625</v>
      </c>
      <c r="J18" s="1090">
        <f>J19+J20</f>
        <v>1668113</v>
      </c>
      <c r="K18" s="1090">
        <f t="shared" si="1"/>
        <v>1417247</v>
      </c>
      <c r="L18" s="1090">
        <f t="shared" si="1"/>
        <v>1339774</v>
      </c>
      <c r="M18" s="1090">
        <f t="shared" si="1"/>
        <v>1696830</v>
      </c>
      <c r="N18" s="1090">
        <f t="shared" si="1"/>
        <v>1152730</v>
      </c>
      <c r="O18" s="1090">
        <f t="shared" si="1"/>
        <v>1563421</v>
      </c>
      <c r="P18" s="1090">
        <f t="shared" si="1"/>
        <v>1710546.8932389501</v>
      </c>
    </row>
    <row r="19" spans="1:16" x14ac:dyDescent="0.25">
      <c r="A19" s="1091"/>
      <c r="B19" s="1093"/>
      <c r="C19" s="1093" t="s">
        <v>88</v>
      </c>
      <c r="D19" s="1093"/>
      <c r="E19" s="1094">
        <f>[4]INDUSTRY!$F$10</f>
        <v>1495463</v>
      </c>
      <c r="F19" s="1094">
        <f>[4]INDUSTRY!$G$10</f>
        <v>1832744</v>
      </c>
      <c r="G19" s="1094">
        <f>[4]INDUSTRY!$H$10</f>
        <v>1700885</v>
      </c>
      <c r="H19" s="1094">
        <f>[4]INDUSTRY!$I$10</f>
        <v>1339602</v>
      </c>
      <c r="I19" s="1094">
        <f>[4]INDUSTRY!$J$10</f>
        <v>1313930</v>
      </c>
      <c r="J19" s="1094">
        <f>[4]INDUSTRY!$K$10</f>
        <v>1485374</v>
      </c>
      <c r="K19" s="1094">
        <f>[4]INDUSTRY!$L$10</f>
        <v>1097505</v>
      </c>
      <c r="L19" s="1094">
        <f>[4]INDUSTRY!$M$10</f>
        <v>1099589</v>
      </c>
      <c r="M19" s="1094">
        <f>[4]INDUSTRY!$N$10</f>
        <v>1464435</v>
      </c>
      <c r="N19" s="1094">
        <f>[4]INDUSTRY!$O$10</f>
        <v>1088805</v>
      </c>
      <c r="O19" s="1094">
        <f>[4]INDUSTRY!$P$10</f>
        <v>1199350</v>
      </c>
      <c r="P19" s="1094">
        <f>[4]INDUSTRY!$Q$10</f>
        <v>1448782.8932389501</v>
      </c>
    </row>
    <row r="20" spans="1:16" x14ac:dyDescent="0.25">
      <c r="A20" s="1091"/>
      <c r="B20" s="1095"/>
      <c r="C20" s="1095" t="s">
        <v>89</v>
      </c>
      <c r="D20" s="1093"/>
      <c r="E20" s="1094">
        <f>[4]INDUSTRY!$F$11</f>
        <v>349953</v>
      </c>
      <c r="F20" s="1094">
        <f>[4]INDUSTRY!$G$11</f>
        <v>477667</v>
      </c>
      <c r="G20" s="1094">
        <f>[4]INDUSTRY!$H$11</f>
        <v>575760</v>
      </c>
      <c r="H20" s="1094">
        <f>[4]INDUSTRY!$I$11</f>
        <v>293211</v>
      </c>
      <c r="I20" s="1094">
        <f>[4]INDUSTRY!$J$11</f>
        <v>197695</v>
      </c>
      <c r="J20" s="1094">
        <f>[4]INDUSTRY!$K$11</f>
        <v>182739</v>
      </c>
      <c r="K20" s="1094">
        <f>[4]INDUSTRY!$L$11</f>
        <v>319742</v>
      </c>
      <c r="L20" s="1094">
        <f>[4]INDUSTRY!$M$11</f>
        <v>240185</v>
      </c>
      <c r="M20" s="1094">
        <f>[4]INDUSTRY!$N$11</f>
        <v>232395</v>
      </c>
      <c r="N20" s="1094">
        <f>[4]INDUSTRY!$O$11</f>
        <v>63925</v>
      </c>
      <c r="O20" s="1094">
        <f>[4]INDUSTRY!$P$11</f>
        <v>364071</v>
      </c>
      <c r="P20" s="1094">
        <f>[4]INDUSTRY!$Q$11</f>
        <v>261764</v>
      </c>
    </row>
    <row r="21" spans="1:16" x14ac:dyDescent="0.25">
      <c r="A21" s="1091"/>
      <c r="B21" s="1096" t="s">
        <v>179</v>
      </c>
      <c r="C21" s="1095"/>
      <c r="D21" s="1093"/>
      <c r="E21" s="1090">
        <f>E22+E23</f>
        <v>125000</v>
      </c>
      <c r="F21" s="1090">
        <f>F22+F23</f>
        <v>0</v>
      </c>
      <c r="G21" s="1090">
        <f t="shared" ref="G21:L21" si="2">G22+G23</f>
        <v>100258</v>
      </c>
      <c r="H21" s="1090">
        <f t="shared" si="2"/>
        <v>343394</v>
      </c>
      <c r="I21" s="1090">
        <f t="shared" si="2"/>
        <v>423770</v>
      </c>
      <c r="J21" s="1090">
        <f>J22+J23</f>
        <v>354270</v>
      </c>
      <c r="K21" s="1090">
        <f t="shared" si="2"/>
        <v>428186</v>
      </c>
      <c r="L21" s="1090">
        <f t="shared" si="2"/>
        <v>336970</v>
      </c>
      <c r="M21" s="1090">
        <f>M22+M23</f>
        <v>240628</v>
      </c>
      <c r="N21" s="1090">
        <f>N22+N23</f>
        <v>284400</v>
      </c>
      <c r="O21" s="1090">
        <f>O22+O23</f>
        <v>783743</v>
      </c>
      <c r="P21" s="1090">
        <f>P22+P23</f>
        <v>812836</v>
      </c>
    </row>
    <row r="22" spans="1:16" x14ac:dyDescent="0.25">
      <c r="A22" s="1091"/>
      <c r="B22" s="1095"/>
      <c r="C22" s="1093" t="s">
        <v>88</v>
      </c>
      <c r="D22" s="1093"/>
      <c r="E22" s="1094">
        <f>[4]INDUSTRY!$F$13</f>
        <v>0</v>
      </c>
      <c r="F22" s="1094">
        <f>[4]INDUSTRY!$G$13</f>
        <v>0</v>
      </c>
      <c r="G22" s="1094">
        <f>[4]INDUSTRY!$H$13</f>
        <v>0</v>
      </c>
      <c r="H22" s="1094">
        <f>[4]INDUSTRY!$I$13</f>
        <v>242291</v>
      </c>
      <c r="I22" s="1094">
        <f>[4]INDUSTRY!$J$13</f>
        <v>273410</v>
      </c>
      <c r="J22" s="1094">
        <f>[4]INDUSTRY!$K$13</f>
        <v>254270</v>
      </c>
      <c r="K22" s="1094">
        <f>[4]INDUSTRY!$L$13</f>
        <v>253186</v>
      </c>
      <c r="L22" s="1094">
        <f>[4]INDUSTRY!$M$13</f>
        <v>261970</v>
      </c>
      <c r="M22" s="1094">
        <f>[4]INDUSTRY!$N$13</f>
        <v>240628</v>
      </c>
      <c r="N22" s="1094">
        <f>[4]INDUSTRY!$O$13</f>
        <v>239189</v>
      </c>
      <c r="O22" s="1094">
        <f>[4]INDUSTRY!$P$13</f>
        <v>783743</v>
      </c>
      <c r="P22" s="1094">
        <f>[4]INDUSTRY!$Q$13</f>
        <v>787836</v>
      </c>
    </row>
    <row r="23" spans="1:16" x14ac:dyDescent="0.25">
      <c r="A23" s="1091"/>
      <c r="B23" s="1095"/>
      <c r="C23" s="1095" t="s">
        <v>89</v>
      </c>
      <c r="D23" s="1093"/>
      <c r="E23" s="1094">
        <f>[4]INDUSTRY!$F$14</f>
        <v>125000</v>
      </c>
      <c r="F23" s="1094">
        <f>[4]INDUSTRY!$G$14</f>
        <v>0</v>
      </c>
      <c r="G23" s="1094">
        <f>[4]INDUSTRY!$H$14</f>
        <v>100258</v>
      </c>
      <c r="H23" s="1094">
        <f>[4]INDUSTRY!$I$14</f>
        <v>101103</v>
      </c>
      <c r="I23" s="1094">
        <f>[4]INDUSTRY!$J$14</f>
        <v>150360</v>
      </c>
      <c r="J23" s="1094">
        <f>[4]INDUSTRY!$K$14</f>
        <v>100000</v>
      </c>
      <c r="K23" s="1094">
        <f>[4]INDUSTRY!$L$14</f>
        <v>175000</v>
      </c>
      <c r="L23" s="1094">
        <f>[4]INDUSTRY!$M$14</f>
        <v>75000</v>
      </c>
      <c r="M23" s="1094">
        <f>[4]INDUSTRY!$N$14</f>
        <v>0</v>
      </c>
      <c r="N23" s="1094">
        <f>[4]INDUSTRY!$O$14</f>
        <v>45211</v>
      </c>
      <c r="O23" s="1094">
        <f>[4]INDUSTRY!$P$14</f>
        <v>0</v>
      </c>
      <c r="P23" s="1094">
        <f>[4]INDUSTRY!$Q$14</f>
        <v>25000</v>
      </c>
    </row>
    <row r="24" spans="1:16" ht="15.75" thickBot="1" x14ac:dyDescent="0.3">
      <c r="A24" s="1097"/>
      <c r="B24" s="1098" t="s">
        <v>180</v>
      </c>
      <c r="C24" s="1099"/>
      <c r="D24" s="1099"/>
      <c r="E24" s="1094">
        <f>[4]INDUSTRY!$F$15</f>
        <v>2107</v>
      </c>
      <c r="F24" s="1094">
        <f>[4]INDUSTRY!$G$15</f>
        <v>2131</v>
      </c>
      <c r="G24" s="1094">
        <f>[4]INDUSTRY!$H$15</f>
        <v>2157</v>
      </c>
      <c r="H24" s="1094">
        <f>[4]INDUSTRY!$I$15</f>
        <v>2183</v>
      </c>
      <c r="I24" s="1094">
        <f>[4]INDUSTRY!$J$15</f>
        <v>1789</v>
      </c>
      <c r="J24" s="1094">
        <f>[4]INDUSTRY!$K$15</f>
        <v>1810</v>
      </c>
      <c r="K24" s="1094">
        <f>[4]INDUSTRY!$L$15</f>
        <v>1832</v>
      </c>
      <c r="L24" s="1094">
        <f>[4]INDUSTRY!$M$15</f>
        <v>1855</v>
      </c>
      <c r="M24" s="1094">
        <f>[4]INDUSTRY!$N$15</f>
        <v>1877</v>
      </c>
      <c r="N24" s="1094">
        <f>[4]INDUSTRY!$O$15</f>
        <v>1900</v>
      </c>
      <c r="O24" s="1094">
        <f>[4]INDUSTRY!$P$15</f>
        <v>1517</v>
      </c>
      <c r="P24" s="1094">
        <f>[4]INDUSTRY!$Q$15</f>
        <v>1535</v>
      </c>
    </row>
    <row r="25" spans="1:16" x14ac:dyDescent="0.25">
      <c r="A25" s="1100" t="s">
        <v>181</v>
      </c>
      <c r="B25" s="1101"/>
      <c r="C25" s="1101"/>
      <c r="D25" s="1101"/>
      <c r="E25" s="1090">
        <f>E26+E33</f>
        <v>58420160</v>
      </c>
      <c r="F25" s="1090">
        <f t="shared" ref="F25:P25" si="3">F26+F33</f>
        <v>57773928</v>
      </c>
      <c r="G25" s="1090">
        <f t="shared" si="3"/>
        <v>57972008</v>
      </c>
      <c r="H25" s="1090">
        <f t="shared" si="3"/>
        <v>57442474</v>
      </c>
      <c r="I25" s="1090">
        <f t="shared" si="3"/>
        <v>59032625</v>
      </c>
      <c r="J25" s="1090">
        <f t="shared" si="3"/>
        <v>59518838</v>
      </c>
      <c r="K25" s="1090">
        <f t="shared" si="3"/>
        <v>62564618</v>
      </c>
      <c r="L25" s="1090">
        <f t="shared" si="3"/>
        <v>63667432</v>
      </c>
      <c r="M25" s="1090">
        <f t="shared" si="3"/>
        <v>62755487</v>
      </c>
      <c r="N25" s="1090">
        <f t="shared" si="3"/>
        <v>65895232.476027399</v>
      </c>
      <c r="O25" s="1090">
        <f t="shared" si="3"/>
        <v>65517844</v>
      </c>
      <c r="P25" s="1090">
        <f t="shared" si="3"/>
        <v>64661813.490240008</v>
      </c>
    </row>
    <row r="26" spans="1:16" x14ac:dyDescent="0.25">
      <c r="A26" s="1102"/>
      <c r="B26" s="1103" t="s">
        <v>178</v>
      </c>
      <c r="C26" s="1103"/>
      <c r="D26" s="1104"/>
      <c r="E26" s="1090">
        <f>SUM(E27:E32)</f>
        <v>56751825</v>
      </c>
      <c r="F26" s="1090">
        <f t="shared" ref="F26:P26" si="4">SUM(F27:F32)</f>
        <v>56114421</v>
      </c>
      <c r="G26" s="1090">
        <f t="shared" si="4"/>
        <v>56310993</v>
      </c>
      <c r="H26" s="1090">
        <f t="shared" si="4"/>
        <v>55609538</v>
      </c>
      <c r="I26" s="1090">
        <f t="shared" si="4"/>
        <v>57190664</v>
      </c>
      <c r="J26" s="1090">
        <f t="shared" si="4"/>
        <v>57671121</v>
      </c>
      <c r="K26" s="1090">
        <f t="shared" si="4"/>
        <v>60610127</v>
      </c>
      <c r="L26" s="1090">
        <f t="shared" si="4"/>
        <v>61717746</v>
      </c>
      <c r="M26" s="1090">
        <f t="shared" si="4"/>
        <v>60906477</v>
      </c>
      <c r="N26" s="1090">
        <f t="shared" si="4"/>
        <v>63943185.476027399</v>
      </c>
      <c r="O26" s="1090">
        <f t="shared" si="4"/>
        <v>63076170</v>
      </c>
      <c r="P26" s="1090">
        <f t="shared" si="4"/>
        <v>62214004.27824001</v>
      </c>
    </row>
    <row r="27" spans="1:16" x14ac:dyDescent="0.25">
      <c r="A27" s="1102"/>
      <c r="B27" s="1104"/>
      <c r="C27" s="1093" t="s">
        <v>164</v>
      </c>
      <c r="D27" s="1104"/>
      <c r="E27" s="1094">
        <f>[4]INDUSTRY!$F$18</f>
        <v>16731518</v>
      </c>
      <c r="F27" s="1094">
        <f>[4]INDUSTRY!$G$18</f>
        <v>16590032</v>
      </c>
      <c r="G27" s="1094">
        <f>[4]INDUSTRY!$H$18</f>
        <v>17389195</v>
      </c>
      <c r="H27" s="1094">
        <f>[4]INDUSTRY!$I$18</f>
        <v>16870077</v>
      </c>
      <c r="I27" s="1094">
        <f>[4]INDUSTRY!$J$18</f>
        <v>17004578</v>
      </c>
      <c r="J27" s="1094">
        <f>[4]INDUSTRY!$K$18</f>
        <v>17685436</v>
      </c>
      <c r="K27" s="1094">
        <f>[4]INDUSTRY!$L$18</f>
        <v>18476955</v>
      </c>
      <c r="L27" s="1094">
        <f>[4]INDUSTRY!$M$18</f>
        <v>19582946</v>
      </c>
      <c r="M27" s="1094">
        <f>[4]INDUSTRY!$N$18</f>
        <v>19937043</v>
      </c>
      <c r="N27" s="1094">
        <f>[4]INDUSTRY!$O$18</f>
        <v>19758178</v>
      </c>
      <c r="O27" s="1094">
        <f>[4]INDUSTRY!$P$18</f>
        <v>20084108</v>
      </c>
      <c r="P27" s="1094">
        <f>[4]INDUSTRY!$Q$18</f>
        <v>20346849.6873</v>
      </c>
    </row>
    <row r="28" spans="1:16" x14ac:dyDescent="0.25">
      <c r="A28" s="1102"/>
      <c r="B28" s="1104"/>
      <c r="C28" s="1093" t="s">
        <v>165</v>
      </c>
      <c r="D28" s="1093"/>
      <c r="E28" s="1094">
        <f>[4]INDUSTRY!$F$19</f>
        <v>13203924</v>
      </c>
      <c r="F28" s="1094">
        <f>[4]INDUSTRY!$G$19</f>
        <v>13106421</v>
      </c>
      <c r="G28" s="1094">
        <f>[4]INDUSTRY!$H$19</f>
        <v>12911716</v>
      </c>
      <c r="H28" s="1094">
        <f>[4]INDUSTRY!$I$19</f>
        <v>13046619</v>
      </c>
      <c r="I28" s="1094">
        <f>[4]INDUSTRY!$J$19</f>
        <v>13512518</v>
      </c>
      <c r="J28" s="1094">
        <f>[4]INDUSTRY!$K$19</f>
        <v>13617533</v>
      </c>
      <c r="K28" s="1094">
        <f>[4]INDUSTRY!$L$19</f>
        <v>14990335</v>
      </c>
      <c r="L28" s="1094">
        <f>[4]INDUSTRY!$M$19</f>
        <v>15040175</v>
      </c>
      <c r="M28" s="1094">
        <f>[4]INDUSTRY!$N$19</f>
        <v>14342248</v>
      </c>
      <c r="N28" s="1094">
        <f>[4]INDUSTRY!$O$19</f>
        <v>14919768</v>
      </c>
      <c r="O28" s="1094">
        <f>[4]INDUSTRY!$P$19</f>
        <v>14592346</v>
      </c>
      <c r="P28" s="1094">
        <f>[4]INDUSTRY!$Q$19</f>
        <v>13329514.023940001</v>
      </c>
    </row>
    <row r="29" spans="1:16" x14ac:dyDescent="0.25">
      <c r="A29" s="1102"/>
      <c r="B29" s="1104"/>
      <c r="C29" s="1093" t="s">
        <v>9</v>
      </c>
      <c r="D29" s="1093"/>
      <c r="E29" s="1094">
        <f>[4]INDUSTRY!$F$20</f>
        <v>2292582</v>
      </c>
      <c r="F29" s="1094">
        <f>[4]INDUSTRY!$G$20</f>
        <v>2336037</v>
      </c>
      <c r="G29" s="1094">
        <f>[4]INDUSTRY!$H$20</f>
        <v>2339152</v>
      </c>
      <c r="H29" s="1094">
        <f>[4]INDUSTRY!$I$20</f>
        <v>2351046</v>
      </c>
      <c r="I29" s="1094">
        <f>[4]INDUSTRY!$J$20</f>
        <v>2404839</v>
      </c>
      <c r="J29" s="1094">
        <f>[4]INDUSTRY!$K$20</f>
        <v>2464393</v>
      </c>
      <c r="K29" s="1094">
        <f>[4]INDUSTRY!$L$20</f>
        <v>2613577</v>
      </c>
      <c r="L29" s="1094">
        <f>[4]INDUSTRY!$M$20</f>
        <v>2607447</v>
      </c>
      <c r="M29" s="1094">
        <f>[4]INDUSTRY!$N$20</f>
        <v>2676514</v>
      </c>
      <c r="N29" s="1094">
        <f>[4]INDUSTRY!$O$20</f>
        <v>2632745</v>
      </c>
      <c r="O29" s="1094">
        <f>[4]INDUSTRY!$P$20</f>
        <v>2771936</v>
      </c>
      <c r="P29" s="1094">
        <f>[4]INDUSTRY!$Q$20</f>
        <v>2738872.3030000003</v>
      </c>
    </row>
    <row r="30" spans="1:16" x14ac:dyDescent="0.25">
      <c r="A30" s="1105"/>
      <c r="B30" s="1106"/>
      <c r="C30" s="1106" t="s">
        <v>10</v>
      </c>
      <c r="D30" s="1106"/>
      <c r="E30" s="1094">
        <f>[4]INDUSTRY!$F$21</f>
        <v>9440347</v>
      </c>
      <c r="F30" s="1094">
        <f>[4]INDUSTRY!$G$21</f>
        <v>8840356</v>
      </c>
      <c r="G30" s="1094">
        <f>[4]INDUSTRY!$H$21</f>
        <v>8571573</v>
      </c>
      <c r="H30" s="1094">
        <f>[4]INDUSTRY!$I$21</f>
        <v>8060616</v>
      </c>
      <c r="I30" s="1094">
        <f>[4]INDUSTRY!$J$21</f>
        <v>8070392</v>
      </c>
      <c r="J30" s="1094">
        <f>[4]INDUSTRY!$K$21</f>
        <v>8104178</v>
      </c>
      <c r="K30" s="1094">
        <f>[4]INDUSTRY!$L$21</f>
        <v>7595594</v>
      </c>
      <c r="L30" s="1094">
        <f>[4]INDUSTRY!$M$21</f>
        <v>7377269</v>
      </c>
      <c r="M30" s="1094">
        <f>[4]INDUSTRY!$N$21</f>
        <v>7223465</v>
      </c>
      <c r="N30" s="1094">
        <f>[4]INDUSTRY!$O$21</f>
        <v>7306662</v>
      </c>
      <c r="O30" s="1094">
        <f>[4]INDUSTRY!$P$21</f>
        <v>7237591</v>
      </c>
      <c r="P30" s="1094">
        <f>[4]INDUSTRY!$Q$21</f>
        <v>7411995.659</v>
      </c>
    </row>
    <row r="31" spans="1:16" x14ac:dyDescent="0.25">
      <c r="A31" s="1105"/>
      <c r="B31" s="1106"/>
      <c r="C31" s="1106" t="s">
        <v>94</v>
      </c>
      <c r="D31" s="1106"/>
      <c r="E31" s="1094">
        <f>[4]INDUSTRY!$F$22</f>
        <v>13328415</v>
      </c>
      <c r="F31" s="1094">
        <f>[4]INDUSTRY!$G$22</f>
        <v>13471092</v>
      </c>
      <c r="G31" s="1094">
        <f>[4]INDUSTRY!$H$22</f>
        <v>13730733</v>
      </c>
      <c r="H31" s="1094">
        <f>[4]INDUSTRY!$I$22</f>
        <v>14130532</v>
      </c>
      <c r="I31" s="1094">
        <f>[4]INDUSTRY!$J$22</f>
        <v>14892156</v>
      </c>
      <c r="J31" s="1094">
        <f>[4]INDUSTRY!$K$22</f>
        <v>14722300</v>
      </c>
      <c r="K31" s="1094">
        <f>[4]INDUSTRY!$L$22</f>
        <v>15141749</v>
      </c>
      <c r="L31" s="1094">
        <f>[4]INDUSTRY!$M$22</f>
        <v>14994890</v>
      </c>
      <c r="M31" s="1094">
        <f>[4]INDUSTRY!$N$22</f>
        <v>15155506</v>
      </c>
      <c r="N31" s="1094">
        <f>[4]INDUSTRY!$O$22</f>
        <v>15232959.476027397</v>
      </c>
      <c r="O31" s="1094">
        <f>[4]INDUSTRY!$P$22</f>
        <v>15786477</v>
      </c>
      <c r="P31" s="1094">
        <f>[4]INDUSTRY!$Q$22</f>
        <v>15822443.493000001</v>
      </c>
    </row>
    <row r="32" spans="1:16" x14ac:dyDescent="0.25">
      <c r="A32" s="1107"/>
      <c r="B32" s="1108"/>
      <c r="C32" s="1109" t="s">
        <v>95</v>
      </c>
      <c r="D32" s="1108"/>
      <c r="E32" s="1094">
        <f>[4]INDUSTRY!$F$23</f>
        <v>1755039</v>
      </c>
      <c r="F32" s="1094">
        <f>[4]INDUSTRY!$G$23</f>
        <v>1770483</v>
      </c>
      <c r="G32" s="1094">
        <f>[4]INDUSTRY!$H$23</f>
        <v>1368624</v>
      </c>
      <c r="H32" s="1094">
        <f>[4]INDUSTRY!$I$23</f>
        <v>1150648</v>
      </c>
      <c r="I32" s="1094">
        <f>[4]INDUSTRY!$J$23</f>
        <v>1306181</v>
      </c>
      <c r="J32" s="1094">
        <f>[4]INDUSTRY!$K$23</f>
        <v>1077281</v>
      </c>
      <c r="K32" s="1094">
        <f>[4]INDUSTRY!$L$23</f>
        <v>1791917</v>
      </c>
      <c r="L32" s="1094">
        <f>[4]INDUSTRY!$M$23</f>
        <v>2115019</v>
      </c>
      <c r="M32" s="1094">
        <f>[4]INDUSTRY!$N$23</f>
        <v>1571701</v>
      </c>
      <c r="N32" s="1094">
        <f>[4]INDUSTRY!$O$23</f>
        <v>4092873</v>
      </c>
      <c r="O32" s="1094">
        <f>[4]INDUSTRY!$P$23</f>
        <v>2603712</v>
      </c>
      <c r="P32" s="1094">
        <f>[4]INDUSTRY!$Q$23</f>
        <v>2564329.1119999997</v>
      </c>
    </row>
    <row r="33" spans="1:16" x14ac:dyDescent="0.25">
      <c r="A33" s="1110"/>
      <c r="B33" s="1111" t="s">
        <v>179</v>
      </c>
      <c r="C33" s="1112"/>
      <c r="D33" s="1112"/>
      <c r="E33" s="1090">
        <f>SUM(E34:E38)</f>
        <v>1668335</v>
      </c>
      <c r="F33" s="1090">
        <f t="shared" ref="F33:P33" si="5">SUM(F34:F38)</f>
        <v>1659507</v>
      </c>
      <c r="G33" s="1090">
        <f t="shared" si="5"/>
        <v>1661015</v>
      </c>
      <c r="H33" s="1090">
        <f t="shared" si="5"/>
        <v>1832936</v>
      </c>
      <c r="I33" s="1090">
        <f t="shared" si="5"/>
        <v>1841961</v>
      </c>
      <c r="J33" s="1090">
        <f t="shared" si="5"/>
        <v>1847717</v>
      </c>
      <c r="K33" s="1090">
        <f t="shared" si="5"/>
        <v>1954491</v>
      </c>
      <c r="L33" s="1090">
        <f t="shared" si="5"/>
        <v>1949686</v>
      </c>
      <c r="M33" s="1090">
        <f t="shared" si="5"/>
        <v>1849010</v>
      </c>
      <c r="N33" s="1090">
        <f t="shared" si="5"/>
        <v>1952047</v>
      </c>
      <c r="O33" s="1090">
        <f t="shared" si="5"/>
        <v>2441674</v>
      </c>
      <c r="P33" s="1090">
        <f t="shared" si="5"/>
        <v>2447809.2120000003</v>
      </c>
    </row>
    <row r="34" spans="1:16" x14ac:dyDescent="0.25">
      <c r="A34" s="1110"/>
      <c r="B34" s="1112"/>
      <c r="C34" s="1112" t="s">
        <v>97</v>
      </c>
      <c r="D34" s="1112"/>
      <c r="E34" s="1094">
        <f>[4]INDUSTRY!$F$25</f>
        <v>0</v>
      </c>
      <c r="F34" s="1094">
        <f>[4]INDUSTRY!$G$25</f>
        <v>0</v>
      </c>
      <c r="G34" s="1094">
        <f>[4]INDUSTRY!$H$25</f>
        <v>0</v>
      </c>
      <c r="H34" s="1094">
        <f>[4]INDUSTRY!$I$25</f>
        <v>0</v>
      </c>
      <c r="I34" s="1094">
        <f>[4]INDUSTRY!$J$25</f>
        <v>0</v>
      </c>
      <c r="J34" s="1094">
        <f>[4]INDUSTRY!$K$25</f>
        <v>0</v>
      </c>
      <c r="K34" s="1094">
        <f>[4]INDUSTRY!$L$25</f>
        <v>0</v>
      </c>
      <c r="L34" s="1094">
        <f>[4]INDUSTRY!$M$25</f>
        <v>0</v>
      </c>
      <c r="M34" s="1094">
        <f>[4]INDUSTRY!$N$25</f>
        <v>0</v>
      </c>
      <c r="N34" s="1094">
        <f>[4]INDUSTRY!$O$25</f>
        <v>0</v>
      </c>
      <c r="O34" s="1094">
        <f>[4]INDUSTRY!$P$25</f>
        <v>0</v>
      </c>
      <c r="P34" s="1094">
        <f>[4]INDUSTRY!$Q$25</f>
        <v>0</v>
      </c>
    </row>
    <row r="35" spans="1:16" x14ac:dyDescent="0.25">
      <c r="A35" s="1110"/>
      <c r="B35" s="1113"/>
      <c r="C35" s="1114" t="s">
        <v>15</v>
      </c>
      <c r="D35" s="1112"/>
      <c r="E35" s="1094">
        <f>[4]INDUSTRY!$F$26</f>
        <v>0</v>
      </c>
      <c r="F35" s="1094">
        <f>[4]INDUSTRY!$G$26</f>
        <v>0</v>
      </c>
      <c r="G35" s="1094">
        <f>[4]INDUSTRY!$H$26</f>
        <v>0</v>
      </c>
      <c r="H35" s="1094">
        <f>[4]INDUSTRY!$I$26</f>
        <v>0</v>
      </c>
      <c r="I35" s="1094">
        <f>[4]INDUSTRY!$J$26</f>
        <v>0</v>
      </c>
      <c r="J35" s="1094">
        <f>[4]INDUSTRY!$K$26</f>
        <v>0</v>
      </c>
      <c r="K35" s="1094">
        <f>[4]INDUSTRY!$L$25</f>
        <v>0</v>
      </c>
      <c r="L35" s="1094">
        <f>[4]INDUSTRY!$M$25</f>
        <v>0</v>
      </c>
      <c r="M35" s="1094">
        <f>[4]INDUSTRY!$M$25</f>
        <v>0</v>
      </c>
      <c r="N35" s="1094">
        <f>[4]INDUSTRY!$O$25</f>
        <v>0</v>
      </c>
      <c r="O35" s="1094">
        <f>[4]INDUSTRY!$P$25</f>
        <v>0</v>
      </c>
      <c r="P35" s="1094">
        <f>[4]INDUSTRY!$Q$25</f>
        <v>0</v>
      </c>
    </row>
    <row r="36" spans="1:16" x14ac:dyDescent="0.25">
      <c r="A36" s="1115"/>
      <c r="B36" s="1116"/>
      <c r="C36" s="1117" t="s">
        <v>16</v>
      </c>
      <c r="D36" s="1117"/>
      <c r="E36" s="1094">
        <f>[4]INDUSTRY!$F$27</f>
        <v>1015434</v>
      </c>
      <c r="F36" s="1094">
        <f>[4]INDUSTRY!$G$27</f>
        <v>1003935</v>
      </c>
      <c r="G36" s="1094">
        <f>[4]INDUSTRY!$H$27</f>
        <v>1000880</v>
      </c>
      <c r="H36" s="1094">
        <f>[4]INDUSTRY!$I$27</f>
        <v>1175914</v>
      </c>
      <c r="I36" s="1094">
        <f>[4]INDUSTRY!$J$27</f>
        <v>1180385</v>
      </c>
      <c r="J36" s="1094">
        <f>[4]INDUSTRY!$K$27</f>
        <v>1182783</v>
      </c>
      <c r="K36" s="1094">
        <f>[4]INDUSTRY!$L$27</f>
        <v>1295397</v>
      </c>
      <c r="L36" s="1094">
        <f>[4]INDUSTRY!$M$27</f>
        <v>1286029</v>
      </c>
      <c r="M36" s="1094">
        <f>[4]INDUSTRY!$N$27</f>
        <v>1180739</v>
      </c>
      <c r="N36" s="1094">
        <f>[4]INDUSTRY!$O$27</f>
        <v>1295298</v>
      </c>
      <c r="O36" s="1094">
        <f>[4]INDUSTRY!$P$27</f>
        <v>1780542</v>
      </c>
      <c r="P36" s="1094">
        <f>[4]INDUSTRY!$Q$27</f>
        <v>1783257.2120000001</v>
      </c>
    </row>
    <row r="37" spans="1:16" x14ac:dyDescent="0.25">
      <c r="A37" s="1105"/>
      <c r="B37" s="1113"/>
      <c r="C37" s="1112" t="s">
        <v>98</v>
      </c>
      <c r="D37" s="1112"/>
      <c r="E37" s="1094">
        <f>[4]INDUSTRY!$F$28</f>
        <v>0</v>
      </c>
      <c r="F37" s="1094">
        <f>[4]INDUSTRY!$G$28</f>
        <v>0</v>
      </c>
      <c r="G37" s="1094">
        <f>[4]INDUSTRY!$H$28</f>
        <v>0</v>
      </c>
      <c r="H37" s="1094">
        <f>[4]INDUSTRY!$I$28</f>
        <v>0</v>
      </c>
      <c r="I37" s="1094">
        <f>[4]INDUSTRY!$J$28</f>
        <v>0</v>
      </c>
      <c r="J37" s="1094">
        <f>[4]INDUSTRY!$K$28</f>
        <v>0</v>
      </c>
      <c r="K37" s="1094">
        <f>[4]INDUSTRY!$L$28</f>
        <v>0</v>
      </c>
      <c r="L37" s="1094">
        <f>[4]INDUSTRY!$M$28</f>
        <v>0</v>
      </c>
      <c r="M37" s="1094">
        <f>[4]INDUSTRY!$N$28</f>
        <v>0</v>
      </c>
      <c r="N37" s="1094">
        <f>[4]INDUSTRY!$O$28</f>
        <v>0</v>
      </c>
      <c r="O37" s="1094">
        <f>[4]INDUSTRY!$P$28</f>
        <v>0</v>
      </c>
      <c r="P37" s="1094">
        <f>[4]INDUSTRY!$Q$28</f>
        <v>0</v>
      </c>
    </row>
    <row r="38" spans="1:16" ht="15.75" thickBot="1" x14ac:dyDescent="0.3">
      <c r="A38" s="1107"/>
      <c r="B38" s="1118"/>
      <c r="C38" s="1106" t="s">
        <v>99</v>
      </c>
      <c r="D38" s="1106"/>
      <c r="E38" s="1094">
        <f>[4]INDUSTRY!$F$29</f>
        <v>652901</v>
      </c>
      <c r="F38" s="1094">
        <f>[4]INDUSTRY!$G$29</f>
        <v>655572</v>
      </c>
      <c r="G38" s="1094">
        <f>[4]INDUSTRY!$H$29</f>
        <v>660135</v>
      </c>
      <c r="H38" s="1094">
        <f>[4]INDUSTRY!$I$29</f>
        <v>657022</v>
      </c>
      <c r="I38" s="1094">
        <f>[4]INDUSTRY!$J$29</f>
        <v>661576</v>
      </c>
      <c r="J38" s="1094">
        <f>[4]INDUSTRY!$K$29</f>
        <v>664934</v>
      </c>
      <c r="K38" s="1094">
        <f>[4]INDUSTRY!$L$29</f>
        <v>659094</v>
      </c>
      <c r="L38" s="1094">
        <f>[4]INDUSTRY!$M$29</f>
        <v>663657</v>
      </c>
      <c r="M38" s="1094">
        <f>[4]INDUSTRY!$N$29</f>
        <v>668271</v>
      </c>
      <c r="N38" s="1094">
        <f>[4]INDUSTRY!$O$29</f>
        <v>656749</v>
      </c>
      <c r="O38" s="1094">
        <f>[4]INDUSTRY!$P$29</f>
        <v>661132</v>
      </c>
      <c r="P38" s="1094">
        <f>[4]INDUSTRY!$Q$29</f>
        <v>664552</v>
      </c>
    </row>
    <row r="39" spans="1:16" ht="15.75" thickBot="1" x14ac:dyDescent="0.3">
      <c r="A39" s="1119" t="s">
        <v>182</v>
      </c>
      <c r="B39" s="1120"/>
      <c r="C39" s="1120"/>
      <c r="D39" s="1120"/>
      <c r="E39" s="1090">
        <f>E17+E25</f>
        <v>60392683</v>
      </c>
      <c r="F39" s="1090">
        <f t="shared" ref="F39:P39" si="6">F17+F25</f>
        <v>60086470</v>
      </c>
      <c r="G39" s="1090">
        <f t="shared" si="6"/>
        <v>60351068</v>
      </c>
      <c r="H39" s="1090">
        <f t="shared" si="6"/>
        <v>59420864</v>
      </c>
      <c r="I39" s="1090">
        <f t="shared" si="6"/>
        <v>60969809</v>
      </c>
      <c r="J39" s="1090">
        <f t="shared" si="6"/>
        <v>61543031</v>
      </c>
      <c r="K39" s="1090">
        <f t="shared" si="6"/>
        <v>64411883</v>
      </c>
      <c r="L39" s="1090">
        <f t="shared" si="6"/>
        <v>65346031</v>
      </c>
      <c r="M39" s="1090">
        <f t="shared" si="6"/>
        <v>64694822</v>
      </c>
      <c r="N39" s="1090">
        <f t="shared" si="6"/>
        <v>67334262.476027399</v>
      </c>
      <c r="O39" s="1090">
        <f t="shared" si="6"/>
        <v>67866525</v>
      </c>
      <c r="P39" s="1090">
        <f t="shared" si="6"/>
        <v>67186731.383478954</v>
      </c>
    </row>
    <row r="40" spans="1:16" x14ac:dyDescent="0.25">
      <c r="A40" s="1100" t="s">
        <v>183</v>
      </c>
      <c r="B40" s="1101"/>
      <c r="C40" s="1101"/>
      <c r="D40" s="1121"/>
      <c r="E40" s="1090">
        <f>SUM(E41:E48)</f>
        <v>2035460</v>
      </c>
      <c r="F40" s="1090">
        <f t="shared" ref="F40:P40" si="7">SUM(F41:F48)</f>
        <v>2209948</v>
      </c>
      <c r="G40" s="1090">
        <f t="shared" si="7"/>
        <v>2393887</v>
      </c>
      <c r="H40" s="1090">
        <f t="shared" si="7"/>
        <v>2097403</v>
      </c>
      <c r="I40" s="1090">
        <f t="shared" si="7"/>
        <v>2755885</v>
      </c>
      <c r="J40" s="1090">
        <f t="shared" si="7"/>
        <v>2358504</v>
      </c>
      <c r="K40" s="1090">
        <f t="shared" si="7"/>
        <v>2300537</v>
      </c>
      <c r="L40" s="1090">
        <f t="shared" si="7"/>
        <v>2764280</v>
      </c>
      <c r="M40" s="1090">
        <f t="shared" si="7"/>
        <v>2686890</v>
      </c>
      <c r="N40" s="1090">
        <f t="shared" si="7"/>
        <v>2222353</v>
      </c>
      <c r="O40" s="1090">
        <f t="shared" si="7"/>
        <v>2097385</v>
      </c>
      <c r="P40" s="1090">
        <f t="shared" si="7"/>
        <v>2024139.7822</v>
      </c>
    </row>
    <row r="41" spans="1:16" x14ac:dyDescent="0.25">
      <c r="A41" s="1091"/>
      <c r="B41" s="1093" t="s">
        <v>20</v>
      </c>
      <c r="C41" s="1093"/>
      <c r="D41" s="1093"/>
      <c r="E41" s="1094">
        <f>[4]INDUSTRY!$F$32</f>
        <v>88424</v>
      </c>
      <c r="F41" s="1094">
        <f>[4]INDUSTRY!$G$32</f>
        <v>133908</v>
      </c>
      <c r="G41" s="1094">
        <f>[4]INDUSTRY!$H$32</f>
        <v>178259</v>
      </c>
      <c r="H41" s="1094">
        <f>[4]INDUSTRY!$I$32</f>
        <v>240286</v>
      </c>
      <c r="I41" s="1094">
        <f>[4]INDUSTRY!$J$32</f>
        <v>293588</v>
      </c>
      <c r="J41" s="1094">
        <f>[4]INDUSTRY!$K$32</f>
        <v>142347</v>
      </c>
      <c r="K41" s="1094">
        <f>[4]INDUSTRY!$L$32</f>
        <v>107994</v>
      </c>
      <c r="L41" s="1094">
        <f>[4]INDUSTRY!$M$32</f>
        <v>179022</v>
      </c>
      <c r="M41" s="1094">
        <f>[4]INDUSTRY!$N$32</f>
        <v>221020</v>
      </c>
      <c r="N41" s="1094">
        <f>[4]INDUSTRY!$O$32</f>
        <v>297480</v>
      </c>
      <c r="O41" s="1094">
        <f>[4]INDUSTRY!$P$32</f>
        <v>351848</v>
      </c>
      <c r="P41" s="1094">
        <f>[4]INDUSTRY!$Q$32</f>
        <v>63303</v>
      </c>
    </row>
    <row r="42" spans="1:16" x14ac:dyDescent="0.25">
      <c r="A42" s="1091"/>
      <c r="B42" s="1093" t="s">
        <v>21</v>
      </c>
      <c r="C42" s="1093"/>
      <c r="D42" s="1093"/>
      <c r="E42" s="1094">
        <f>[4]INDUSTRY!$F$33</f>
        <v>340060</v>
      </c>
      <c r="F42" s="1094">
        <f>[4]INDUSTRY!$G$33</f>
        <v>338412</v>
      </c>
      <c r="G42" s="1094">
        <f>[4]INDUSTRY!$H$33</f>
        <v>341317</v>
      </c>
      <c r="H42" s="1094">
        <f>[4]INDUSTRY!$I$33</f>
        <v>333142</v>
      </c>
      <c r="I42" s="1094">
        <f>[4]INDUSTRY!$J$33</f>
        <v>330279</v>
      </c>
      <c r="J42" s="1094">
        <f>[4]INDUSTRY!$K$33</f>
        <v>255314</v>
      </c>
      <c r="K42" s="1094">
        <f>[4]INDUSTRY!$L$33</f>
        <v>254682</v>
      </c>
      <c r="L42" s="1094">
        <f>[4]INDUSTRY!$M$33</f>
        <v>251941</v>
      </c>
      <c r="M42" s="1094">
        <f>[4]INDUSTRY!$N$33</f>
        <v>258051</v>
      </c>
      <c r="N42" s="1094">
        <f>[4]INDUSTRY!$O$33</f>
        <v>254858</v>
      </c>
      <c r="O42" s="1094">
        <f>[4]INDUSTRY!$P$33</f>
        <v>254031</v>
      </c>
      <c r="P42" s="1094">
        <f>[4]INDUSTRY!$Q$33</f>
        <v>261251.01799999998</v>
      </c>
    </row>
    <row r="43" spans="1:16" x14ac:dyDescent="0.25">
      <c r="A43" s="1091"/>
      <c r="B43" s="1093" t="s">
        <v>22</v>
      </c>
      <c r="C43" s="1093"/>
      <c r="D43" s="1093"/>
      <c r="E43" s="1094">
        <f>[4]INDUSTRY!$F$34</f>
        <v>0</v>
      </c>
      <c r="F43" s="1094">
        <f>[4]INDUSTRY!$G$34</f>
        <v>0</v>
      </c>
      <c r="G43" s="1094">
        <f>[4]INDUSTRY!$H$34</f>
        <v>0</v>
      </c>
      <c r="H43" s="1094">
        <f>[4]INDUSTRY!$I$34</f>
        <v>0</v>
      </c>
      <c r="I43" s="1094">
        <f>[4]INDUSTRY!$J$34</f>
        <v>0</v>
      </c>
      <c r="J43" s="1094">
        <f>[4]INDUSTRY!$K$34</f>
        <v>0</v>
      </c>
      <c r="K43" s="1094">
        <f>[4]INDUSTRY!$L$34</f>
        <v>0</v>
      </c>
      <c r="L43" s="1094">
        <f>[4]INDUSTRY!$M$34</f>
        <v>119628</v>
      </c>
      <c r="M43" s="1094">
        <f>[4]INDUSTRY!$N$34</f>
        <v>119628</v>
      </c>
      <c r="N43" s="1094">
        <f>[4]INDUSTRY!$O$34</f>
        <v>0</v>
      </c>
      <c r="O43" s="1094">
        <f>[4]INDUSTRY!$P$34</f>
        <v>0</v>
      </c>
      <c r="P43" s="1094">
        <f>[4]INDUSTRY!$Q$34</f>
        <v>0</v>
      </c>
    </row>
    <row r="44" spans="1:16" x14ac:dyDescent="0.25">
      <c r="A44" s="1091"/>
      <c r="B44" s="1093" t="s">
        <v>23</v>
      </c>
      <c r="C44" s="1093"/>
      <c r="D44" s="1093"/>
      <c r="E44" s="1094">
        <f>[4]INDUSTRY!$F$35</f>
        <v>618969</v>
      </c>
      <c r="F44" s="1094">
        <f>[4]INDUSTRY!$G$35</f>
        <v>510876</v>
      </c>
      <c r="G44" s="1094">
        <f>[4]INDUSTRY!$H$35</f>
        <v>864536</v>
      </c>
      <c r="H44" s="1094">
        <f>[4]INDUSTRY!$I$35</f>
        <v>655045</v>
      </c>
      <c r="I44" s="1094">
        <f>[4]INDUSTRY!$J$35</f>
        <v>676938</v>
      </c>
      <c r="J44" s="1094">
        <f>[4]INDUSTRY!$K$35</f>
        <v>684166</v>
      </c>
      <c r="K44" s="1094">
        <f>[4]INDUSTRY!$L$35</f>
        <v>760640</v>
      </c>
      <c r="L44" s="1094">
        <f>[4]INDUSTRY!$M$35</f>
        <v>1205142</v>
      </c>
      <c r="M44" s="1094">
        <f>[4]INDUSTRY!$N$35</f>
        <v>746085</v>
      </c>
      <c r="N44" s="1094">
        <f>[4]INDUSTRY!$O$35</f>
        <v>706142</v>
      </c>
      <c r="O44" s="1094">
        <f>[4]INDUSTRY!$P$35</f>
        <v>696680</v>
      </c>
      <c r="P44" s="1094">
        <f>[4]INDUSTRY!$Q$35</f>
        <v>901586.63620000007</v>
      </c>
    </row>
    <row r="45" spans="1:16" x14ac:dyDescent="0.25">
      <c r="A45" s="1091"/>
      <c r="B45" s="1122" t="s">
        <v>79</v>
      </c>
      <c r="C45" s="1093"/>
      <c r="D45" s="1093"/>
      <c r="E45" s="1094">
        <f>[4]INDUSTRY!$F$36</f>
        <v>718674</v>
      </c>
      <c r="F45" s="1094">
        <f>[4]INDUSTRY!$G$36</f>
        <v>938431</v>
      </c>
      <c r="G45" s="1094">
        <f>[4]INDUSTRY!$H$36</f>
        <v>670779</v>
      </c>
      <c r="H45" s="1094">
        <f>[4]INDUSTRY!$I$36</f>
        <v>570990</v>
      </c>
      <c r="I45" s="1094">
        <f>[4]INDUSTRY!$J$36</f>
        <v>890769</v>
      </c>
      <c r="J45" s="1094">
        <f>[4]INDUSTRY!$K$36</f>
        <v>916815</v>
      </c>
      <c r="K45" s="1094">
        <f>[4]INDUSTRY!$L$36</f>
        <v>849590</v>
      </c>
      <c r="L45" s="1094">
        <f>[4]INDUSTRY!$M$36</f>
        <v>620422</v>
      </c>
      <c r="M45" s="1094">
        <f>[4]INDUSTRY!$N$36</f>
        <v>975926</v>
      </c>
      <c r="N45" s="1094">
        <f>[4]INDUSTRY!$O$36</f>
        <v>623902</v>
      </c>
      <c r="O45" s="1094">
        <f>[4]INDUSTRY!$P$36</f>
        <v>504873</v>
      </c>
      <c r="P45" s="1094">
        <f>[4]INDUSTRY!$Q$36</f>
        <v>502702</v>
      </c>
    </row>
    <row r="46" spans="1:16" x14ac:dyDescent="0.25">
      <c r="A46" s="1091"/>
      <c r="B46" s="1093" t="s">
        <v>166</v>
      </c>
      <c r="C46" s="1093"/>
      <c r="D46" s="1093"/>
      <c r="E46" s="1094">
        <f>[4]INDUSTRY!$F$37</f>
        <v>147664</v>
      </c>
      <c r="F46" s="1094">
        <f>[4]INDUSTRY!$G$37</f>
        <v>136526</v>
      </c>
      <c r="G46" s="1094">
        <f>[4]INDUSTRY!$H$37</f>
        <v>162819</v>
      </c>
      <c r="H46" s="1094">
        <f>[4]INDUSTRY!$I$37</f>
        <v>123013</v>
      </c>
      <c r="I46" s="1094">
        <f>[4]INDUSTRY!$J$37</f>
        <v>354883</v>
      </c>
      <c r="J46" s="1094">
        <f>[4]INDUSTRY!$K$37</f>
        <v>232314</v>
      </c>
      <c r="K46" s="1094">
        <f>[4]INDUSTRY!$L$37</f>
        <v>213339</v>
      </c>
      <c r="L46" s="1094">
        <f>[4]INDUSTRY!$M$37</f>
        <v>285288</v>
      </c>
      <c r="M46" s="1094">
        <f>[4]INDUSTRY!$N$37</f>
        <v>241599</v>
      </c>
      <c r="N46" s="1094">
        <f>[4]INDUSTRY!$O$37</f>
        <v>153834</v>
      </c>
      <c r="O46" s="1094">
        <f>[4]INDUSTRY!$P$37</f>
        <v>146939</v>
      </c>
      <c r="P46" s="1094">
        <f>[4]INDUSTRY!$Q$37</f>
        <v>168341.128</v>
      </c>
    </row>
    <row r="47" spans="1:16" x14ac:dyDescent="0.25">
      <c r="A47" s="1091"/>
      <c r="B47" s="1122" t="s">
        <v>167</v>
      </c>
      <c r="C47" s="1093"/>
      <c r="D47" s="1093"/>
      <c r="E47" s="1094">
        <f>[4]INDUSTRY!$F$38</f>
        <v>0</v>
      </c>
      <c r="F47" s="1094">
        <f>[4]INDUSTRY!$G$38</f>
        <v>0</v>
      </c>
      <c r="G47" s="1094">
        <f>[4]INDUSTRY!$H$38</f>
        <v>31782</v>
      </c>
      <c r="H47" s="1094">
        <f>[4]INDUSTRY!$I$38</f>
        <v>67302</v>
      </c>
      <c r="I47" s="1094">
        <f>[4]INDUSTRY!$J$38</f>
        <v>80400</v>
      </c>
      <c r="J47" s="1094">
        <f>[4]INDUSTRY!$K$38</f>
        <v>36608</v>
      </c>
      <c r="K47" s="1094">
        <f>[4]INDUSTRY!$L$38</f>
        <v>0</v>
      </c>
      <c r="L47" s="1094">
        <f>[4]INDUSTRY!$M$38</f>
        <v>394</v>
      </c>
      <c r="M47" s="1094">
        <f>[4]INDUSTRY!$N$38</f>
        <v>18467</v>
      </c>
      <c r="N47" s="1094">
        <f>[4]INDUSTRY!$O$38</f>
        <v>0</v>
      </c>
      <c r="O47" s="1094">
        <f>[4]INDUSTRY!$P$38</f>
        <v>0</v>
      </c>
      <c r="P47" s="1094">
        <f>[4]INDUSTRY!$Q$38</f>
        <v>0</v>
      </c>
    </row>
    <row r="48" spans="1:16" ht="15.75" thickBot="1" x14ac:dyDescent="0.3">
      <c r="A48" s="1097"/>
      <c r="B48" s="1123" t="s">
        <v>24</v>
      </c>
      <c r="C48" s="1099"/>
      <c r="D48" s="1099"/>
      <c r="E48" s="1094">
        <f>[4]INDUSTRY!$F$39</f>
        <v>121669</v>
      </c>
      <c r="F48" s="1094">
        <f>[4]INDUSTRY!$G$39</f>
        <v>151795</v>
      </c>
      <c r="G48" s="1094">
        <f>[4]INDUSTRY!$H$39</f>
        <v>144395</v>
      </c>
      <c r="H48" s="1094">
        <f>[4]INDUSTRY!$I$39</f>
        <v>107625</v>
      </c>
      <c r="I48" s="1094">
        <f>[4]INDUSTRY!$J$39</f>
        <v>129028</v>
      </c>
      <c r="J48" s="1094">
        <f>[4]INDUSTRY!$K$39</f>
        <v>90940</v>
      </c>
      <c r="K48" s="1094">
        <f>[4]INDUSTRY!$L$39</f>
        <v>114292</v>
      </c>
      <c r="L48" s="1094">
        <f>[4]INDUSTRY!$M$39</f>
        <v>102443</v>
      </c>
      <c r="M48" s="1094">
        <f>[4]INDUSTRY!$N$39</f>
        <v>106114</v>
      </c>
      <c r="N48" s="1094">
        <f>[4]INDUSTRY!$O$39</f>
        <v>186137</v>
      </c>
      <c r="O48" s="1094">
        <f>[4]INDUSTRY!$P$39</f>
        <v>143014</v>
      </c>
      <c r="P48" s="1094">
        <f>[4]INDUSTRY!$Q$39</f>
        <v>126956</v>
      </c>
    </row>
    <row r="49" spans="1:16" ht="15.75" thickBot="1" x14ac:dyDescent="0.3">
      <c r="A49" s="1119" t="s">
        <v>188</v>
      </c>
      <c r="B49" s="1120"/>
      <c r="C49" s="1120"/>
      <c r="D49" s="1120"/>
      <c r="E49" s="1090">
        <f>E39+E40</f>
        <v>62428143</v>
      </c>
      <c r="F49" s="1090">
        <f t="shared" ref="F49:P49" si="8">F39+F40</f>
        <v>62296418</v>
      </c>
      <c r="G49" s="1090">
        <f t="shared" si="8"/>
        <v>62744955</v>
      </c>
      <c r="H49" s="1090">
        <f t="shared" si="8"/>
        <v>61518267</v>
      </c>
      <c r="I49" s="1090">
        <f t="shared" si="8"/>
        <v>63725694</v>
      </c>
      <c r="J49" s="1090">
        <f t="shared" si="8"/>
        <v>63901535</v>
      </c>
      <c r="K49" s="1090">
        <f t="shared" si="8"/>
        <v>66712420</v>
      </c>
      <c r="L49" s="1090">
        <f t="shared" si="8"/>
        <v>68110311</v>
      </c>
      <c r="M49" s="1090">
        <f t="shared" si="8"/>
        <v>67381712</v>
      </c>
      <c r="N49" s="1090">
        <f t="shared" si="8"/>
        <v>69556615.476027399</v>
      </c>
      <c r="O49" s="1090">
        <f t="shared" si="8"/>
        <v>69963910</v>
      </c>
      <c r="P49" s="1090">
        <f t="shared" si="8"/>
        <v>69210871.165678948</v>
      </c>
    </row>
    <row r="50" spans="1:16" ht="15.75" thickBot="1" x14ac:dyDescent="0.3">
      <c r="A50" s="1088"/>
      <c r="B50" s="1089"/>
      <c r="C50" s="1089"/>
      <c r="D50" s="1089"/>
      <c r="E50" s="1090"/>
      <c r="F50" s="1090"/>
      <c r="G50" s="1090"/>
      <c r="H50" s="1090"/>
      <c r="I50" s="1090"/>
      <c r="J50" s="1090"/>
      <c r="K50" s="1090"/>
      <c r="L50" s="1090"/>
      <c r="M50" s="1090"/>
      <c r="N50" s="1090"/>
      <c r="O50" s="1090"/>
      <c r="P50" s="1090"/>
    </row>
    <row r="51" spans="1:16" x14ac:dyDescent="0.25">
      <c r="A51" s="1100" t="s">
        <v>184</v>
      </c>
      <c r="B51" s="1101"/>
      <c r="C51" s="1101"/>
      <c r="D51" s="1101"/>
      <c r="E51" s="1090">
        <f>E52+E55+E56+E57</f>
        <v>6632049</v>
      </c>
      <c r="F51" s="1090">
        <f t="shared" ref="F51:P51" si="9">F52+F55+F56+F57</f>
        <v>6638453</v>
      </c>
      <c r="G51" s="1090">
        <f t="shared" si="9"/>
        <v>6530239</v>
      </c>
      <c r="H51" s="1090">
        <f t="shared" si="9"/>
        <v>6659725</v>
      </c>
      <c r="I51" s="1090">
        <f t="shared" si="9"/>
        <v>6775174</v>
      </c>
      <c r="J51" s="1090">
        <f t="shared" si="9"/>
        <v>7027774</v>
      </c>
      <c r="K51" s="1090">
        <f t="shared" si="9"/>
        <v>7172417</v>
      </c>
      <c r="L51" s="1090">
        <f t="shared" si="9"/>
        <v>7183513</v>
      </c>
      <c r="M51" s="1090">
        <f t="shared" si="9"/>
        <v>7321413</v>
      </c>
      <c r="N51" s="1090">
        <f t="shared" si="9"/>
        <v>7477517</v>
      </c>
      <c r="O51" s="1090">
        <f t="shared" si="9"/>
        <v>7618940</v>
      </c>
      <c r="P51" s="1090">
        <f t="shared" si="9"/>
        <v>7778364.544230001</v>
      </c>
    </row>
    <row r="52" spans="1:16" x14ac:dyDescent="0.25">
      <c r="A52" s="1091"/>
      <c r="B52" s="1092" t="s">
        <v>185</v>
      </c>
      <c r="C52" s="1093"/>
      <c r="D52" s="1093"/>
      <c r="E52" s="1090">
        <f>E53+E54</f>
        <v>23841</v>
      </c>
      <c r="F52" s="1094">
        <f t="shared" ref="F52:N52" si="10">F53+F54</f>
        <v>23841</v>
      </c>
      <c r="G52" s="1094">
        <f t="shared" si="10"/>
        <v>23841</v>
      </c>
      <c r="H52" s="1094">
        <f t="shared" si="10"/>
        <v>23841</v>
      </c>
      <c r="I52" s="1094">
        <f t="shared" si="10"/>
        <v>23841</v>
      </c>
      <c r="J52" s="1094">
        <f t="shared" si="10"/>
        <v>23861</v>
      </c>
      <c r="K52" s="1094">
        <f t="shared" si="10"/>
        <v>23861</v>
      </c>
      <c r="L52" s="1094">
        <f t="shared" si="10"/>
        <v>23861</v>
      </c>
      <c r="M52" s="1094">
        <f t="shared" si="10"/>
        <v>23861</v>
      </c>
      <c r="N52" s="1094">
        <f t="shared" si="10"/>
        <v>23861</v>
      </c>
      <c r="O52" s="1094">
        <f>O53+O54</f>
        <v>23861</v>
      </c>
      <c r="P52" s="1094">
        <f>P53+P54</f>
        <v>23860.649000000001</v>
      </c>
    </row>
    <row r="53" spans="1:16" x14ac:dyDescent="0.25">
      <c r="A53" s="1124"/>
      <c r="B53" s="1125"/>
      <c r="C53" s="1125" t="s">
        <v>28</v>
      </c>
      <c r="D53" s="1126"/>
      <c r="E53" s="1094">
        <f>[4]INDUSTRY!$F$43</f>
        <v>23841</v>
      </c>
      <c r="F53" s="1094">
        <f>[4]INDUSTRY!$G$43</f>
        <v>23841</v>
      </c>
      <c r="G53" s="1094">
        <f>[4]INDUSTRY!$H$43</f>
        <v>23841</v>
      </c>
      <c r="H53" s="1094">
        <f>[4]INDUSTRY!$I$43</f>
        <v>23841</v>
      </c>
      <c r="I53" s="1094">
        <f>[4]INDUSTRY!$J$43</f>
        <v>23841</v>
      </c>
      <c r="J53" s="1094">
        <f>[4]INDUSTRY!$K$43</f>
        <v>23861</v>
      </c>
      <c r="K53" s="1094">
        <f>[4]INDUSTRY!$L$43</f>
        <v>23861</v>
      </c>
      <c r="L53" s="1094">
        <f>[4]INDUSTRY!$M$43</f>
        <v>23861</v>
      </c>
      <c r="M53" s="1094">
        <f>[4]INDUSTRY!$N$43</f>
        <v>23861</v>
      </c>
      <c r="N53" s="1094">
        <f>[4]INDUSTRY!$O$43</f>
        <v>23861</v>
      </c>
      <c r="O53" s="1094">
        <f>[4]INDUSTRY!$P$43</f>
        <v>23861</v>
      </c>
      <c r="P53" s="1094">
        <f>[4]INDUSTRY!$Q$43</f>
        <v>23860.649000000001</v>
      </c>
    </row>
    <row r="54" spans="1:16" x14ac:dyDescent="0.25">
      <c r="A54" s="1127"/>
      <c r="B54" s="1104"/>
      <c r="C54" s="1104" t="s">
        <v>29</v>
      </c>
      <c r="D54" s="1113"/>
      <c r="E54" s="1094">
        <f>[4]INDUSTRY!$F$44</f>
        <v>0</v>
      </c>
      <c r="F54" s="1094">
        <f>[4]INDUSTRY!$G$44</f>
        <v>0</v>
      </c>
      <c r="G54" s="1094">
        <f>[4]INDUSTRY!$H$44</f>
        <v>0</v>
      </c>
      <c r="H54" s="1094">
        <f>[4]INDUSTRY!$I$44</f>
        <v>0</v>
      </c>
      <c r="I54" s="1094">
        <f>[4]INDUSTRY!$J$44</f>
        <v>0</v>
      </c>
      <c r="J54" s="1094">
        <f>[4]INDUSTRY!$K$44</f>
        <v>0</v>
      </c>
      <c r="K54" s="1094">
        <f>[4]INDUSTRY!$L$44</f>
        <v>0</v>
      </c>
      <c r="L54" s="1094">
        <f>[4]INDUSTRY!$M$44</f>
        <v>0</v>
      </c>
      <c r="M54" s="1094">
        <f>[4]INDUSTRY!$N$44</f>
        <v>0</v>
      </c>
      <c r="N54" s="1094"/>
      <c r="O54" s="1094"/>
      <c r="P54" s="1094"/>
    </row>
    <row r="55" spans="1:16" x14ac:dyDescent="0.25">
      <c r="A55" s="1091"/>
      <c r="B55" s="1092" t="s">
        <v>30</v>
      </c>
      <c r="C55" s="1118"/>
      <c r="D55" s="1118"/>
      <c r="E55" s="1090">
        <f>[4]INDUSTRY!$F$45</f>
        <v>1912574</v>
      </c>
      <c r="F55" s="1090">
        <f>[4]INDUSTRY!$G$45</f>
        <v>1912574</v>
      </c>
      <c r="G55" s="1090">
        <f>[4]INDUSTRY!$H$45</f>
        <v>1912574</v>
      </c>
      <c r="H55" s="1090">
        <f>[4]INDUSTRY!$I$45</f>
        <v>1912574</v>
      </c>
      <c r="I55" s="1090">
        <f>[4]INDUSTRY!$J$45</f>
        <v>1912574</v>
      </c>
      <c r="J55" s="1090">
        <f>[4]INDUSTRY!$K$45</f>
        <v>2112554</v>
      </c>
      <c r="K55" s="1090">
        <f>[4]INDUSTRY!$L$45</f>
        <v>2112554</v>
      </c>
      <c r="L55" s="1090">
        <f>[4]INDUSTRY!$M$45</f>
        <v>2112554</v>
      </c>
      <c r="M55" s="1090">
        <f>[4]INDUSTRY!$N$45</f>
        <v>2112554</v>
      </c>
      <c r="N55" s="1090">
        <f>[4]INDUSTRY!$O$45</f>
        <v>2112554</v>
      </c>
      <c r="O55" s="1090">
        <f>[4]INDUSTRY!$P$45</f>
        <v>2112554</v>
      </c>
      <c r="P55" s="1090">
        <f>[4]INDUSTRY!$Q$45</f>
        <v>2112554.0300000003</v>
      </c>
    </row>
    <row r="56" spans="1:16" x14ac:dyDescent="0.25">
      <c r="A56" s="1091"/>
      <c r="B56" s="1092" t="s">
        <v>31</v>
      </c>
      <c r="C56" s="1093"/>
      <c r="D56" s="1093"/>
      <c r="E56" s="1090">
        <f>[4]INDUSTRY!$F$46</f>
        <v>198596</v>
      </c>
      <c r="F56" s="1090">
        <f>[4]INDUSTRY!$G$46</f>
        <v>200633</v>
      </c>
      <c r="G56" s="1090">
        <f>[4]INDUSTRY!$H$46</f>
        <v>190694</v>
      </c>
      <c r="H56" s="1090">
        <f>[4]INDUSTRY!$I$46</f>
        <v>203603</v>
      </c>
      <c r="I56" s="1090">
        <f>[4]INDUSTRY!$J$46</f>
        <v>188363</v>
      </c>
      <c r="J56" s="1090">
        <f>[4]INDUSTRY!$K$46</f>
        <v>201608</v>
      </c>
      <c r="K56" s="1090">
        <f>[4]INDUSTRY!$L$46</f>
        <v>200565</v>
      </c>
      <c r="L56" s="1090">
        <f>[4]INDUSTRY!$M$46</f>
        <v>197051</v>
      </c>
      <c r="M56" s="1090">
        <f>[4]INDUSTRY!$N$46</f>
        <v>211635</v>
      </c>
      <c r="N56" s="1090">
        <f>[4]INDUSTRY!$O$46</f>
        <v>215443</v>
      </c>
      <c r="O56" s="1090">
        <f>[4]INDUSTRY!$P$46</f>
        <v>214264</v>
      </c>
      <c r="P56" s="1090">
        <f>[4]INDUSTRY!$Q$46</f>
        <v>248507.91800000001</v>
      </c>
    </row>
    <row r="57" spans="1:16" x14ac:dyDescent="0.25">
      <c r="A57" s="1091"/>
      <c r="B57" s="1092" t="s">
        <v>186</v>
      </c>
      <c r="C57" s="1118"/>
      <c r="D57" s="1118"/>
      <c r="E57" s="1090">
        <f t="shared" ref="E57:P57" si="11">+E58+E59</f>
        <v>4497038</v>
      </c>
      <c r="F57" s="1090">
        <f t="shared" si="11"/>
        <v>4501405</v>
      </c>
      <c r="G57" s="1090">
        <f t="shared" si="11"/>
        <v>4403130</v>
      </c>
      <c r="H57" s="1090">
        <f t="shared" si="11"/>
        <v>4519707</v>
      </c>
      <c r="I57" s="1090">
        <f t="shared" si="11"/>
        <v>4650396</v>
      </c>
      <c r="J57" s="1090">
        <f t="shared" si="11"/>
        <v>4689751</v>
      </c>
      <c r="K57" s="1090">
        <f t="shared" si="11"/>
        <v>4835437</v>
      </c>
      <c r="L57" s="1090">
        <f t="shared" si="11"/>
        <v>4850047</v>
      </c>
      <c r="M57" s="1090">
        <f t="shared" si="11"/>
        <v>4973363</v>
      </c>
      <c r="N57" s="1090">
        <f t="shared" si="11"/>
        <v>5125659</v>
      </c>
      <c r="O57" s="1090">
        <f t="shared" si="11"/>
        <v>5268261</v>
      </c>
      <c r="P57" s="1090">
        <f t="shared" si="11"/>
        <v>5393441.94723</v>
      </c>
    </row>
    <row r="58" spans="1:16" x14ac:dyDescent="0.25">
      <c r="A58" s="1091"/>
      <c r="B58" s="1093"/>
      <c r="C58" s="1093" t="s">
        <v>33</v>
      </c>
      <c r="D58" s="1093"/>
      <c r="E58" s="1094">
        <f>[4]INDUSTRY!$F$48</f>
        <v>2387758</v>
      </c>
      <c r="F58" s="1094">
        <f>[4]INDUSTRY!$G$48</f>
        <v>2390468</v>
      </c>
      <c r="G58" s="1094">
        <f>[4]INDUSTRY!$H$48</f>
        <v>2300155</v>
      </c>
      <c r="H58" s="1094">
        <f>[4]INDUSTRY!$I$48</f>
        <v>2300203</v>
      </c>
      <c r="I58" s="1094">
        <f>[4]INDUSTRY!$J$48</f>
        <v>2300251</v>
      </c>
      <c r="J58" s="1094">
        <f>[4]INDUSTRY!$K$48</f>
        <v>2581747</v>
      </c>
      <c r="K58" s="1094">
        <f>[4]INDUSTRY!$L$48</f>
        <v>2581795</v>
      </c>
      <c r="L58" s="1094">
        <f>[4]INDUSTRY!$M$48</f>
        <v>2581843</v>
      </c>
      <c r="M58" s="1094">
        <f>[4]INDUSTRY!$N$48</f>
        <v>2581891</v>
      </c>
      <c r="N58" s="1094">
        <f>[4]INDUSTRY!$O$48</f>
        <v>2581938</v>
      </c>
      <c r="O58" s="1094">
        <f>[4]INDUSTRY!$P$48</f>
        <v>2812689</v>
      </c>
      <c r="P58" s="1094">
        <f>[4]INDUSTRY!$Q$48</f>
        <v>2796874.514</v>
      </c>
    </row>
    <row r="59" spans="1:16" ht="15.75" thickBot="1" x14ac:dyDescent="0.3">
      <c r="A59" s="1097"/>
      <c r="B59" s="1099"/>
      <c r="C59" s="1099" t="s">
        <v>34</v>
      </c>
      <c r="D59" s="1099"/>
      <c r="E59" s="1094">
        <f>[4]INDUSTRY!$F$49</f>
        <v>2109280</v>
      </c>
      <c r="F59" s="1094">
        <f>[4]INDUSTRY!$G$49</f>
        <v>2110937</v>
      </c>
      <c r="G59" s="1094">
        <f>[4]INDUSTRY!$H$49</f>
        <v>2102975</v>
      </c>
      <c r="H59" s="1094">
        <f>[4]INDUSTRY!$I$49</f>
        <v>2219504</v>
      </c>
      <c r="I59" s="1094">
        <f>[4]INDUSTRY!$J$49</f>
        <v>2350145</v>
      </c>
      <c r="J59" s="1094">
        <f>[4]INDUSTRY!$K$49</f>
        <v>2108004</v>
      </c>
      <c r="K59" s="1094">
        <f>[4]INDUSTRY!$L$49</f>
        <v>2253642</v>
      </c>
      <c r="L59" s="1094">
        <f>[4]INDUSTRY!$M$49</f>
        <v>2268204</v>
      </c>
      <c r="M59" s="1094">
        <f>[4]INDUSTRY!$N$49</f>
        <v>2391472</v>
      </c>
      <c r="N59" s="1094">
        <f>[4]INDUSTRY!$O$49</f>
        <v>2543721</v>
      </c>
      <c r="O59" s="1094">
        <f>[4]INDUSTRY!$P$49</f>
        <v>2455572</v>
      </c>
      <c r="P59" s="1094">
        <f>[4]INDUSTRY!$Q$49</f>
        <v>2596567.4332300001</v>
      </c>
    </row>
    <row r="60" spans="1:16" ht="15.75" thickBot="1" x14ac:dyDescent="0.3">
      <c r="A60" s="1105" t="s">
        <v>187</v>
      </c>
      <c r="B60" s="1106"/>
      <c r="C60" s="1106"/>
      <c r="D60" s="1106"/>
      <c r="E60" s="1094">
        <f>[4]INDUSTRY!$F$50</f>
        <v>0</v>
      </c>
      <c r="F60" s="1094">
        <f>[4]INDUSTRY!$G$50</f>
        <v>0</v>
      </c>
      <c r="G60" s="1094">
        <f>[4]INDUSTRY!$H$50</f>
        <v>0</v>
      </c>
      <c r="H60" s="1094">
        <f>[4]INDUSTRY!$I$50</f>
        <v>0</v>
      </c>
      <c r="I60" s="1094">
        <f>[4]INDUSTRY!$J$50</f>
        <v>0</v>
      </c>
      <c r="J60" s="1094"/>
      <c r="K60" s="1094">
        <f>[4]INDUSTRY!$L$50</f>
        <v>0</v>
      </c>
      <c r="L60" s="1094">
        <f>[4]INDUSTRY!$M$50</f>
        <v>0</v>
      </c>
      <c r="M60" s="1094">
        <f>[4]INDUSTRY!$M$50</f>
        <v>0</v>
      </c>
      <c r="N60" s="1094">
        <f>[4]INDUSTRY!$O$50</f>
        <v>0</v>
      </c>
      <c r="O60" s="1094">
        <f>[4]INDUSTRY!$P$50</f>
        <v>0</v>
      </c>
      <c r="P60" s="1094">
        <f>[4]INDUSTRY!$Q$50</f>
        <v>0</v>
      </c>
    </row>
    <row r="61" spans="1:16" ht="15.75" thickBot="1" x14ac:dyDescent="0.3">
      <c r="A61" s="1088" t="s">
        <v>107</v>
      </c>
      <c r="B61" s="1089"/>
      <c r="C61" s="1089"/>
      <c r="D61" s="1089"/>
      <c r="E61" s="1090">
        <f>E49+E51+E60</f>
        <v>69060192</v>
      </c>
      <c r="F61" s="1090">
        <f t="shared" ref="F61:P61" si="12">F49+F51+F60</f>
        <v>68934871</v>
      </c>
      <c r="G61" s="1090">
        <f t="shared" si="12"/>
        <v>69275194</v>
      </c>
      <c r="H61" s="1090">
        <f t="shared" si="12"/>
        <v>68177992</v>
      </c>
      <c r="I61" s="1090">
        <f t="shared" si="12"/>
        <v>70500868</v>
      </c>
      <c r="J61" s="1090">
        <f t="shared" si="12"/>
        <v>70929309</v>
      </c>
      <c r="K61" s="1090">
        <f>K49+K51+K60</f>
        <v>73884837</v>
      </c>
      <c r="L61" s="1090">
        <f>L49+L51+L60</f>
        <v>75293824</v>
      </c>
      <c r="M61" s="1090">
        <f>M49+M51+M60</f>
        <v>74703125</v>
      </c>
      <c r="N61" s="1090">
        <f t="shared" si="12"/>
        <v>77034132.476027399</v>
      </c>
      <c r="O61" s="1090">
        <f t="shared" si="12"/>
        <v>77582850</v>
      </c>
      <c r="P61" s="1090">
        <f t="shared" si="12"/>
        <v>76989235.709908947</v>
      </c>
    </row>
    <row r="62" spans="1:16" ht="15.75" thickBot="1" x14ac:dyDescent="0.3">
      <c r="A62" s="1128" t="s">
        <v>82</v>
      </c>
      <c r="B62" s="1129"/>
      <c r="C62" s="1129"/>
      <c r="D62" s="1129"/>
      <c r="E62" s="1130"/>
      <c r="F62" s="1130"/>
      <c r="G62" s="1130"/>
      <c r="H62" s="1130"/>
      <c r="I62" s="1130"/>
      <c r="J62" s="1130"/>
      <c r="K62" s="1130"/>
      <c r="L62" s="1130"/>
      <c r="M62" s="1130"/>
      <c r="N62" s="1130"/>
      <c r="O62" s="1130"/>
      <c r="P62" s="1131"/>
    </row>
    <row r="63" spans="1:16" ht="15.75" thickBot="1" x14ac:dyDescent="0.3">
      <c r="A63" s="1132" t="s">
        <v>108</v>
      </c>
      <c r="B63" s="1133"/>
      <c r="C63" s="1133"/>
      <c r="D63" s="1133"/>
      <c r="E63" s="1134">
        <f>[4]INDUSTRY!$F$53</f>
        <v>577352</v>
      </c>
      <c r="F63" s="1134">
        <f>[4]INDUSTRY!$G$53</f>
        <v>551116</v>
      </c>
      <c r="G63" s="1134">
        <f>[4]INDUSTRY!$H$53</f>
        <v>535919</v>
      </c>
      <c r="H63" s="1134">
        <f>[4]INDUSTRY!$I$53</f>
        <v>278826</v>
      </c>
      <c r="I63" s="1134">
        <f>[4]INDUSTRY!$J$53</f>
        <v>316603</v>
      </c>
      <c r="J63" s="1134">
        <f>[4]INDUSTRY!$K$53</f>
        <v>259874</v>
      </c>
      <c r="K63" s="1134">
        <f>[4]INDUSTRY!$L$53</f>
        <v>293130</v>
      </c>
      <c r="L63" s="1134">
        <f>[4]INDUSTRY!$M$53</f>
        <v>342041</v>
      </c>
      <c r="M63" s="1134">
        <f>[4]INDUSTRY!$N$53</f>
        <v>420037</v>
      </c>
      <c r="N63" s="1134">
        <f>[4]INDUSTRY!$O$53</f>
        <v>414050</v>
      </c>
      <c r="O63" s="1134">
        <f>[4]INDUSTRY!$P$53</f>
        <v>404110</v>
      </c>
      <c r="P63" s="1134">
        <f>[4]INDUSTRY!$Q$53</f>
        <v>394071</v>
      </c>
    </row>
    <row r="64" spans="1:16" ht="15.75" thickBot="1" x14ac:dyDescent="0.3">
      <c r="A64" s="1135" t="s">
        <v>109</v>
      </c>
      <c r="B64" s="1136"/>
      <c r="C64" s="1136"/>
      <c r="D64" s="1136"/>
      <c r="E64" s="1134">
        <f>[4]INDUSTRY!$F$54</f>
        <v>98037</v>
      </c>
      <c r="F64" s="1134">
        <f>[4]INDUSTRY!$G$54</f>
        <v>244053</v>
      </c>
      <c r="G64" s="1134">
        <f>[4]INDUSTRY!$H$54</f>
        <v>129597</v>
      </c>
      <c r="H64" s="1134">
        <f>[4]INDUSTRY!$I$54</f>
        <v>87992</v>
      </c>
      <c r="I64" s="1134">
        <f>[4]INDUSTRY!$J$54</f>
        <v>27850</v>
      </c>
      <c r="J64" s="1134">
        <f>[4]INDUSTRY!$K$54</f>
        <v>0</v>
      </c>
      <c r="K64" s="1134">
        <f>[4]INDUSTRY!$L$54</f>
        <v>165290</v>
      </c>
      <c r="L64" s="1134">
        <f>[4]INDUSTRY!$M$54</f>
        <v>27685</v>
      </c>
      <c r="M64" s="1134">
        <f>[4]INDUSTRY!$N$54</f>
        <v>24322</v>
      </c>
      <c r="N64" s="1134">
        <f>[4]INDUSTRY!$O$54</f>
        <v>27558</v>
      </c>
      <c r="O64" s="1134">
        <f>[4]INDUSTRY!$P$54</f>
        <v>0</v>
      </c>
      <c r="P64" s="1134">
        <f>[4]INDUSTRY!$Q$54</f>
        <v>0</v>
      </c>
    </row>
    <row r="65" spans="1:16" ht="15.75" thickBot="1" x14ac:dyDescent="0.3">
      <c r="A65" s="1135" t="s">
        <v>110</v>
      </c>
      <c r="B65" s="1136"/>
      <c r="C65" s="1136"/>
      <c r="D65" s="1136"/>
      <c r="E65" s="1134">
        <f>[4]INDUSTRY!$F$55</f>
        <v>0</v>
      </c>
      <c r="F65" s="1134">
        <f>[4]INDUSTRY!$G$55</f>
        <v>0</v>
      </c>
      <c r="G65" s="1134">
        <f>[4]INDUSTRY!$H$55</f>
        <v>0</v>
      </c>
      <c r="H65" s="1134">
        <f>[4]INDUSTRY!$I$55</f>
        <v>242291</v>
      </c>
      <c r="I65" s="1134">
        <f>[4]INDUSTRY!$J$55</f>
        <v>273410</v>
      </c>
      <c r="J65" s="1134">
        <f>[4]INDUSTRY!$K$55</f>
        <v>254270</v>
      </c>
      <c r="K65" s="1134">
        <f>[4]INDUSTRY!$L$55</f>
        <v>253186</v>
      </c>
      <c r="L65" s="1134">
        <f>[4]INDUSTRY!$M$55</f>
        <v>261970</v>
      </c>
      <c r="M65" s="1134">
        <f>[4]INDUSTRY!$N$55</f>
        <v>240628</v>
      </c>
      <c r="N65" s="1134">
        <f>[4]INDUSTRY!$O$55</f>
        <v>239189</v>
      </c>
      <c r="O65" s="1134">
        <f>[4]INDUSTRY!$P$55</f>
        <v>783743</v>
      </c>
      <c r="P65" s="1134">
        <f>[4]INDUSTRY!$Q$55</f>
        <v>787836</v>
      </c>
    </row>
    <row r="66" spans="1:16" ht="15.75" thickBot="1" x14ac:dyDescent="0.3">
      <c r="A66" s="1135" t="s">
        <v>111</v>
      </c>
      <c r="B66" s="1136"/>
      <c r="C66" s="1136"/>
      <c r="D66" s="1137"/>
      <c r="E66" s="1134">
        <f>[4]INDUSTRY!$F$56</f>
        <v>0</v>
      </c>
      <c r="F66" s="1134">
        <f>[4]INDUSTRY!$G$56</f>
        <v>0</v>
      </c>
      <c r="G66" s="1134">
        <f>[4]INDUSTRY!$H$56</f>
        <v>0</v>
      </c>
      <c r="H66" s="1134">
        <f>[4]INDUSTRY!$I$56</f>
        <v>1103</v>
      </c>
      <c r="I66" s="1134">
        <f>[4]INDUSTRY!$J$56</f>
        <v>360</v>
      </c>
      <c r="J66" s="1134">
        <f>[4]INDUSTRY!$K$56</f>
        <v>0</v>
      </c>
      <c r="K66" s="1134">
        <f>[4]INDUSTRY!$L$56</f>
        <v>0</v>
      </c>
      <c r="L66" s="1134">
        <f>[4]INDUSTRY!$M$56</f>
        <v>0</v>
      </c>
      <c r="M66" s="1134">
        <f>[4]INDUSTRY!$N$56</f>
        <v>0</v>
      </c>
      <c r="N66" s="1134">
        <f>[4]INDUSTRY!$O$56</f>
        <v>0</v>
      </c>
      <c r="O66" s="1134">
        <f>[4]INDUSTRY!$P$56</f>
        <v>0</v>
      </c>
      <c r="P66" s="1134">
        <f>[4]INDUSTRY!$Q$56</f>
        <v>0</v>
      </c>
    </row>
    <row r="67" spans="1:16" ht="15.75" thickBot="1" x14ac:dyDescent="0.3">
      <c r="A67" s="1135" t="s">
        <v>112</v>
      </c>
      <c r="B67" s="1137"/>
      <c r="C67" s="1137"/>
      <c r="D67" s="1137"/>
      <c r="E67" s="1134">
        <f>[4]INDUSTRY!$F$57</f>
        <v>0</v>
      </c>
      <c r="F67" s="1134">
        <f>[4]INDUSTRY!$G$57</f>
        <v>0</v>
      </c>
      <c r="G67" s="1134">
        <f>[4]INDUSTRY!$H$57</f>
        <v>0</v>
      </c>
      <c r="H67" s="1134">
        <f>[4]INDUSTRY!$I$57</f>
        <v>0</v>
      </c>
      <c r="I67" s="1134">
        <f>[4]INDUSTRY!$J$57</f>
        <v>0</v>
      </c>
      <c r="J67" s="1134">
        <f>[4]INDUSTRY!$K$57</f>
        <v>0</v>
      </c>
      <c r="K67" s="1134">
        <f>[4]INDUSTRY!$L$57</f>
        <v>0</v>
      </c>
      <c r="L67" s="1134">
        <f>[4]INDUSTRY!$M$57</f>
        <v>0</v>
      </c>
      <c r="M67" s="1134">
        <f>[4]INDUSTRY!$N$57</f>
        <v>0</v>
      </c>
      <c r="N67" s="1134">
        <f>[4]INDUSTRY!$O$57</f>
        <v>0</v>
      </c>
      <c r="O67" s="1134">
        <f>[4]INDUSTRY!$P$57</f>
        <v>0</v>
      </c>
      <c r="P67" s="1134">
        <f>[4]INDUSTRY!$Q$57</f>
        <v>0</v>
      </c>
    </row>
    <row r="68" spans="1:16" ht="15.75" thickBot="1" x14ac:dyDescent="0.3">
      <c r="A68" s="1138" t="s">
        <v>113</v>
      </c>
      <c r="B68" s="1139"/>
      <c r="C68" s="1139"/>
      <c r="D68" s="1139"/>
      <c r="E68" s="1140">
        <f>[4]INDUSTRY!$F$57</f>
        <v>0</v>
      </c>
      <c r="F68" s="1140">
        <f>[4]INDUSTRY!$G$57</f>
        <v>0</v>
      </c>
      <c r="G68" s="1140">
        <f>[4]INDUSTRY!$H$57</f>
        <v>0</v>
      </c>
      <c r="H68" s="1140">
        <f>[4]INDUSTRY!$I$57</f>
        <v>0</v>
      </c>
      <c r="I68" s="1140">
        <f>[4]INDUSTRY!$J$57</f>
        <v>0</v>
      </c>
      <c r="J68" s="1140">
        <f>[4]INDUSTRY!$K$57</f>
        <v>0</v>
      </c>
      <c r="K68" s="1140">
        <f>[4]INDUSTRY!$L$57</f>
        <v>0</v>
      </c>
      <c r="L68" s="1140">
        <f>[4]INDUSTRY!$M$57</f>
        <v>0</v>
      </c>
      <c r="M68" s="1140">
        <f>[4]INDUSTRY!$N$57</f>
        <v>0</v>
      </c>
      <c r="N68" s="1140">
        <f>[4]INDUSTRY!$O$57</f>
        <v>0</v>
      </c>
      <c r="O68" s="1140">
        <f>[4]INDUSTRY!$P$57</f>
        <v>0</v>
      </c>
      <c r="P68" s="1140">
        <f>[4]INDUSTRY!$Q$57</f>
        <v>0</v>
      </c>
    </row>
    <row r="69" spans="1:16" x14ac:dyDescent="0.25">
      <c r="A69" s="1428" t="s">
        <v>151</v>
      </c>
      <c r="B69" s="1429"/>
      <c r="C69" s="1429"/>
      <c r="D69" s="1430"/>
      <c r="E69" s="1144"/>
      <c r="F69" s="1144"/>
      <c r="G69" s="1144"/>
      <c r="H69" s="1144"/>
      <c r="I69" s="1144"/>
      <c r="J69" s="1144"/>
      <c r="K69" s="1144"/>
      <c r="L69" s="1144"/>
      <c r="M69" s="1144"/>
      <c r="N69" s="1144"/>
      <c r="O69" s="1144"/>
      <c r="P69" s="1144"/>
    </row>
    <row r="70" spans="1:16" ht="15.75" thickBot="1" x14ac:dyDescent="0.3">
      <c r="A70" s="1431"/>
      <c r="B70" s="1432"/>
      <c r="C70" s="1432"/>
      <c r="D70" s="1433"/>
      <c r="E70" s="1145"/>
      <c r="F70" s="1145"/>
      <c r="G70" s="1145"/>
      <c r="H70" s="1145"/>
      <c r="I70" s="1145"/>
      <c r="J70" s="1145"/>
      <c r="K70" s="1145"/>
      <c r="L70" s="1145"/>
      <c r="M70" s="1145"/>
      <c r="N70" s="1145"/>
      <c r="O70" s="1145"/>
      <c r="P70" s="1145"/>
    </row>
    <row r="71" spans="1:16" x14ac:dyDescent="0.25">
      <c r="A71" s="1105" t="s">
        <v>114</v>
      </c>
      <c r="B71" s="1103"/>
      <c r="C71" s="1103"/>
      <c r="D71" s="1103"/>
      <c r="E71" s="1146">
        <f>E72+E73+E74+E78</f>
        <v>7573248</v>
      </c>
      <c r="F71" s="1146">
        <f t="shared" ref="F71:P71" si="13">F72+F73+F74+F78</f>
        <v>6629736</v>
      </c>
      <c r="G71" s="1146">
        <f t="shared" si="13"/>
        <v>6355761</v>
      </c>
      <c r="H71" s="1146">
        <f t="shared" si="13"/>
        <v>5278746</v>
      </c>
      <c r="I71" s="1146">
        <f t="shared" si="13"/>
        <v>6255447</v>
      </c>
      <c r="J71" s="1146">
        <f t="shared" si="13"/>
        <v>7033778</v>
      </c>
      <c r="K71" s="1146">
        <f t="shared" si="13"/>
        <v>9116475</v>
      </c>
      <c r="L71" s="1146">
        <f t="shared" si="13"/>
        <v>9953905</v>
      </c>
      <c r="M71" s="1146">
        <f t="shared" si="13"/>
        <v>8118158</v>
      </c>
      <c r="N71" s="1146">
        <f t="shared" si="13"/>
        <v>10238270</v>
      </c>
      <c r="O71" s="1146">
        <f t="shared" si="13"/>
        <v>9172477</v>
      </c>
      <c r="P71" s="1146">
        <f t="shared" si="13"/>
        <v>7112890.4963499997</v>
      </c>
    </row>
    <row r="72" spans="1:16" x14ac:dyDescent="0.25">
      <c r="A72" s="1091"/>
      <c r="B72" s="1093" t="s">
        <v>115</v>
      </c>
      <c r="C72" s="1147"/>
      <c r="D72" s="1147"/>
      <c r="E72" s="1094">
        <f>[4]INDUSTRY!$F$62</f>
        <v>742028</v>
      </c>
      <c r="F72" s="1094">
        <f>[4]INDUSTRY!$G$62</f>
        <v>630815</v>
      </c>
      <c r="G72" s="1094">
        <f>[4]INDUSTRY!$H$62</f>
        <v>641136</v>
      </c>
      <c r="H72" s="1094">
        <f>[4]INDUSTRY!$I$62</f>
        <v>888659</v>
      </c>
      <c r="I72" s="1094">
        <f>[4]INDUSTRY!$J$62</f>
        <v>937946</v>
      </c>
      <c r="J72" s="1094">
        <f>[4]INDUSTRY!$K$62</f>
        <v>797100</v>
      </c>
      <c r="K72" s="1094">
        <f>[4]INDUSTRY!$L$62</f>
        <v>978999</v>
      </c>
      <c r="L72" s="1094">
        <f>[4]INDUSTRY!$M$62</f>
        <v>1078356</v>
      </c>
      <c r="M72" s="1094">
        <f>[4]INDUSTRY!$N$62</f>
        <v>998528</v>
      </c>
      <c r="N72" s="1094">
        <f>[4]INDUSTRY!$O$62</f>
        <v>1066308</v>
      </c>
      <c r="O72" s="1094">
        <f>[4]INDUSTRY!$P$62</f>
        <v>905751</v>
      </c>
      <c r="P72" s="1094">
        <f>[4]INDUSTRY!$Q$62</f>
        <v>1266016.1439999999</v>
      </c>
    </row>
    <row r="73" spans="1:16" x14ac:dyDescent="0.25">
      <c r="A73" s="1091"/>
      <c r="B73" s="1093" t="s">
        <v>39</v>
      </c>
      <c r="C73" s="1093"/>
      <c r="D73" s="1093"/>
      <c r="E73" s="1094">
        <f>[4]INDUSTRY!$F$63</f>
        <v>178268</v>
      </c>
      <c r="F73" s="1094">
        <f>[4]INDUSTRY!$G$63</f>
        <v>132239</v>
      </c>
      <c r="G73" s="1094">
        <f>[4]INDUSTRY!$H$63</f>
        <v>161934</v>
      </c>
      <c r="H73" s="1094">
        <f>[4]INDUSTRY!$I$63</f>
        <v>106221</v>
      </c>
      <c r="I73" s="1094">
        <f>[4]INDUSTRY!$J$63</f>
        <v>136037</v>
      </c>
      <c r="J73" s="1094">
        <f>[4]INDUSTRY!$K$63</f>
        <v>131148</v>
      </c>
      <c r="K73" s="1094">
        <f>[4]INDUSTRY!$L$63</f>
        <v>116537</v>
      </c>
      <c r="L73" s="1094">
        <f>[4]INDUSTRY!$M$63</f>
        <v>220953</v>
      </c>
      <c r="M73" s="1094">
        <f>[4]INDUSTRY!$N$63</f>
        <v>201021</v>
      </c>
      <c r="N73" s="1094">
        <f>[4]INDUSTRY!$O$63</f>
        <v>170944</v>
      </c>
      <c r="O73" s="1094">
        <f>[4]INDUSTRY!$P$63</f>
        <v>172145</v>
      </c>
      <c r="P73" s="1094">
        <f>[4]INDUSTRY!$Q$63</f>
        <v>175058.886</v>
      </c>
    </row>
    <row r="74" spans="1:16" x14ac:dyDescent="0.25">
      <c r="A74" s="1148"/>
      <c r="B74" s="1095" t="s">
        <v>116</v>
      </c>
      <c r="C74" s="1095"/>
      <c r="D74" s="1106"/>
      <c r="E74" s="1090">
        <f>E75+E76+E77</f>
        <v>1884905</v>
      </c>
      <c r="F74" s="1090">
        <f t="shared" ref="F74:P74" si="14">F75+F76+F77</f>
        <v>1699109</v>
      </c>
      <c r="G74" s="1090">
        <f t="shared" si="14"/>
        <v>1799563</v>
      </c>
      <c r="H74" s="1090">
        <f t="shared" si="14"/>
        <v>1379895</v>
      </c>
      <c r="I74" s="1090">
        <f t="shared" si="14"/>
        <v>1732511</v>
      </c>
      <c r="J74" s="1090">
        <f t="shared" si="14"/>
        <v>1897709</v>
      </c>
      <c r="K74" s="1090">
        <f t="shared" si="14"/>
        <v>2431039</v>
      </c>
      <c r="L74" s="1090">
        <f t="shared" si="14"/>
        <v>2626712</v>
      </c>
      <c r="M74" s="1090">
        <f t="shared" si="14"/>
        <v>1980624</v>
      </c>
      <c r="N74" s="1090">
        <f t="shared" si="14"/>
        <v>1817796</v>
      </c>
      <c r="O74" s="1090">
        <f t="shared" si="14"/>
        <v>1969896</v>
      </c>
      <c r="P74" s="1090">
        <f t="shared" si="14"/>
        <v>1521128.0361600001</v>
      </c>
    </row>
    <row r="75" spans="1:16" x14ac:dyDescent="0.25">
      <c r="A75" s="1091"/>
      <c r="B75" s="1093"/>
      <c r="C75" s="1093" t="s">
        <v>41</v>
      </c>
      <c r="D75" s="1093"/>
      <c r="E75" s="1094">
        <f>[4]INDUSTRY!$F$65</f>
        <v>603554</v>
      </c>
      <c r="F75" s="1094">
        <f>[4]INDUSTRY!$G$65</f>
        <v>601579</v>
      </c>
      <c r="G75" s="1094">
        <f>[4]INDUSTRY!$H$65</f>
        <v>627392</v>
      </c>
      <c r="H75" s="1094">
        <f>[4]INDUSTRY!$I$65</f>
        <v>637518</v>
      </c>
      <c r="I75" s="1094">
        <f>[4]INDUSTRY!$J$65</f>
        <v>634682</v>
      </c>
      <c r="J75" s="1094">
        <f>[4]INDUSTRY!$K$65</f>
        <v>642968</v>
      </c>
      <c r="K75" s="1094">
        <f>[4]INDUSTRY!$L$65</f>
        <v>658439</v>
      </c>
      <c r="L75" s="1094">
        <f>[4]INDUSTRY!$M$65</f>
        <v>654820</v>
      </c>
      <c r="M75" s="1094">
        <f>[4]INDUSTRY!$N$65</f>
        <v>686354</v>
      </c>
      <c r="N75" s="1094">
        <f>[4]INDUSTRY!$O$65</f>
        <v>687470</v>
      </c>
      <c r="O75" s="1094">
        <f>[4]INDUSTRY!$P$65</f>
        <v>695800</v>
      </c>
      <c r="P75" s="1094">
        <f>[4]INDUSTRY!$Q$65</f>
        <v>702189.18799999997</v>
      </c>
    </row>
    <row r="76" spans="1:16" x14ac:dyDescent="0.25">
      <c r="A76" s="1091"/>
      <c r="B76" s="1093"/>
      <c r="C76" s="1093" t="s">
        <v>42</v>
      </c>
      <c r="D76" s="1093"/>
      <c r="E76" s="1094">
        <f>[4]INDUSTRY!$F$66</f>
        <v>1281294</v>
      </c>
      <c r="F76" s="1094">
        <f>[4]INDUSTRY!$G$66</f>
        <v>1097514</v>
      </c>
      <c r="G76" s="1094">
        <f>[4]INDUSTRY!$H$66</f>
        <v>1172104</v>
      </c>
      <c r="H76" s="1094">
        <f>[4]INDUSTRY!$I$66</f>
        <v>742361</v>
      </c>
      <c r="I76" s="1094">
        <f>[4]INDUSTRY!$J$66</f>
        <v>1097775</v>
      </c>
      <c r="J76" s="1094">
        <f>[4]INDUSTRY!$K$66</f>
        <v>1254714</v>
      </c>
      <c r="K76" s="1094">
        <f>[4]INDUSTRY!$L$66</f>
        <v>1772530</v>
      </c>
      <c r="L76" s="1094">
        <f>[4]INDUSTRY!$M$66</f>
        <v>1971825</v>
      </c>
      <c r="M76" s="1094">
        <f>[4]INDUSTRY!$N$66</f>
        <v>1294219</v>
      </c>
      <c r="N76" s="1094">
        <f>[4]INDUSTRY!$O$66</f>
        <v>1130263</v>
      </c>
      <c r="O76" s="1094">
        <f>[4]INDUSTRY!$P$66</f>
        <v>1274022</v>
      </c>
      <c r="P76" s="1094">
        <f>[4]INDUSTRY!$Q$66</f>
        <v>818875.84816000005</v>
      </c>
    </row>
    <row r="77" spans="1:16" x14ac:dyDescent="0.25">
      <c r="A77" s="1091"/>
      <c r="B77" s="1093"/>
      <c r="C77" s="1093" t="s">
        <v>43</v>
      </c>
      <c r="D77" s="1093"/>
      <c r="E77" s="1094">
        <f>[4]INDUSTRY!$F$67</f>
        <v>57</v>
      </c>
      <c r="F77" s="1094">
        <f>[4]INDUSTRY!$G$67</f>
        <v>16</v>
      </c>
      <c r="G77" s="1094">
        <f>[4]INDUSTRY!$H$67</f>
        <v>67</v>
      </c>
      <c r="H77" s="1094">
        <f>[4]INDUSTRY!$I$67</f>
        <v>16</v>
      </c>
      <c r="I77" s="1094">
        <f>[4]INDUSTRY!$J$67</f>
        <v>54</v>
      </c>
      <c r="J77" s="1094">
        <f>[4]INDUSTRY!$K$67</f>
        <v>27</v>
      </c>
      <c r="K77" s="1094">
        <f>[4]INDUSTRY!$L$67</f>
        <v>70</v>
      </c>
      <c r="L77" s="1094">
        <f>[4]INDUSTRY!$M$67</f>
        <v>67</v>
      </c>
      <c r="M77" s="1094">
        <f>[4]INDUSTRY!$N$67</f>
        <v>51</v>
      </c>
      <c r="N77" s="1094">
        <f>[4]INDUSTRY!$O$67</f>
        <v>63</v>
      </c>
      <c r="O77" s="1094">
        <f>[4]INDUSTRY!$P$67</f>
        <v>74</v>
      </c>
      <c r="P77" s="1094">
        <f>[4]INDUSTRY!$Q$67</f>
        <v>63</v>
      </c>
    </row>
    <row r="78" spans="1:16" x14ac:dyDescent="0.25">
      <c r="A78" s="1091"/>
      <c r="B78" s="1149" t="s">
        <v>117</v>
      </c>
      <c r="C78" s="1104"/>
      <c r="D78" s="1093"/>
      <c r="E78" s="1090">
        <f>E79+E80</f>
        <v>4768047</v>
      </c>
      <c r="F78" s="1090">
        <f t="shared" ref="F78:P78" si="15">F79+F80</f>
        <v>4167573</v>
      </c>
      <c r="G78" s="1090">
        <f t="shared" si="15"/>
        <v>3753128</v>
      </c>
      <c r="H78" s="1090">
        <f t="shared" si="15"/>
        <v>2903971</v>
      </c>
      <c r="I78" s="1090">
        <f t="shared" si="15"/>
        <v>3448953</v>
      </c>
      <c r="J78" s="1090">
        <f t="shared" si="15"/>
        <v>4207821</v>
      </c>
      <c r="K78" s="1090">
        <f t="shared" si="15"/>
        <v>5589900</v>
      </c>
      <c r="L78" s="1090">
        <f t="shared" si="15"/>
        <v>6027884</v>
      </c>
      <c r="M78" s="1090">
        <f t="shared" si="15"/>
        <v>4937985</v>
      </c>
      <c r="N78" s="1090">
        <f t="shared" si="15"/>
        <v>7183222</v>
      </c>
      <c r="O78" s="1090">
        <f t="shared" si="15"/>
        <v>6124685</v>
      </c>
      <c r="P78" s="1090">
        <f t="shared" si="15"/>
        <v>4150687.4301899998</v>
      </c>
    </row>
    <row r="79" spans="1:16" x14ac:dyDescent="0.25">
      <c r="A79" s="1091"/>
      <c r="B79" s="1104"/>
      <c r="C79" s="1150" t="s">
        <v>118</v>
      </c>
      <c r="D79" s="1093"/>
      <c r="E79" s="1094">
        <f>[4]INDUSTRY!$F$69</f>
        <v>1365378</v>
      </c>
      <c r="F79" s="1094">
        <f>[4]INDUSTRY!$G$69</f>
        <v>1874919</v>
      </c>
      <c r="G79" s="1094">
        <f>[4]INDUSTRY!$H$69</f>
        <v>1753354</v>
      </c>
      <c r="H79" s="1094">
        <f>[4]INDUSTRY!$I$69</f>
        <v>828922</v>
      </c>
      <c r="I79" s="1094">
        <f>[4]INDUSTRY!$J$69</f>
        <v>1545047</v>
      </c>
      <c r="J79" s="1094">
        <f>[4]INDUSTRY!$K$69</f>
        <v>1855338</v>
      </c>
      <c r="K79" s="1094">
        <f>[4]INDUSTRY!$L$69</f>
        <v>2302919</v>
      </c>
      <c r="L79" s="1094">
        <f>[4]INDUSTRY!$M$69</f>
        <v>2687781</v>
      </c>
      <c r="M79" s="1094">
        <f>[4]INDUSTRY!$N$69</f>
        <v>2065505</v>
      </c>
      <c r="N79" s="1094">
        <f>[4]INDUSTRY!$O$69</f>
        <v>2228488</v>
      </c>
      <c r="O79" s="1094">
        <f>[4]INDUSTRY!$P$69</f>
        <v>1988880</v>
      </c>
      <c r="P79" s="1094">
        <f>[4]INDUSTRY!$Q$69</f>
        <v>741532.42018999998</v>
      </c>
    </row>
    <row r="80" spans="1:16" ht="15.75" thickBot="1" x14ac:dyDescent="0.3">
      <c r="A80" s="1151"/>
      <c r="B80" s="1118"/>
      <c r="C80" s="1152" t="s">
        <v>119</v>
      </c>
      <c r="D80" s="1106"/>
      <c r="E80" s="1094">
        <f>[4]INDUSTRY!$F$70</f>
        <v>3402669</v>
      </c>
      <c r="F80" s="1094">
        <f>[4]INDUSTRY!$G$70</f>
        <v>2292654</v>
      </c>
      <c r="G80" s="1094">
        <f>[4]INDUSTRY!$H$70</f>
        <v>1999774</v>
      </c>
      <c r="H80" s="1094">
        <f>[4]INDUSTRY!$I$70</f>
        <v>2075049</v>
      </c>
      <c r="I80" s="1094">
        <f>[4]INDUSTRY!$J$70</f>
        <v>1903906</v>
      </c>
      <c r="J80" s="1094">
        <f>[4]INDUSTRY!$K$70</f>
        <v>2352483</v>
      </c>
      <c r="K80" s="1094">
        <f>[4]INDUSTRY!$L$70</f>
        <v>3286981</v>
      </c>
      <c r="L80" s="1094">
        <f>[4]INDUSTRY!$M$70</f>
        <v>3340103</v>
      </c>
      <c r="M80" s="1094">
        <f>[4]INDUSTRY!$N$70</f>
        <v>2872480</v>
      </c>
      <c r="N80" s="1094">
        <f>[4]INDUSTRY!$O$70</f>
        <v>4954734</v>
      </c>
      <c r="O80" s="1094">
        <f>[4]INDUSTRY!$P$70</f>
        <v>4135805</v>
      </c>
      <c r="P80" s="1094">
        <f>[4]INDUSTRY!$Q$70</f>
        <v>3409155.01</v>
      </c>
    </row>
    <row r="81" spans="1:16" x14ac:dyDescent="0.25">
      <c r="A81" s="1100" t="s">
        <v>168</v>
      </c>
      <c r="B81" s="1101"/>
      <c r="C81" s="1121"/>
      <c r="D81" s="1121"/>
      <c r="E81" s="1090">
        <f>SUM(E82:E84)-E85</f>
        <v>6897186</v>
      </c>
      <c r="F81" s="1090">
        <f t="shared" ref="F81:P81" si="16">SUM(F82:F85)</f>
        <v>6909651</v>
      </c>
      <c r="G81" s="1090">
        <f t="shared" si="16"/>
        <v>6398776</v>
      </c>
      <c r="H81" s="1090">
        <f t="shared" si="16"/>
        <v>6610023</v>
      </c>
      <c r="I81" s="1090">
        <f t="shared" si="16"/>
        <v>6579223</v>
      </c>
      <c r="J81" s="1090">
        <f t="shared" si="16"/>
        <v>6509316</v>
      </c>
      <c r="K81" s="1090">
        <f t="shared" si="16"/>
        <v>6322598</v>
      </c>
      <c r="L81" s="1090">
        <f t="shared" si="16"/>
        <v>6665785</v>
      </c>
      <c r="M81" s="1090">
        <f t="shared" si="16"/>
        <v>7061981</v>
      </c>
      <c r="N81" s="1090">
        <f t="shared" si="16"/>
        <v>7221215</v>
      </c>
      <c r="O81" s="1090">
        <f t="shared" si="16"/>
        <v>7067302</v>
      </c>
      <c r="P81" s="1090">
        <f t="shared" si="16"/>
        <v>7362333.8515890418</v>
      </c>
    </row>
    <row r="82" spans="1:16" x14ac:dyDescent="0.25">
      <c r="A82" s="1102"/>
      <c r="B82" s="1104" t="s">
        <v>169</v>
      </c>
      <c r="C82" s="1153"/>
      <c r="D82" s="1154"/>
      <c r="E82" s="1094">
        <f>[4]INDUSTRY!$F$72</f>
        <v>386202</v>
      </c>
      <c r="F82" s="1094">
        <f>[4]INDUSTRY!$G$72</f>
        <v>384976</v>
      </c>
      <c r="G82" s="1094">
        <f>[4]INDUSTRY!$H$72</f>
        <v>384382</v>
      </c>
      <c r="H82" s="1094">
        <f>[4]INDUSTRY!$I$72</f>
        <v>385507</v>
      </c>
      <c r="I82" s="1094">
        <f>[4]INDUSTRY!$J$72</f>
        <v>464942</v>
      </c>
      <c r="J82" s="1094">
        <f>[4]INDUSTRY!$K$72</f>
        <v>484916</v>
      </c>
      <c r="K82" s="1094">
        <f>[4]INDUSTRY!$L$72</f>
        <v>353062</v>
      </c>
      <c r="L82" s="1094">
        <f>[4]INDUSTRY!$M$72</f>
        <v>418448</v>
      </c>
      <c r="M82" s="1094">
        <f>[4]INDUSTRY!$N$72</f>
        <v>489775</v>
      </c>
      <c r="N82" s="1094">
        <f>[4]INDUSTRY!$O$72</f>
        <v>532952</v>
      </c>
      <c r="O82" s="1094">
        <f>[4]INDUSTRY!$P$72</f>
        <v>416082</v>
      </c>
      <c r="P82" s="1094">
        <f>[4]INDUSTRY!$Q$72</f>
        <v>258540.38958904109</v>
      </c>
    </row>
    <row r="83" spans="1:16" x14ac:dyDescent="0.25">
      <c r="A83" s="1102"/>
      <c r="B83" s="1149" t="s">
        <v>170</v>
      </c>
      <c r="C83" s="1118"/>
      <c r="D83" s="1104"/>
      <c r="E83" s="1094">
        <f>[4]INDUSTRY!$F$73</f>
        <v>4790507</v>
      </c>
      <c r="F83" s="1094">
        <f>[4]INDUSTRY!$G$73</f>
        <v>4797619</v>
      </c>
      <c r="G83" s="1094">
        <f>[4]INDUSTRY!$H$73</f>
        <v>4757936</v>
      </c>
      <c r="H83" s="1094">
        <f>[4]INDUSTRY!$I$73</f>
        <v>4962431</v>
      </c>
      <c r="I83" s="1094">
        <f>[4]INDUSTRY!$J$73</f>
        <v>4847150</v>
      </c>
      <c r="J83" s="1094">
        <f>[4]INDUSTRY!$K$73</f>
        <v>4752453</v>
      </c>
      <c r="K83" s="1094">
        <f>[4]INDUSTRY!$L$73</f>
        <v>4691828</v>
      </c>
      <c r="L83" s="1094">
        <f>[4]INDUSTRY!$M$73</f>
        <v>4965064</v>
      </c>
      <c r="M83" s="1094">
        <f>[4]INDUSTRY!$N$73</f>
        <v>5284864</v>
      </c>
      <c r="N83" s="1094">
        <f>[4]INDUSTRY!$O$73</f>
        <v>5395613</v>
      </c>
      <c r="O83" s="1094">
        <f>[4]INDUSTRY!$P$73</f>
        <v>5504590</v>
      </c>
      <c r="P83" s="1094">
        <f>[4]INDUSTRY!$Q$73</f>
        <v>5952541.4620000003</v>
      </c>
    </row>
    <row r="84" spans="1:16" x14ac:dyDescent="0.25">
      <c r="A84" s="1102"/>
      <c r="B84" s="1149" t="s">
        <v>43</v>
      </c>
      <c r="C84" s="1155"/>
      <c r="D84" s="1104"/>
      <c r="E84" s="1094">
        <f>[4]INDUSTRY!$F$74</f>
        <v>1720477</v>
      </c>
      <c r="F84" s="1094">
        <f>[4]INDUSTRY!$G$74</f>
        <v>1727056</v>
      </c>
      <c r="G84" s="1094">
        <f>[4]INDUSTRY!$H$74</f>
        <v>1256458</v>
      </c>
      <c r="H84" s="1094">
        <f>[4]INDUSTRY!$I$74</f>
        <v>1262085</v>
      </c>
      <c r="I84" s="1094">
        <f>[4]INDUSTRY!$J$74</f>
        <v>1267131</v>
      </c>
      <c r="J84" s="1094">
        <f>[4]INDUSTRY!$K$74</f>
        <v>1271947</v>
      </c>
      <c r="K84" s="1094">
        <f>[4]INDUSTRY!$L$74</f>
        <v>1277708</v>
      </c>
      <c r="L84" s="1094">
        <f>[4]INDUSTRY!$M$74</f>
        <v>1282273</v>
      </c>
      <c r="M84" s="1094">
        <f>[4]INDUSTRY!$N$74</f>
        <v>1287342</v>
      </c>
      <c r="N84" s="1094">
        <f>[4]INDUSTRY!$O$74</f>
        <v>1292650</v>
      </c>
      <c r="O84" s="1094">
        <f>[4]INDUSTRY!$P$74</f>
        <v>1146630</v>
      </c>
      <c r="P84" s="1094">
        <f>[4]INDUSTRY!$Q$74</f>
        <v>1151252</v>
      </c>
    </row>
    <row r="85" spans="1:16" ht="15.75" thickBot="1" x14ac:dyDescent="0.3">
      <c r="A85" s="1156"/>
      <c r="B85" s="1122" t="s">
        <v>60</v>
      </c>
      <c r="C85" s="1093"/>
      <c r="D85" s="1093"/>
      <c r="E85" s="1094">
        <f>[4]INDUSTRY!$F$75</f>
        <v>0</v>
      </c>
      <c r="F85" s="1094">
        <f>[4]INDUSTRY!$G$75</f>
        <v>0</v>
      </c>
      <c r="G85" s="1094">
        <f>[4]INDUSTRY!$H$75</f>
        <v>0</v>
      </c>
      <c r="H85" s="1094">
        <f>[4]INDUSTRY!$I$75</f>
        <v>0</v>
      </c>
      <c r="I85" s="1094">
        <f>[4]INDUSTRY!$J$75</f>
        <v>0</v>
      </c>
      <c r="J85" s="1094">
        <f>[4]INDUSTRY!$K$75</f>
        <v>0</v>
      </c>
      <c r="K85" s="1094">
        <f>[4]INDUSTRY!$L$75</f>
        <v>0</v>
      </c>
      <c r="L85" s="1094">
        <f>[4]INDUSTRY!$M$75</f>
        <v>0</v>
      </c>
      <c r="M85" s="1094">
        <f>[4]INDUSTRY!$N$75</f>
        <v>0</v>
      </c>
      <c r="N85" s="1094">
        <f>[4]INDUSTRY!$O$75</f>
        <v>0</v>
      </c>
      <c r="O85" s="1094">
        <f>[4]INDUSTRY!$P$75</f>
        <v>0</v>
      </c>
      <c r="P85" s="1094">
        <f>[4]INDUSTRY!$Q$75</f>
        <v>0</v>
      </c>
    </row>
    <row r="86" spans="1:16" x14ac:dyDescent="0.25">
      <c r="A86" s="1100" t="s">
        <v>120</v>
      </c>
      <c r="B86" s="1101"/>
      <c r="C86" s="1121"/>
      <c r="D86" s="1121"/>
      <c r="E86" s="1090">
        <f>SUM(E87:E100)</f>
        <v>51209442</v>
      </c>
      <c r="F86" s="1090">
        <f t="shared" ref="F86:P86" si="17">SUM(F87:F100)</f>
        <v>51478264</v>
      </c>
      <c r="G86" s="1090">
        <f t="shared" si="17"/>
        <v>52341072</v>
      </c>
      <c r="H86" s="1090">
        <f t="shared" si="17"/>
        <v>52815449.760020003</v>
      </c>
      <c r="I86" s="1090">
        <f t="shared" si="17"/>
        <v>53873939</v>
      </c>
      <c r="J86" s="1090">
        <f t="shared" si="17"/>
        <v>54106624</v>
      </c>
      <c r="K86" s="1090">
        <f t="shared" si="17"/>
        <v>54486550</v>
      </c>
      <c r="L86" s="1090">
        <f t="shared" si="17"/>
        <v>54708003</v>
      </c>
      <c r="M86" s="1090">
        <f t="shared" si="17"/>
        <v>55033417.15653</v>
      </c>
      <c r="N86" s="1090">
        <f t="shared" si="17"/>
        <v>55991970.421570003</v>
      </c>
      <c r="O86" s="1090">
        <f t="shared" si="17"/>
        <v>57306028.864869997</v>
      </c>
      <c r="P86" s="1090">
        <f t="shared" si="17"/>
        <v>58180497.981689997</v>
      </c>
    </row>
    <row r="87" spans="1:16" x14ac:dyDescent="0.25">
      <c r="A87" s="1102"/>
      <c r="B87" s="1104" t="s">
        <v>121</v>
      </c>
      <c r="C87" s="1153"/>
      <c r="D87" s="1154"/>
      <c r="E87" s="1094">
        <f>[4]INDUSTRY!$F$77</f>
        <v>0</v>
      </c>
      <c r="F87" s="1094">
        <f>[4]INDUSTRY!$G$77</f>
        <v>81</v>
      </c>
      <c r="G87" s="1094">
        <f>[4]INDUSTRY!$H$77</f>
        <v>501</v>
      </c>
      <c r="H87" s="1094">
        <f>[4]INDUSTRY!$I$77</f>
        <v>1122</v>
      </c>
      <c r="I87" s="1094">
        <f>[4]INDUSTRY!$J$77</f>
        <v>0</v>
      </c>
      <c r="J87" s="1094">
        <f>[4]INDUSTRY!$K$77</f>
        <v>0</v>
      </c>
      <c r="K87" s="1094">
        <f>[4]INDUSTRY!$L$77</f>
        <v>0</v>
      </c>
      <c r="L87" s="1094">
        <f>[4]INDUSTRY!$M$77</f>
        <v>2834</v>
      </c>
      <c r="M87" s="1094">
        <f>[4]INDUSTRY!$N$77</f>
        <v>0</v>
      </c>
      <c r="N87" s="1094">
        <f>[4]INDUSTRY!$O$77</f>
        <v>0</v>
      </c>
      <c r="O87" s="1094">
        <f>[4]INDUSTRY!$P$77</f>
        <v>0</v>
      </c>
      <c r="P87" s="1094">
        <f>[4]INDUSTRY!$Q$77</f>
        <v>0</v>
      </c>
    </row>
    <row r="88" spans="1:16" x14ac:dyDescent="0.25">
      <c r="A88" s="1102"/>
      <c r="B88" s="1149" t="s">
        <v>122</v>
      </c>
      <c r="C88" s="1118"/>
      <c r="D88" s="1104"/>
      <c r="E88" s="1094">
        <f>[4]INDUSTRY!$F$78</f>
        <v>0</v>
      </c>
      <c r="F88" s="1094">
        <f>[4]INDUSTRY!$G$78</f>
        <v>0</v>
      </c>
      <c r="G88" s="1094">
        <f>[4]INDUSTRY!$H$78</f>
        <v>0</v>
      </c>
      <c r="H88" s="1094">
        <f>[4]INDUSTRY!$I$78</f>
        <v>0</v>
      </c>
      <c r="I88" s="1094">
        <f>[4]INDUSTRY!$J$78</f>
        <v>0</v>
      </c>
      <c r="J88" s="1094">
        <f>[4]INDUSTRY!$K$78</f>
        <v>0</v>
      </c>
      <c r="K88" s="1094">
        <f>[4]INDUSTRY!$L$78</f>
        <v>0</v>
      </c>
      <c r="L88" s="1094">
        <f>[4]INDUSTRY!$M$78</f>
        <v>0</v>
      </c>
      <c r="M88" s="1094">
        <f>[4]INDUSTRY!$N$78</f>
        <v>0</v>
      </c>
      <c r="N88" s="1094">
        <f>[4]INDUSTRY!$O$78</f>
        <v>0</v>
      </c>
      <c r="O88" s="1094">
        <f>[4]INDUSTRY!$P$78</f>
        <v>0</v>
      </c>
      <c r="P88" s="1094">
        <f>[4]INDUSTRY!$Q$78</f>
        <v>0</v>
      </c>
    </row>
    <row r="89" spans="1:16" x14ac:dyDescent="0.25">
      <c r="A89" s="1102"/>
      <c r="B89" s="1149" t="s">
        <v>123</v>
      </c>
      <c r="C89" s="1155"/>
      <c r="D89" s="1104"/>
      <c r="E89" s="1094">
        <f>[4]INDUSTRY!$F$79</f>
        <v>733863</v>
      </c>
      <c r="F89" s="1094">
        <f>[4]INDUSTRY!$G$79</f>
        <v>698279</v>
      </c>
      <c r="G89" s="1094">
        <f>[4]INDUSTRY!$H$79</f>
        <v>842156</v>
      </c>
      <c r="H89" s="1094">
        <f>[4]INDUSTRY!$I$79</f>
        <v>564131</v>
      </c>
      <c r="I89" s="1094">
        <f>[4]INDUSTRY!$J$79</f>
        <v>739629</v>
      </c>
      <c r="J89" s="1094">
        <f>[4]INDUSTRY!$K$79</f>
        <v>663379</v>
      </c>
      <c r="K89" s="1094">
        <f>[4]INDUSTRY!$L$79</f>
        <v>816872</v>
      </c>
      <c r="L89" s="1094">
        <f>[4]INDUSTRY!$M$79</f>
        <v>690401</v>
      </c>
      <c r="M89" s="1094">
        <f>[4]INDUSTRY!$N$79</f>
        <v>683663</v>
      </c>
      <c r="N89" s="1094">
        <f>[4]INDUSTRY!$O$79</f>
        <v>690912</v>
      </c>
      <c r="O89" s="1094">
        <f>[4]INDUSTRY!$P$79</f>
        <v>1203920</v>
      </c>
      <c r="P89" s="1094">
        <f>[4]INDUSTRY!$Q$79</f>
        <v>1170563.527</v>
      </c>
    </row>
    <row r="90" spans="1:16" x14ac:dyDescent="0.25">
      <c r="A90" s="1156"/>
      <c r="B90" s="1437" t="s">
        <v>50</v>
      </c>
      <c r="C90" s="1437"/>
      <c r="D90" s="1438"/>
      <c r="E90" s="1094">
        <f>[4]INDUSTRY!$F$80</f>
        <v>8121305</v>
      </c>
      <c r="F90" s="1094">
        <f>[4]INDUSTRY!$G$80</f>
        <v>8206529</v>
      </c>
      <c r="G90" s="1094">
        <f>[4]INDUSTRY!$H$80</f>
        <v>8196390</v>
      </c>
      <c r="H90" s="1094">
        <f>[4]INDUSTRY!$I$80</f>
        <v>8270893</v>
      </c>
      <c r="I90" s="1094">
        <f>[4]INDUSTRY!$J$80</f>
        <v>8635714</v>
      </c>
      <c r="J90" s="1094">
        <f>[4]INDUSTRY!$K$80</f>
        <v>8493305</v>
      </c>
      <c r="K90" s="1094">
        <f>[4]INDUSTRY!$L$80</f>
        <v>8568481</v>
      </c>
      <c r="L90" s="1094">
        <f>[4]INDUSTRY!$M$80</f>
        <v>8643030</v>
      </c>
      <c r="M90" s="1094">
        <f>[4]INDUSTRY!$N$80</f>
        <v>8793946</v>
      </c>
      <c r="N90" s="1094">
        <f>[4]INDUSTRY!$O$80</f>
        <v>8983054</v>
      </c>
      <c r="O90" s="1094">
        <f>[4]INDUSTRY!$P$80</f>
        <v>9084232</v>
      </c>
      <c r="P90" s="1094">
        <f>[4]INDUSTRY!$Q$80</f>
        <v>9283690.4930000007</v>
      </c>
    </row>
    <row r="91" spans="1:16" x14ac:dyDescent="0.25">
      <c r="A91" s="1091"/>
      <c r="B91" s="1093" t="s">
        <v>171</v>
      </c>
      <c r="C91" s="1093"/>
      <c r="D91" s="1093"/>
      <c r="E91" s="1094">
        <f>[4]INDUSTRY!$F$81</f>
        <v>20786950</v>
      </c>
      <c r="F91" s="1094">
        <f>[4]INDUSTRY!$G$81</f>
        <v>20982253</v>
      </c>
      <c r="G91" s="1094">
        <f>[4]INDUSTRY!$H$81</f>
        <v>21174299</v>
      </c>
      <c r="H91" s="1094">
        <f>[4]INDUSTRY!$I$81</f>
        <v>21371323</v>
      </c>
      <c r="I91" s="1094">
        <f>[4]INDUSTRY!$J$81</f>
        <v>21603203</v>
      </c>
      <c r="J91" s="1094">
        <f>[4]INDUSTRY!$K$81</f>
        <v>21867806</v>
      </c>
      <c r="K91" s="1094">
        <f>[4]INDUSTRY!$L$81</f>
        <v>22063611</v>
      </c>
      <c r="L91" s="1094">
        <f>[4]INDUSTRY!$M$81</f>
        <v>22277106</v>
      </c>
      <c r="M91" s="1094">
        <f>[4]INDUSTRY!$N$81</f>
        <v>22551155</v>
      </c>
      <c r="N91" s="1094">
        <f>[4]INDUSTRY!$O$81</f>
        <v>22839222</v>
      </c>
      <c r="O91" s="1094">
        <f>[4]INDUSTRY!$P$81</f>
        <v>23134162</v>
      </c>
      <c r="P91" s="1094">
        <f>[4]INDUSTRY!$Q$81</f>
        <v>23510985.035999998</v>
      </c>
    </row>
    <row r="92" spans="1:16" x14ac:dyDescent="0.25">
      <c r="A92" s="1091"/>
      <c r="B92" s="1093" t="s">
        <v>172</v>
      </c>
      <c r="C92" s="1093"/>
      <c r="D92" s="1093"/>
      <c r="E92" s="1094">
        <f>[4]INDUSTRY!$F$82</f>
        <v>6607365</v>
      </c>
      <c r="F92" s="1094">
        <f>[4]INDUSTRY!$G$82</f>
        <v>6808383</v>
      </c>
      <c r="G92" s="1094">
        <f>[4]INDUSTRY!$H$82</f>
        <v>6941455</v>
      </c>
      <c r="H92" s="1094">
        <f>[4]INDUSTRY!$I$82</f>
        <v>7190719.7600199999</v>
      </c>
      <c r="I92" s="1094">
        <f>[4]INDUSTRY!$J$82</f>
        <v>7192907</v>
      </c>
      <c r="J92" s="1094">
        <f>[4]INDUSTRY!$K$82</f>
        <v>7234704</v>
      </c>
      <c r="K92" s="1094">
        <f>[4]INDUSTRY!$L$82</f>
        <v>7407196</v>
      </c>
      <c r="L92" s="1094">
        <f>[4]INDUSTRY!$M$82</f>
        <v>7380862</v>
      </c>
      <c r="M92" s="1094">
        <f>[4]INDUSTRY!$N$82</f>
        <v>7464069.1565300003</v>
      </c>
      <c r="N92" s="1094">
        <f>[4]INDUSTRY!$O$82</f>
        <v>7140446.4215700002</v>
      </c>
      <c r="O92" s="1094">
        <f>[4]INDUSTRY!$P$82</f>
        <v>7269548.8648699997</v>
      </c>
      <c r="P92" s="1094">
        <f>[4]INDUSTRY!$Q$82</f>
        <v>7227336.3697500005</v>
      </c>
    </row>
    <row r="93" spans="1:16" x14ac:dyDescent="0.25">
      <c r="A93" s="1091"/>
      <c r="B93" s="1093" t="s">
        <v>124</v>
      </c>
      <c r="C93" s="1093"/>
      <c r="D93" s="1093"/>
      <c r="E93" s="1094">
        <f>[4]INDUSTRY!$F$83</f>
        <v>2936195</v>
      </c>
      <c r="F93" s="1094">
        <f>[4]INDUSTRY!$G$83</f>
        <v>3060237</v>
      </c>
      <c r="G93" s="1094">
        <f>[4]INDUSTRY!$H$83</f>
        <v>3007297</v>
      </c>
      <c r="H93" s="1094">
        <f>[4]INDUSTRY!$I$83</f>
        <v>3083631</v>
      </c>
      <c r="I93" s="1094">
        <f>[4]INDUSTRY!$J$83</f>
        <v>3102108</v>
      </c>
      <c r="J93" s="1094">
        <f>[4]INDUSTRY!$K$83</f>
        <v>3101913</v>
      </c>
      <c r="K93" s="1094">
        <f>[4]INDUSTRY!$L$83</f>
        <v>3061225</v>
      </c>
      <c r="L93" s="1094">
        <f>[4]INDUSTRY!$M$83</f>
        <v>3164746</v>
      </c>
      <c r="M93" s="1094">
        <f>[4]INDUSTRY!$N$83</f>
        <v>3206099</v>
      </c>
      <c r="N93" s="1094">
        <f>[4]INDUSTRY!$O$83</f>
        <v>3626653</v>
      </c>
      <c r="O93" s="1094">
        <f>[4]INDUSTRY!$P$83</f>
        <v>3718877</v>
      </c>
      <c r="P93" s="1094">
        <f>[4]INDUSTRY!$Q$83</f>
        <v>3897956.9369999999</v>
      </c>
    </row>
    <row r="94" spans="1:16" x14ac:dyDescent="0.25">
      <c r="A94" s="1091"/>
      <c r="B94" s="1093" t="s">
        <v>125</v>
      </c>
      <c r="C94" s="1093"/>
      <c r="D94" s="1093"/>
      <c r="E94" s="1094">
        <f>[4]INDUSTRY!$F$84</f>
        <v>3702186</v>
      </c>
      <c r="F94" s="1094">
        <f>[4]INDUSTRY!$G$84</f>
        <v>3531667</v>
      </c>
      <c r="G94" s="1094">
        <f>[4]INDUSTRY!$H$84</f>
        <v>3631459</v>
      </c>
      <c r="H94" s="1094">
        <f>[4]INDUSTRY!$I$84</f>
        <v>3615266</v>
      </c>
      <c r="I94" s="1094">
        <f>[4]INDUSTRY!$J$84</f>
        <v>3773954</v>
      </c>
      <c r="J94" s="1094">
        <f>[4]INDUSTRY!$K$84</f>
        <v>3847625</v>
      </c>
      <c r="K94" s="1094">
        <f>[4]INDUSTRY!$L$84</f>
        <v>3981531</v>
      </c>
      <c r="L94" s="1094">
        <f>[4]INDUSTRY!$M$84</f>
        <v>4062120</v>
      </c>
      <c r="M94" s="1094">
        <f>[4]INDUSTRY!$N$84</f>
        <v>4026926</v>
      </c>
      <c r="N94" s="1094">
        <f>[4]INDUSTRY!$O$84</f>
        <v>4037306</v>
      </c>
      <c r="O94" s="1094">
        <f>[4]INDUSTRY!$P$84</f>
        <v>4325670</v>
      </c>
      <c r="P94" s="1094">
        <f>[4]INDUSTRY!$Q$84</f>
        <v>4342456</v>
      </c>
    </row>
    <row r="95" spans="1:16" x14ac:dyDescent="0.25">
      <c r="A95" s="1091"/>
      <c r="B95" s="1122" t="s">
        <v>53</v>
      </c>
      <c r="C95" s="1093"/>
      <c r="D95" s="1093"/>
      <c r="E95" s="1094">
        <f>[4]INDUSTRY!$F$85</f>
        <v>6638013</v>
      </c>
      <c r="F95" s="1094">
        <f>[4]INDUSTRY!$G$85</f>
        <v>6460594</v>
      </c>
      <c r="G95" s="1094">
        <f>[4]INDUSTRY!$H$85</f>
        <v>6644208</v>
      </c>
      <c r="H95" s="1094">
        <f>[4]INDUSTRY!$I$85</f>
        <v>6910496</v>
      </c>
      <c r="I95" s="1094">
        <f>[4]INDUSTRY!$J$85</f>
        <v>6916779</v>
      </c>
      <c r="J95" s="1094">
        <f>[4]INDUSTRY!$K$85</f>
        <v>7228870</v>
      </c>
      <c r="K95" s="1094">
        <f>[4]INDUSTRY!$L$85</f>
        <v>6797970</v>
      </c>
      <c r="L95" s="1094">
        <f>[4]INDUSTRY!$M$85</f>
        <v>6810409</v>
      </c>
      <c r="M95" s="1094">
        <f>[4]INDUSTRY!$N$85</f>
        <v>6555076</v>
      </c>
      <c r="N95" s="1094">
        <f>[4]INDUSTRY!$O$85</f>
        <v>6978607</v>
      </c>
      <c r="O95" s="1094">
        <f>[4]INDUSTRY!$P$85</f>
        <v>6606268</v>
      </c>
      <c r="P95" s="1094">
        <f>[4]INDUSTRY!$Q$85</f>
        <v>6723390.2829999998</v>
      </c>
    </row>
    <row r="96" spans="1:16" x14ac:dyDescent="0.25">
      <c r="A96" s="1091"/>
      <c r="B96" s="1093" t="s">
        <v>173</v>
      </c>
      <c r="C96" s="1093"/>
      <c r="D96" s="1093"/>
      <c r="E96" s="1094">
        <f>[4]INDUSTRY!$F$86</f>
        <v>323012</v>
      </c>
      <c r="F96" s="1094">
        <f>[4]INDUSTRY!$G$86</f>
        <v>352988</v>
      </c>
      <c r="G96" s="1094">
        <f>[4]INDUSTRY!$H$86</f>
        <v>366866</v>
      </c>
      <c r="H96" s="1094">
        <f>[4]INDUSTRY!$I$86</f>
        <v>392114</v>
      </c>
      <c r="I96" s="1094">
        <f>[4]INDUSTRY!$J$86</f>
        <v>409470</v>
      </c>
      <c r="J96" s="1094">
        <f>[4]INDUSTRY!$K$86</f>
        <v>418380</v>
      </c>
      <c r="K96" s="1094">
        <f>[4]INDUSTRY!$L$86</f>
        <v>434742</v>
      </c>
      <c r="L96" s="1094">
        <f>[4]INDUSTRY!$M$86</f>
        <v>454545</v>
      </c>
      <c r="M96" s="1094">
        <f>[4]INDUSTRY!$N$86</f>
        <v>474168</v>
      </c>
      <c r="N96" s="1094">
        <f>[4]INDUSTRY!$O$86</f>
        <v>497939</v>
      </c>
      <c r="O96" s="1094">
        <f>[4]INDUSTRY!$P$86</f>
        <v>520909</v>
      </c>
      <c r="P96" s="1094">
        <f>[4]INDUSTRY!$Q$86</f>
        <v>522618.84499999997</v>
      </c>
    </row>
    <row r="97" spans="1:16" x14ac:dyDescent="0.25">
      <c r="A97" s="1091"/>
      <c r="B97" s="1122" t="s">
        <v>55</v>
      </c>
      <c r="C97" s="1093"/>
      <c r="D97" s="1093"/>
      <c r="E97" s="1094">
        <f>[4]INDUSTRY!$F$87</f>
        <v>0</v>
      </c>
      <c r="F97" s="1094">
        <f>[4]INDUSTRY!$G$87</f>
        <v>0</v>
      </c>
      <c r="G97" s="1094">
        <f>[4]INDUSTRY!$H$87</f>
        <v>0</v>
      </c>
      <c r="H97" s="1094">
        <f>[4]INDUSTRY!$I$87</f>
        <v>0</v>
      </c>
      <c r="I97" s="1094">
        <f>[4]INDUSTRY!$J$87</f>
        <v>0</v>
      </c>
      <c r="J97" s="1094">
        <f>[4]INDUSTRY!$K$87</f>
        <v>0</v>
      </c>
      <c r="K97" s="1094">
        <f>[4]INDUSTRY!$L$87</f>
        <v>0</v>
      </c>
      <c r="L97" s="1094">
        <f>[4]INDUSTRY!$M$87</f>
        <v>0</v>
      </c>
      <c r="M97" s="1094">
        <f>[4]INDUSTRY!$N$87</f>
        <v>0</v>
      </c>
      <c r="N97" s="1094">
        <f>[4]INDUSTRY!$O$87</f>
        <v>0</v>
      </c>
      <c r="O97" s="1094">
        <f>[4]INDUSTRY!$P$87</f>
        <v>0</v>
      </c>
      <c r="P97" s="1094">
        <f>[4]INDUSTRY!$Q$87</f>
        <v>0</v>
      </c>
    </row>
    <row r="98" spans="1:16" x14ac:dyDescent="0.25">
      <c r="A98" s="1148"/>
      <c r="B98" s="1157" t="s">
        <v>56</v>
      </c>
      <c r="C98" s="1095"/>
      <c r="D98" s="1095"/>
      <c r="E98" s="1094">
        <f>[4]INDUSTRY!$F$88</f>
        <v>194545</v>
      </c>
      <c r="F98" s="1094">
        <f>[4]INDUSTRY!$G$88</f>
        <v>310841</v>
      </c>
      <c r="G98" s="1094">
        <f>[4]INDUSTRY!$H$88</f>
        <v>31843</v>
      </c>
      <c r="H98" s="1094">
        <f>[4]INDUSTRY!$I$88</f>
        <v>66844</v>
      </c>
      <c r="I98" s="1094">
        <f>[4]INDUSTRY!$J$88</f>
        <v>82771</v>
      </c>
      <c r="J98" s="1094">
        <f>[4]INDUSTRY!$K$88</f>
        <v>0</v>
      </c>
      <c r="K98" s="1094">
        <f>[4]INDUSTRY!$L$88</f>
        <v>0</v>
      </c>
      <c r="L98" s="1094">
        <f>[4]INDUSTRY!$M$88</f>
        <v>0</v>
      </c>
      <c r="M98" s="1094">
        <f>[4]INDUSTRY!$N$88</f>
        <v>17459</v>
      </c>
      <c r="N98" s="1094">
        <f>[4]INDUSTRY!$O$88</f>
        <v>0</v>
      </c>
      <c r="O98" s="1094">
        <f>[4]INDUSTRY!$P$88</f>
        <v>0</v>
      </c>
      <c r="P98" s="1094">
        <f>[4]INDUSTRY!$Q$88</f>
        <v>0</v>
      </c>
    </row>
    <row r="99" spans="1:16" x14ac:dyDescent="0.25">
      <c r="A99" s="1151"/>
      <c r="B99" s="1157" t="s">
        <v>127</v>
      </c>
      <c r="C99" s="1095"/>
      <c r="D99" s="1095"/>
      <c r="E99" s="1094">
        <f>[4]INDUSTRY!$F$89</f>
        <v>124173</v>
      </c>
      <c r="F99" s="1094">
        <f>[4]INDUSTRY!$G$89</f>
        <v>121504</v>
      </c>
      <c r="G99" s="1094">
        <f>[4]INDUSTRY!$H$89</f>
        <v>433766</v>
      </c>
      <c r="H99" s="1094">
        <f>[4]INDUSTRY!$I$89</f>
        <v>432018</v>
      </c>
      <c r="I99" s="1094">
        <f>[4]INDUSTRY!$J$89</f>
        <v>415299</v>
      </c>
      <c r="J99" s="1094">
        <f>[4]INDUSTRY!$K$89</f>
        <v>417280</v>
      </c>
      <c r="K99" s="1094">
        <f>[4]INDUSTRY!$L$89</f>
        <v>419064</v>
      </c>
      <c r="L99" s="1094">
        <f>[4]INDUSTRY!$M$89</f>
        <v>418508</v>
      </c>
      <c r="M99" s="1094">
        <f>[4]INDUSTRY!$N$89</f>
        <v>418401</v>
      </c>
      <c r="N99" s="1094">
        <f>[4]INDUSTRY!$O$89</f>
        <v>450821</v>
      </c>
      <c r="O99" s="1094">
        <f>[4]INDUSTRY!$P$89</f>
        <v>500117</v>
      </c>
      <c r="P99" s="1094">
        <f>[4]INDUSTRY!$Q$89</f>
        <v>485585</v>
      </c>
    </row>
    <row r="100" spans="1:16" x14ac:dyDescent="0.25">
      <c r="A100" s="1158"/>
      <c r="B100" s="1159" t="s">
        <v>174</v>
      </c>
      <c r="C100" s="1125"/>
      <c r="D100" s="1160"/>
      <c r="E100" s="1094">
        <f>[4]INDUSTRY!$F$90</f>
        <v>1041835</v>
      </c>
      <c r="F100" s="1094">
        <f>[4]INDUSTRY!$G$90</f>
        <v>944908</v>
      </c>
      <c r="G100" s="1094">
        <f>[4]INDUSTRY!$H$90</f>
        <v>1070832</v>
      </c>
      <c r="H100" s="1094">
        <f>[4]INDUSTRY!$I$90</f>
        <v>916892</v>
      </c>
      <c r="I100" s="1094">
        <f>[4]INDUSTRY!$J$90</f>
        <v>1002105</v>
      </c>
      <c r="J100" s="1094">
        <f>[4]INDUSTRY!$K$90</f>
        <v>833362</v>
      </c>
      <c r="K100" s="1094">
        <f>[4]INDUSTRY!$L$90</f>
        <v>935858</v>
      </c>
      <c r="L100" s="1094">
        <f>[4]INDUSTRY!$M$90</f>
        <v>803442</v>
      </c>
      <c r="M100" s="1094">
        <f>[4]INDUSTRY!$N$90</f>
        <v>842455</v>
      </c>
      <c r="N100" s="1094">
        <f>[4]INDUSTRY!$O$90</f>
        <v>747010</v>
      </c>
      <c r="O100" s="1094">
        <f>[4]INDUSTRY!$P$90</f>
        <v>942325</v>
      </c>
      <c r="P100" s="1094">
        <f>[4]INDUSTRY!$Q$90</f>
        <v>1015915.49094</v>
      </c>
    </row>
    <row r="101" spans="1:16" x14ac:dyDescent="0.25">
      <c r="A101" s="1161"/>
      <c r="B101" s="1103" t="s">
        <v>60</v>
      </c>
      <c r="C101" s="1103"/>
      <c r="D101" s="1103"/>
      <c r="E101" s="1094">
        <f>[4]INDUSTRY!$F$91</f>
        <v>200209</v>
      </c>
      <c r="F101" s="1094">
        <f>[4]INDUSTRY!$G$91</f>
        <v>217952</v>
      </c>
      <c r="G101" s="1094">
        <f>[4]INDUSTRY!$H$91</f>
        <v>223468</v>
      </c>
      <c r="H101" s="1094">
        <f>[4]INDUSTRY!$I$91</f>
        <v>217726</v>
      </c>
      <c r="I101" s="1094">
        <f>[4]INDUSTRY!$J$91</f>
        <v>222542</v>
      </c>
      <c r="J101" s="1094">
        <f>[4]INDUSTRY!$K$91</f>
        <v>225365</v>
      </c>
      <c r="K101" s="1094">
        <f>[4]INDUSTRY!$L$91</f>
        <v>225114</v>
      </c>
      <c r="L101" s="1094">
        <f>[4]INDUSTRY!$M$91</f>
        <v>234910</v>
      </c>
      <c r="M101" s="1094">
        <f>[4]INDUSTRY!$N$91</f>
        <v>238343</v>
      </c>
      <c r="N101" s="1094">
        <f>[4]INDUSTRY!$O$91</f>
        <v>208538</v>
      </c>
      <c r="O101" s="1094">
        <f>[4]INDUSTRY!$P$91</f>
        <v>211450</v>
      </c>
      <c r="P101" s="1094">
        <f>[4]INDUSTRY!$Q$91</f>
        <v>220985.29200000002</v>
      </c>
    </row>
    <row r="102" spans="1:16" x14ac:dyDescent="0.25">
      <c r="A102" s="1161"/>
      <c r="B102" s="1092" t="s">
        <v>61</v>
      </c>
      <c r="C102" s="1103"/>
      <c r="D102" s="1103"/>
      <c r="E102" s="1094">
        <f>[4]INDUSTRY!$F$92</f>
        <v>425683</v>
      </c>
      <c r="F102" s="1094">
        <f>[4]INDUSTRY!$G$92</f>
        <v>428687</v>
      </c>
      <c r="G102" s="1094">
        <f>[4]INDUSTRY!$H$92</f>
        <v>432323</v>
      </c>
      <c r="H102" s="1094">
        <f>[4]INDUSTRY!$I$92</f>
        <v>454118</v>
      </c>
      <c r="I102" s="1094">
        <f>[4]INDUSTRY!$J$92</f>
        <v>456665</v>
      </c>
      <c r="J102" s="1094">
        <f>[4]INDUSTRY!$K$92</f>
        <v>456592</v>
      </c>
      <c r="K102" s="1094">
        <f>[4]INDUSTRY!$L$92</f>
        <v>457604</v>
      </c>
      <c r="L102" s="1094">
        <f>[4]INDUSTRY!$M$92</f>
        <v>457494</v>
      </c>
      <c r="M102" s="1094">
        <f>[4]INDUSTRY!$N$92</f>
        <v>460011</v>
      </c>
      <c r="N102" s="1094">
        <f>[4]INDUSTRY!$O$92</f>
        <v>459278</v>
      </c>
      <c r="O102" s="1094">
        <f>[4]INDUSTRY!$P$92</f>
        <v>457123</v>
      </c>
      <c r="P102" s="1094">
        <f>[4]INDUSTRY!$Q$92</f>
        <v>473130.49599999998</v>
      </c>
    </row>
    <row r="103" spans="1:16" ht="15.75" thickBot="1" x14ac:dyDescent="0.3">
      <c r="A103" s="1162"/>
      <c r="B103" s="1098" t="s">
        <v>62</v>
      </c>
      <c r="C103" s="1098"/>
      <c r="D103" s="1098"/>
      <c r="E103" s="1094">
        <f>[4]INDUSTRY!$F$93</f>
        <v>94013</v>
      </c>
      <c r="F103" s="1094">
        <f>[4]INDUSTRY!$G$93</f>
        <v>93880</v>
      </c>
      <c r="G103" s="1094">
        <f>[4]INDUSTRY!$H$93</f>
        <v>91973</v>
      </c>
      <c r="H103" s="1094">
        <f>[4]INDUSTRY!$I$93</f>
        <v>94761</v>
      </c>
      <c r="I103" s="1094">
        <f>[4]INDUSTRY!$J$93</f>
        <v>97382</v>
      </c>
      <c r="J103" s="1094">
        <f>[4]INDUSTRY!$K$93</f>
        <v>98725</v>
      </c>
      <c r="K103" s="1094">
        <f>[4]INDUSTRY!$L$93</f>
        <v>98535</v>
      </c>
      <c r="L103" s="1094">
        <f>[4]INDUSTRY!$M$93</f>
        <v>97998</v>
      </c>
      <c r="M103" s="1094">
        <f>[4]INDUSTRY!$N$93</f>
        <v>100418</v>
      </c>
      <c r="N103" s="1094">
        <f>[4]INDUSTRY!$O$93</f>
        <v>99206</v>
      </c>
      <c r="O103" s="1094">
        <f>[4]INDUSTRY!$P$93</f>
        <v>99800</v>
      </c>
      <c r="P103" s="1094">
        <f>[4]INDUSTRY!$Q$93</f>
        <v>106367.17</v>
      </c>
    </row>
    <row r="104" spans="1:16" ht="15.75" thickBot="1" x14ac:dyDescent="0.3">
      <c r="A104" s="1163" t="s">
        <v>129</v>
      </c>
      <c r="B104" s="1164"/>
      <c r="C104" s="1164"/>
      <c r="D104" s="1164"/>
      <c r="E104" s="1090">
        <f>E86-E101-E102-E103</f>
        <v>50489537</v>
      </c>
      <c r="F104" s="1090">
        <f t="shared" ref="F104:P104" si="18">F86-F101-F102-F103</f>
        <v>50737745</v>
      </c>
      <c r="G104" s="1090">
        <f t="shared" si="18"/>
        <v>51593308</v>
      </c>
      <c r="H104" s="1090">
        <f t="shared" si="18"/>
        <v>52048844.760020003</v>
      </c>
      <c r="I104" s="1090">
        <f t="shared" si="18"/>
        <v>53097350</v>
      </c>
      <c r="J104" s="1090">
        <f t="shared" si="18"/>
        <v>53325942</v>
      </c>
      <c r="K104" s="1090">
        <f t="shared" si="18"/>
        <v>53705297</v>
      </c>
      <c r="L104" s="1090">
        <f t="shared" si="18"/>
        <v>53917601</v>
      </c>
      <c r="M104" s="1090">
        <f t="shared" si="18"/>
        <v>54234645.15653</v>
      </c>
      <c r="N104" s="1090">
        <f t="shared" si="18"/>
        <v>55224948.421570003</v>
      </c>
      <c r="O104" s="1090">
        <f t="shared" si="18"/>
        <v>56537655.864869997</v>
      </c>
      <c r="P104" s="1090">
        <f t="shared" si="18"/>
        <v>57380015.023689993</v>
      </c>
    </row>
    <row r="105" spans="1:16" x14ac:dyDescent="0.25">
      <c r="A105" s="1088" t="s">
        <v>130</v>
      </c>
      <c r="B105" s="1089"/>
      <c r="C105" s="1089"/>
      <c r="D105" s="1089"/>
      <c r="E105" s="1090">
        <f>SUM(E106:E109)</f>
        <v>1470025</v>
      </c>
      <c r="F105" s="1090">
        <f t="shared" ref="F105:P105" si="19">SUM(F106:F109)</f>
        <v>1473011</v>
      </c>
      <c r="G105" s="1090">
        <f t="shared" si="19"/>
        <v>1538801</v>
      </c>
      <c r="H105" s="1090">
        <f t="shared" si="19"/>
        <v>1290983</v>
      </c>
      <c r="I105" s="1090">
        <f t="shared" si="19"/>
        <v>1252957</v>
      </c>
      <c r="J105" s="1090">
        <f t="shared" si="19"/>
        <v>1295077</v>
      </c>
      <c r="K105" s="1090">
        <f t="shared" si="19"/>
        <v>1386028</v>
      </c>
      <c r="L105" s="1090">
        <f t="shared" si="19"/>
        <v>1424386</v>
      </c>
      <c r="M105" s="1090">
        <f t="shared" si="19"/>
        <v>1805832</v>
      </c>
      <c r="N105" s="1090">
        <f t="shared" si="19"/>
        <v>1384575</v>
      </c>
      <c r="O105" s="1090">
        <f t="shared" si="19"/>
        <v>1873835</v>
      </c>
      <c r="P105" s="1090">
        <f t="shared" si="19"/>
        <v>2003944.6880000001</v>
      </c>
    </row>
    <row r="106" spans="1:16" x14ac:dyDescent="0.25">
      <c r="A106" s="1091"/>
      <c r="B106" s="1093" t="s">
        <v>131</v>
      </c>
      <c r="C106" s="1093"/>
      <c r="D106" s="1093"/>
      <c r="E106" s="1094">
        <f>[4]INDUSTRY!$F$96</f>
        <v>962352</v>
      </c>
      <c r="F106" s="1094">
        <f>[4]INDUSTRY!$G$96</f>
        <v>980264</v>
      </c>
      <c r="G106" s="1094">
        <f>[4]INDUSTRY!$H$96</f>
        <v>1027716</v>
      </c>
      <c r="H106" s="1094">
        <f>[4]INDUSTRY!$I$96</f>
        <v>803674</v>
      </c>
      <c r="I106" s="1094">
        <f>[4]INDUSTRY!$J$96</f>
        <v>845368</v>
      </c>
      <c r="J106" s="1094">
        <f>[4]INDUSTRY!$K$96</f>
        <v>761791</v>
      </c>
      <c r="K106" s="1094">
        <f>[4]INDUSTRY!$L$96</f>
        <v>1008173</v>
      </c>
      <c r="L106" s="1094">
        <f>[4]INDUSTRY!$M$96</f>
        <v>1038627</v>
      </c>
      <c r="M106" s="1094">
        <f>[4]INDUSTRY!$N$96</f>
        <v>1155349</v>
      </c>
      <c r="N106" s="1094">
        <f>[4]INDUSTRY!$O$96</f>
        <v>790249</v>
      </c>
      <c r="O106" s="1094">
        <f>[4]INDUSTRY!$P$96</f>
        <v>829718</v>
      </c>
      <c r="P106" s="1094">
        <f>[4]INDUSTRY!$Q$96</f>
        <v>1094717.2709999999</v>
      </c>
    </row>
    <row r="107" spans="1:16" x14ac:dyDescent="0.25">
      <c r="A107" s="1091"/>
      <c r="B107" s="1093" t="s">
        <v>65</v>
      </c>
      <c r="C107" s="1093"/>
      <c r="D107" s="1093"/>
      <c r="E107" s="1094">
        <f>[4]INDUSTRY!$F$97</f>
        <v>0</v>
      </c>
      <c r="F107" s="1094">
        <f>[4]INDUSTRY!$G$97</f>
        <v>0</v>
      </c>
      <c r="G107" s="1094">
        <f>[4]INDUSTRY!$H$97</f>
        <v>0</v>
      </c>
      <c r="H107" s="1094">
        <f>[4]INDUSTRY!$I$97</f>
        <v>0</v>
      </c>
      <c r="I107" s="1094">
        <f>[4]INDUSTRY!$J$97</f>
        <v>0</v>
      </c>
      <c r="J107" s="1094">
        <f>[4]INDUSTRY!$K$97</f>
        <v>0</v>
      </c>
      <c r="K107" s="1094">
        <f>[4]INDUSTRY!$L$97</f>
        <v>0</v>
      </c>
      <c r="L107" s="1094">
        <f>[4]INDUSTRY!$M$97</f>
        <v>0</v>
      </c>
      <c r="M107" s="1094">
        <f>[4]INDUSTRY!$N$97</f>
        <v>0</v>
      </c>
      <c r="N107" s="1094">
        <f>[4]INDUSTRY!$O$97</f>
        <v>0</v>
      </c>
      <c r="O107" s="1094">
        <f>[4]INDUSTRY!$P$97</f>
        <v>0</v>
      </c>
      <c r="P107" s="1094">
        <f>[4]INDUSTRY!$Q$97</f>
        <v>0</v>
      </c>
    </row>
    <row r="108" spans="1:16" x14ac:dyDescent="0.25">
      <c r="A108" s="1148"/>
      <c r="B108" s="1095" t="s">
        <v>132</v>
      </c>
      <c r="C108" s="1095"/>
      <c r="D108" s="1095"/>
      <c r="E108" s="1094">
        <f>[4]INDUSTRY!$F$98</f>
        <v>77453</v>
      </c>
      <c r="F108" s="1094">
        <f>[4]INDUSTRY!$G$98</f>
        <v>65123</v>
      </c>
      <c r="G108" s="1094">
        <f>[4]INDUSTRY!$H$98</f>
        <v>81163</v>
      </c>
      <c r="H108" s="1094">
        <f>[4]INDUSTRY!$I$98</f>
        <v>56236</v>
      </c>
      <c r="I108" s="1094">
        <f>[4]INDUSTRY!$J$98</f>
        <v>274926</v>
      </c>
      <c r="J108" s="1094">
        <f>[4]INDUSTRY!$K$98</f>
        <v>170275</v>
      </c>
      <c r="K108" s="1094">
        <f>[4]INDUSTRY!$L$98</f>
        <v>164307</v>
      </c>
      <c r="L108" s="1094">
        <f>[4]INDUSTRY!$M$98</f>
        <v>234056</v>
      </c>
      <c r="M108" s="1094">
        <f>[4]INDUSTRY!$N$98</f>
        <v>190510</v>
      </c>
      <c r="N108" s="1094">
        <f>[4]INDUSTRY!$O$98</f>
        <v>132320</v>
      </c>
      <c r="O108" s="1094">
        <f>[4]INDUSTRY!$P$98</f>
        <v>129871</v>
      </c>
      <c r="P108" s="1094">
        <f>[4]INDUSTRY!$Q$98</f>
        <v>141419.41700000002</v>
      </c>
    </row>
    <row r="109" spans="1:16" ht="15.75" thickBot="1" x14ac:dyDescent="0.3">
      <c r="A109" s="1097"/>
      <c r="B109" s="1099" t="s">
        <v>43</v>
      </c>
      <c r="C109" s="1099"/>
      <c r="D109" s="1099"/>
      <c r="E109" s="1094">
        <f>[4]INDUSTRY!$F$99</f>
        <v>430220</v>
      </c>
      <c r="F109" s="1094">
        <f>[4]INDUSTRY!$G$99</f>
        <v>427624</v>
      </c>
      <c r="G109" s="1094">
        <f>[4]INDUSTRY!$H$99</f>
        <v>429922</v>
      </c>
      <c r="H109" s="1094">
        <f>[4]INDUSTRY!$I$99</f>
        <v>431073</v>
      </c>
      <c r="I109" s="1094">
        <f>[4]INDUSTRY!$J$99</f>
        <v>132663</v>
      </c>
      <c r="J109" s="1094">
        <f>[4]INDUSTRY!$K$99</f>
        <v>363011</v>
      </c>
      <c r="K109" s="1094">
        <f>[4]INDUSTRY!$L$99</f>
        <v>213548</v>
      </c>
      <c r="L109" s="1094">
        <f>[4]INDUSTRY!$M$99</f>
        <v>151703</v>
      </c>
      <c r="M109" s="1094">
        <f>[4]INDUSTRY!$N$99</f>
        <v>459973</v>
      </c>
      <c r="N109" s="1094">
        <f>[4]INDUSTRY!$O$99</f>
        <v>462006</v>
      </c>
      <c r="O109" s="1094">
        <f>[4]INDUSTRY!$P$99</f>
        <v>914246</v>
      </c>
      <c r="P109" s="1094">
        <f>[4]INDUSTRY!$Q$99</f>
        <v>767808</v>
      </c>
    </row>
    <row r="110" spans="1:16" x14ac:dyDescent="0.25">
      <c r="A110" s="1102" t="s">
        <v>133</v>
      </c>
      <c r="B110" s="1103"/>
      <c r="C110" s="1103"/>
      <c r="D110" s="1103"/>
      <c r="E110" s="1090">
        <f>SUM(E111:E113)</f>
        <v>217500</v>
      </c>
      <c r="F110" s="1090">
        <f t="shared" ref="F110:P110" si="20">SUM(F111:F113)</f>
        <v>220378</v>
      </c>
      <c r="G110" s="1090">
        <f t="shared" si="20"/>
        <v>219191</v>
      </c>
      <c r="H110" s="1090">
        <f t="shared" si="20"/>
        <v>229369</v>
      </c>
      <c r="I110" s="1090">
        <f t="shared" si="20"/>
        <v>236654</v>
      </c>
      <c r="J110" s="1090">
        <f t="shared" si="20"/>
        <v>256223</v>
      </c>
      <c r="K110" s="1090">
        <f t="shared" si="20"/>
        <v>254665</v>
      </c>
      <c r="L110" s="1090">
        <f t="shared" si="20"/>
        <v>267739</v>
      </c>
      <c r="M110" s="1090">
        <f t="shared" si="20"/>
        <v>273557</v>
      </c>
      <c r="N110" s="1090">
        <f t="shared" si="20"/>
        <v>268928</v>
      </c>
      <c r="O110" s="1090">
        <f t="shared" si="20"/>
        <v>268798</v>
      </c>
      <c r="P110" s="1090">
        <f t="shared" si="20"/>
        <v>268533</v>
      </c>
    </row>
    <row r="111" spans="1:16" x14ac:dyDescent="0.25">
      <c r="A111" s="1091"/>
      <c r="B111" s="1093" t="s">
        <v>134</v>
      </c>
      <c r="C111" s="1093"/>
      <c r="D111" s="1093"/>
      <c r="E111" s="1094">
        <f>[4]INDUSTRY!$F$101</f>
        <v>182055</v>
      </c>
      <c r="F111" s="1094">
        <f>[4]INDUSTRY!$G$101</f>
        <v>184933</v>
      </c>
      <c r="G111" s="1094">
        <f>[4]INDUSTRY!$H$101</f>
        <v>183746</v>
      </c>
      <c r="H111" s="1094">
        <f>[4]INDUSTRY!$I$101</f>
        <v>193924</v>
      </c>
      <c r="I111" s="1094">
        <f>[4]INDUSTRY!$J$101</f>
        <v>201209</v>
      </c>
      <c r="J111" s="1094">
        <f>[4]INDUSTRY!$K$101</f>
        <v>198419</v>
      </c>
      <c r="K111" s="1094">
        <f>[4]INDUSTRY!$L$101</f>
        <v>196861</v>
      </c>
      <c r="L111" s="1094">
        <f>[4]INDUSTRY!$M$101</f>
        <v>209935</v>
      </c>
      <c r="M111" s="1094">
        <f>[4]INDUSTRY!$N$101</f>
        <v>215753</v>
      </c>
      <c r="N111" s="1094">
        <f>[4]INDUSTRY!$O$101</f>
        <v>211124</v>
      </c>
      <c r="O111" s="1094">
        <f>[4]INDUSTRY!$P$101</f>
        <v>210994</v>
      </c>
      <c r="P111" s="1094">
        <f>[4]INDUSTRY!$Q$101</f>
        <v>210729</v>
      </c>
    </row>
    <row r="112" spans="1:16" x14ac:dyDescent="0.25">
      <c r="A112" s="1091"/>
      <c r="B112" s="1093" t="s">
        <v>135</v>
      </c>
      <c r="C112" s="1093"/>
      <c r="D112" s="1093"/>
      <c r="E112" s="1094">
        <f>[4]INDUSTRY!$F$102</f>
        <v>35445</v>
      </c>
      <c r="F112" s="1094">
        <f>[4]INDUSTRY!$G$102</f>
        <v>35445</v>
      </c>
      <c r="G112" s="1094">
        <f>[4]INDUSTRY!$H$102</f>
        <v>35445</v>
      </c>
      <c r="H112" s="1094">
        <f>[4]INDUSTRY!$I$102</f>
        <v>35445</v>
      </c>
      <c r="I112" s="1094">
        <f>[4]INDUSTRY!$J$102</f>
        <v>35445</v>
      </c>
      <c r="J112" s="1094">
        <f>[4]INDUSTRY!$K$102</f>
        <v>57804</v>
      </c>
      <c r="K112" s="1094">
        <f>[4]INDUSTRY!$L$102</f>
        <v>57804</v>
      </c>
      <c r="L112" s="1094">
        <f>[4]INDUSTRY!$M$102</f>
        <v>57804</v>
      </c>
      <c r="M112" s="1094">
        <f>[4]INDUSTRY!$N$102</f>
        <v>57804</v>
      </c>
      <c r="N112" s="1094">
        <f>[4]INDUSTRY!$O$102</f>
        <v>57804</v>
      </c>
      <c r="O112" s="1094">
        <f>[4]INDUSTRY!$P$102</f>
        <v>57804</v>
      </c>
      <c r="P112" s="1094">
        <f>[4]INDUSTRY!$Q$102</f>
        <v>57804</v>
      </c>
    </row>
    <row r="113" spans="1:16" ht="15.75" thickBot="1" x14ac:dyDescent="0.3">
      <c r="A113" s="1097"/>
      <c r="B113" s="1099" t="s">
        <v>69</v>
      </c>
      <c r="C113" s="1099"/>
      <c r="D113" s="1099"/>
      <c r="E113" s="1094">
        <f>[4]INDUSTRY!$F$103</f>
        <v>0</v>
      </c>
      <c r="F113" s="1094">
        <f>[4]INDUSTRY!$G$103</f>
        <v>0</v>
      </c>
      <c r="G113" s="1094">
        <f>[4]INDUSTRY!$H$103</f>
        <v>0</v>
      </c>
      <c r="H113" s="1094">
        <f>[4]INDUSTRY!$I$103</f>
        <v>0</v>
      </c>
      <c r="I113" s="1094">
        <f>[4]INDUSTRY!$J$103</f>
        <v>0</v>
      </c>
      <c r="J113" s="1094">
        <f>[4]INDUSTRY!$K$103</f>
        <v>0</v>
      </c>
      <c r="K113" s="1094">
        <f>[4]INDUSTRY!$L$103</f>
        <v>0</v>
      </c>
      <c r="L113" s="1094">
        <f>[4]INDUSTRY!$M$103</f>
        <v>0</v>
      </c>
      <c r="M113" s="1094">
        <f>[4]INDUSTRY!$N$103</f>
        <v>0</v>
      </c>
      <c r="N113" s="1094"/>
      <c r="O113" s="1094"/>
      <c r="P113" s="1094"/>
    </row>
    <row r="114" spans="1:16" x14ac:dyDescent="0.25">
      <c r="A114" s="1102" t="s">
        <v>136</v>
      </c>
      <c r="B114" s="1103"/>
      <c r="C114" s="1103"/>
      <c r="D114" s="1103"/>
      <c r="E114" s="1090">
        <f>SUM(E115:E116)-E117</f>
        <v>169893</v>
      </c>
      <c r="F114" s="1090">
        <f t="shared" ref="F114:P114" si="21">SUM(F115:F117)</f>
        <v>170629</v>
      </c>
      <c r="G114" s="1090">
        <f t="shared" si="21"/>
        <v>162230</v>
      </c>
      <c r="H114" s="1090">
        <f t="shared" si="21"/>
        <v>141656</v>
      </c>
      <c r="I114" s="1090">
        <f t="shared" si="21"/>
        <v>142345</v>
      </c>
      <c r="J114" s="1090">
        <f t="shared" si="21"/>
        <v>121745</v>
      </c>
      <c r="K114" s="1090">
        <f t="shared" si="21"/>
        <v>122339</v>
      </c>
      <c r="L114" s="1090">
        <f t="shared" si="21"/>
        <v>122934</v>
      </c>
      <c r="M114" s="1090">
        <f t="shared" si="21"/>
        <v>120332</v>
      </c>
      <c r="N114" s="1090">
        <f t="shared" si="21"/>
        <v>120929</v>
      </c>
      <c r="O114" s="1090">
        <f t="shared" si="21"/>
        <v>121507</v>
      </c>
      <c r="P114" s="1090">
        <f t="shared" si="21"/>
        <v>121214.61041095891</v>
      </c>
    </row>
    <row r="115" spans="1:16" x14ac:dyDescent="0.25">
      <c r="A115" s="1091"/>
      <c r="B115" s="1093" t="s">
        <v>134</v>
      </c>
      <c r="C115" s="1093"/>
      <c r="D115" s="1093"/>
      <c r="E115" s="1094">
        <f>[4]INDUSTRY!$F$105</f>
        <v>169893</v>
      </c>
      <c r="F115" s="1094">
        <f>[4]INDUSTRY!$G$105</f>
        <v>170629</v>
      </c>
      <c r="G115" s="1094">
        <f>[4]INDUSTRY!$H$105</f>
        <v>162230</v>
      </c>
      <c r="H115" s="1094">
        <f>[4]INDUSTRY!$I$105</f>
        <v>141656</v>
      </c>
      <c r="I115" s="1094">
        <f>[4]INDUSTRY!$J$105</f>
        <v>142345</v>
      </c>
      <c r="J115" s="1094">
        <f>[4]INDUSTRY!$K$105</f>
        <v>121745</v>
      </c>
      <c r="K115" s="1094">
        <f>[4]INDUSTRY!$L$105</f>
        <v>122339</v>
      </c>
      <c r="L115" s="1094">
        <f>[4]INDUSTRY!$M$105</f>
        <v>122934</v>
      </c>
      <c r="M115" s="1094">
        <f>[4]INDUSTRY!$N$105</f>
        <v>120332</v>
      </c>
      <c r="N115" s="1094">
        <f>[4]INDUSTRY!$O$105</f>
        <v>120929</v>
      </c>
      <c r="O115" s="1094">
        <f>[4]INDUSTRY!$P$105</f>
        <v>121507</v>
      </c>
      <c r="P115" s="1094">
        <f>[4]INDUSTRY!$Q$105</f>
        <v>121214.61041095891</v>
      </c>
    </row>
    <row r="116" spans="1:16" x14ac:dyDescent="0.25">
      <c r="A116" s="1091"/>
      <c r="B116" s="1093" t="s">
        <v>69</v>
      </c>
      <c r="C116" s="1093"/>
      <c r="D116" s="1093"/>
      <c r="E116" s="1094">
        <f>[4]INDUSTRY!$F$106</f>
        <v>0</v>
      </c>
      <c r="F116" s="1094">
        <f>[4]INDUSTRY!$G$106</f>
        <v>0</v>
      </c>
      <c r="G116" s="1094">
        <f>[4]INDUSTRY!$H$106</f>
        <v>0</v>
      </c>
      <c r="H116" s="1094">
        <f>[4]INDUSTRY!$I$106</f>
        <v>0</v>
      </c>
      <c r="I116" s="1094">
        <f>[4]INDUSTRY!$J$106</f>
        <v>0</v>
      </c>
      <c r="J116" s="1094">
        <f>[4]INDUSTRY!$K$106</f>
        <v>0</v>
      </c>
      <c r="K116" s="1094">
        <f>[4]INDUSTRY!$L$106</f>
        <v>0</v>
      </c>
      <c r="L116" s="1094">
        <f>[4]INDUSTRY!$M$106</f>
        <v>0</v>
      </c>
      <c r="M116" s="1094">
        <f>[4]INDUSTRY!$N$106</f>
        <v>0</v>
      </c>
      <c r="N116" s="1094">
        <f>[4]INDUSTRY!$O$106</f>
        <v>0</v>
      </c>
      <c r="O116" s="1094">
        <f>[4]INDUSTRY!$P$106</f>
        <v>0</v>
      </c>
      <c r="P116" s="1094">
        <f>[4]INDUSTRY!$Q$106</f>
        <v>0</v>
      </c>
    </row>
    <row r="117" spans="1:16" ht="15.75" thickBot="1" x14ac:dyDescent="0.3">
      <c r="A117" s="1148"/>
      <c r="B117" s="1095" t="s">
        <v>70</v>
      </c>
      <c r="C117" s="1095"/>
      <c r="D117" s="1095"/>
      <c r="E117" s="1094">
        <f>[4]INDUSTRY!$F$107</f>
        <v>0</v>
      </c>
      <c r="F117" s="1094">
        <f>[4]INDUSTRY!$G$107</f>
        <v>0</v>
      </c>
      <c r="G117" s="1094">
        <f>[4]INDUSTRY!$H$107</f>
        <v>0</v>
      </c>
      <c r="H117" s="1094">
        <f>[4]INDUSTRY!$I$107</f>
        <v>0</v>
      </c>
      <c r="I117" s="1094">
        <f>[4]INDUSTRY!$J$107</f>
        <v>0</v>
      </c>
      <c r="J117" s="1094">
        <f>[4]INDUSTRY!$K$107</f>
        <v>0</v>
      </c>
      <c r="K117" s="1094">
        <f>[4]INDUSTRY!$L$107</f>
        <v>0</v>
      </c>
      <c r="L117" s="1094">
        <f>[4]INDUSTRY!$M$107</f>
        <v>0</v>
      </c>
      <c r="M117" s="1094">
        <f>[4]INDUSTRY!$N$107</f>
        <v>0</v>
      </c>
      <c r="N117" s="1094">
        <f>[4]INDUSTRY!$O$107</f>
        <v>0</v>
      </c>
      <c r="O117" s="1094">
        <f>[4]INDUSTRY!$P$107</f>
        <v>0</v>
      </c>
      <c r="P117" s="1094">
        <f>[4]INDUSTRY!$Q$107</f>
        <v>0</v>
      </c>
    </row>
    <row r="118" spans="1:16" ht="15.75" thickBot="1" x14ac:dyDescent="0.3">
      <c r="A118" s="1434" t="s">
        <v>137</v>
      </c>
      <c r="B118" s="1435"/>
      <c r="C118" s="1435"/>
      <c r="D118" s="1436"/>
      <c r="E118" s="1090">
        <f>[4]INDUSTRY!$F$108</f>
        <v>20845</v>
      </c>
      <c r="F118" s="1090">
        <f>[4]INDUSTRY!$G$108</f>
        <v>21005</v>
      </c>
      <c r="G118" s="1090">
        <f>[4]INDUSTRY!$H$108</f>
        <v>21165</v>
      </c>
      <c r="H118" s="1090">
        <f>[4]INDUSTRY!$I$108</f>
        <v>23325</v>
      </c>
      <c r="I118" s="1090">
        <f>[4]INDUSTRY!$J$108</f>
        <v>23485</v>
      </c>
      <c r="J118" s="1090">
        <f>[4]INDUSTRY!$K$108</f>
        <v>22668</v>
      </c>
      <c r="K118" s="1090">
        <f>[4]INDUSTRY!$L$108</f>
        <v>21631</v>
      </c>
      <c r="L118" s="1090">
        <f>[4]INDUSTRY!$M$108</f>
        <v>21608</v>
      </c>
      <c r="M118" s="1090">
        <f>[4]INDUSTRY!$N$108</f>
        <v>21575</v>
      </c>
      <c r="N118" s="1090">
        <f>[4]INDUSTRY!$O$108</f>
        <v>21541</v>
      </c>
      <c r="O118" s="1090">
        <f>[4]INDUSTRY!$P$108</f>
        <v>21841</v>
      </c>
      <c r="P118" s="1090">
        <f>[4]INDUSTRY!$Q$108</f>
        <v>22896.493999999999</v>
      </c>
    </row>
    <row r="119" spans="1:16" ht="15.75" thickBot="1" x14ac:dyDescent="0.3">
      <c r="A119" s="1119" t="s">
        <v>138</v>
      </c>
      <c r="B119" s="1120"/>
      <c r="C119" s="1120"/>
      <c r="D119" s="1120"/>
      <c r="E119" s="1090">
        <f t="shared" ref="E119:P119" si="22">E105+E110+E114+E118</f>
        <v>1878263</v>
      </c>
      <c r="F119" s="1090">
        <f t="shared" si="22"/>
        <v>1885023</v>
      </c>
      <c r="G119" s="1090">
        <f t="shared" si="22"/>
        <v>1941387</v>
      </c>
      <c r="H119" s="1090">
        <f t="shared" si="22"/>
        <v>1685333</v>
      </c>
      <c r="I119" s="1090">
        <f t="shared" si="22"/>
        <v>1655441</v>
      </c>
      <c r="J119" s="1090">
        <f t="shared" si="22"/>
        <v>1695713</v>
      </c>
      <c r="K119" s="1090">
        <f t="shared" si="22"/>
        <v>1784663</v>
      </c>
      <c r="L119" s="1090">
        <f t="shared" si="22"/>
        <v>1836667</v>
      </c>
      <c r="M119" s="1090">
        <f t="shared" si="22"/>
        <v>2221296</v>
      </c>
      <c r="N119" s="1090">
        <f t="shared" si="22"/>
        <v>1795973</v>
      </c>
      <c r="O119" s="1090">
        <f t="shared" si="22"/>
        <v>2285981</v>
      </c>
      <c r="P119" s="1090">
        <f t="shared" si="22"/>
        <v>2416588.792410959</v>
      </c>
    </row>
    <row r="120" spans="1:16" x14ac:dyDescent="0.25">
      <c r="A120" s="1105" t="s">
        <v>139</v>
      </c>
      <c r="B120" s="1165"/>
      <c r="C120" s="1165"/>
      <c r="D120" s="1165"/>
      <c r="E120" s="1090">
        <f>SUM(E121:E124)</f>
        <v>761159</v>
      </c>
      <c r="F120" s="1090">
        <f t="shared" ref="F120:P120" si="23">SUM(F121:F124)</f>
        <v>775442</v>
      </c>
      <c r="G120" s="1090">
        <f t="shared" si="23"/>
        <v>773524</v>
      </c>
      <c r="H120" s="1090">
        <f t="shared" si="23"/>
        <v>822295</v>
      </c>
      <c r="I120" s="1090">
        <f t="shared" si="23"/>
        <v>843782</v>
      </c>
      <c r="J120" s="1090">
        <f t="shared" si="23"/>
        <v>842703</v>
      </c>
      <c r="K120" s="1090">
        <f t="shared" si="23"/>
        <v>875920</v>
      </c>
      <c r="L120" s="1090">
        <f t="shared" si="23"/>
        <v>886269</v>
      </c>
      <c r="M120" s="1090">
        <f t="shared" si="23"/>
        <v>916512</v>
      </c>
      <c r="N120" s="1090">
        <f t="shared" si="23"/>
        <v>941096</v>
      </c>
      <c r="O120" s="1090">
        <f t="shared" si="23"/>
        <v>978703</v>
      </c>
      <c r="P120" s="1090">
        <f t="shared" si="23"/>
        <v>1033290.0028349999</v>
      </c>
    </row>
    <row r="121" spans="1:16" x14ac:dyDescent="0.25">
      <c r="A121" s="1091"/>
      <c r="B121" s="1093" t="s">
        <v>73</v>
      </c>
      <c r="C121" s="1093"/>
      <c r="D121" s="1093"/>
      <c r="E121" s="1094">
        <f>[4]INDUSTRY!$F$111</f>
        <v>319794</v>
      </c>
      <c r="F121" s="1094">
        <f>[4]INDUSTRY!$G$111</f>
        <v>327188</v>
      </c>
      <c r="G121" s="1094">
        <f>[4]INDUSTRY!$H$111</f>
        <v>330633</v>
      </c>
      <c r="H121" s="1094">
        <f>[4]INDUSTRY!$I$111</f>
        <v>368769</v>
      </c>
      <c r="I121" s="1094">
        <f>[4]INDUSTRY!$J$111</f>
        <v>389657</v>
      </c>
      <c r="J121" s="1094">
        <f>[4]INDUSTRY!$K$111</f>
        <v>379030</v>
      </c>
      <c r="K121" s="1094">
        <f>[4]INDUSTRY!$L$111</f>
        <v>396145</v>
      </c>
      <c r="L121" s="1094">
        <f>[4]INDUSTRY!$M$111</f>
        <v>408875</v>
      </c>
      <c r="M121" s="1094">
        <f>[4]INDUSTRY!$N$111</f>
        <v>435392</v>
      </c>
      <c r="N121" s="1094">
        <f>[4]INDUSTRY!$O$111</f>
        <v>453376</v>
      </c>
      <c r="O121" s="1094">
        <f>[4]INDUSTRY!$P$111</f>
        <v>469203</v>
      </c>
      <c r="P121" s="1094">
        <f>[4]INDUSTRY!$Q$111</f>
        <v>496219.99994999997</v>
      </c>
    </row>
    <row r="122" spans="1:16" x14ac:dyDescent="0.25">
      <c r="A122" s="1091"/>
      <c r="B122" s="1093" t="s">
        <v>74</v>
      </c>
      <c r="C122" s="1093"/>
      <c r="D122" s="1093"/>
      <c r="E122" s="1094">
        <f>[4]INDUSTRY!$F$112</f>
        <v>0</v>
      </c>
      <c r="F122" s="1094">
        <f>[4]INDUSTRY!$G$112</f>
        <v>0</v>
      </c>
      <c r="G122" s="1094">
        <f>[4]INDUSTRY!$H$112</f>
        <v>0</v>
      </c>
      <c r="H122" s="1094">
        <f>[4]INDUSTRY!$I$112</f>
        <v>0</v>
      </c>
      <c r="I122" s="1094">
        <f>[4]INDUSTRY!$J$112</f>
        <v>0</v>
      </c>
      <c r="J122" s="1094">
        <f>[4]INDUSTRY!$K$112</f>
        <v>0</v>
      </c>
      <c r="K122" s="1094">
        <f>[4]INDUSTRY!$L$112</f>
        <v>0</v>
      </c>
      <c r="L122" s="1094">
        <f>[4]INDUSTRY!$M$112</f>
        <v>0</v>
      </c>
      <c r="M122" s="1094">
        <f>[4]INDUSTRY!$N$112</f>
        <v>0</v>
      </c>
      <c r="N122" s="1094">
        <f>[4]INDUSTRY!$O$112</f>
        <v>0</v>
      </c>
      <c r="O122" s="1094">
        <f>[4]INDUSTRY!$P$112</f>
        <v>0</v>
      </c>
      <c r="P122" s="1094">
        <f>[4]INDUSTRY!$Q$112</f>
        <v>0</v>
      </c>
    </row>
    <row r="123" spans="1:16" x14ac:dyDescent="0.25">
      <c r="A123" s="1091"/>
      <c r="B123" s="1093" t="s">
        <v>75</v>
      </c>
      <c r="C123" s="1093"/>
      <c r="D123" s="1093"/>
      <c r="E123" s="1094">
        <f>[4]INDUSTRY!$F$113</f>
        <v>227766</v>
      </c>
      <c r="F123" s="1094">
        <f>[4]INDUSTRY!$G$113</f>
        <v>236364</v>
      </c>
      <c r="G123" s="1094">
        <f>[4]INDUSTRY!$H$113</f>
        <v>233013</v>
      </c>
      <c r="H123" s="1094">
        <f>[4]INDUSTRY!$I$113</f>
        <v>238408</v>
      </c>
      <c r="I123" s="1094">
        <f>[4]INDUSTRY!$J$113</f>
        <v>240053</v>
      </c>
      <c r="J123" s="1094">
        <f>[4]INDUSTRY!$K$113</f>
        <v>241082</v>
      </c>
      <c r="K123" s="1094">
        <f>[4]INDUSTRY!$L$113</f>
        <v>258424</v>
      </c>
      <c r="L123" s="1094">
        <f>[4]INDUSTRY!$M$113</f>
        <v>256217</v>
      </c>
      <c r="M123" s="1094">
        <f>[4]INDUSTRY!$N$113</f>
        <v>259362</v>
      </c>
      <c r="N123" s="1094">
        <f>[4]INDUSTRY!$O$113</f>
        <v>262853</v>
      </c>
      <c r="O123" s="1094">
        <f>[4]INDUSTRY!$P$113</f>
        <v>283229</v>
      </c>
      <c r="P123" s="1094">
        <f>[4]INDUSTRY!$Q$113</f>
        <v>296048.627645</v>
      </c>
    </row>
    <row r="124" spans="1:16" ht="15.75" thickBot="1" x14ac:dyDescent="0.3">
      <c r="A124" s="1148"/>
      <c r="B124" s="1095" t="s">
        <v>76</v>
      </c>
      <c r="C124" s="1095"/>
      <c r="D124" s="1095"/>
      <c r="E124" s="1094">
        <f>[4]INDUSTRY!$F$114</f>
        <v>213599</v>
      </c>
      <c r="F124" s="1094">
        <f>[4]INDUSTRY!$G$114</f>
        <v>211890</v>
      </c>
      <c r="G124" s="1094">
        <f>[4]INDUSTRY!$H$114</f>
        <v>209878</v>
      </c>
      <c r="H124" s="1094">
        <f>[4]INDUSTRY!$I$114</f>
        <v>215118</v>
      </c>
      <c r="I124" s="1094">
        <f>[4]INDUSTRY!$J$114</f>
        <v>214072</v>
      </c>
      <c r="J124" s="1094">
        <f>[4]INDUSTRY!$K$114</f>
        <v>222591</v>
      </c>
      <c r="K124" s="1094">
        <f>[4]INDUSTRY!$L$114</f>
        <v>221351</v>
      </c>
      <c r="L124" s="1094">
        <f>[4]INDUSTRY!$M$114</f>
        <v>221177</v>
      </c>
      <c r="M124" s="1094">
        <f>[4]INDUSTRY!$N$114</f>
        <v>221758</v>
      </c>
      <c r="N124" s="1094">
        <f>[4]INDUSTRY!$O$114</f>
        <v>224867</v>
      </c>
      <c r="O124" s="1094">
        <f>[4]INDUSTRY!$P$114</f>
        <v>226271</v>
      </c>
      <c r="P124" s="1094">
        <f>[4]INDUSTRY!$Q$114</f>
        <v>241021.37523999999</v>
      </c>
    </row>
    <row r="125" spans="1:16" x14ac:dyDescent="0.25">
      <c r="A125" s="1100" t="s">
        <v>77</v>
      </c>
      <c r="B125" s="1101"/>
      <c r="C125" s="1101"/>
      <c r="D125" s="1101"/>
      <c r="E125" s="1090">
        <f>SUM(E126:E130)</f>
        <v>1460798</v>
      </c>
      <c r="F125" s="1090">
        <f t="shared" ref="F125:P125" si="24">SUM(F126:F130)</f>
        <v>1997273</v>
      </c>
      <c r="G125" s="1090">
        <f t="shared" si="24"/>
        <v>2212438</v>
      </c>
      <c r="H125" s="1090">
        <f t="shared" si="24"/>
        <v>1732748.621</v>
      </c>
      <c r="I125" s="1090">
        <f t="shared" si="24"/>
        <v>2069623</v>
      </c>
      <c r="J125" s="1090">
        <f t="shared" si="24"/>
        <v>1521857</v>
      </c>
      <c r="K125" s="1090">
        <f t="shared" si="24"/>
        <v>2079881</v>
      </c>
      <c r="L125" s="1090">
        <f t="shared" si="24"/>
        <v>2033596</v>
      </c>
      <c r="M125" s="1090">
        <f t="shared" si="24"/>
        <v>2150532.3200000003</v>
      </c>
      <c r="N125" s="1090">
        <f t="shared" si="24"/>
        <v>1613820.375</v>
      </c>
      <c r="O125" s="1090">
        <f t="shared" si="24"/>
        <v>1540728.9369999999</v>
      </c>
      <c r="P125" s="1090">
        <f t="shared" si="24"/>
        <v>1684117.8688149999</v>
      </c>
    </row>
    <row r="126" spans="1:16" x14ac:dyDescent="0.25">
      <c r="A126" s="1091"/>
      <c r="B126" s="1093" t="s">
        <v>140</v>
      </c>
      <c r="C126" s="1093"/>
      <c r="D126" s="1093"/>
      <c r="E126" s="1094">
        <f>[4]INDUSTRY!$F$116</f>
        <v>4609</v>
      </c>
      <c r="F126" s="1094">
        <f>[4]INDUSTRY!$G$116</f>
        <v>4604</v>
      </c>
      <c r="G126" s="1094">
        <f>[4]INDUSTRY!$H$116</f>
        <v>4589</v>
      </c>
      <c r="H126" s="1094">
        <f>[4]INDUSTRY!$I$116</f>
        <v>4681</v>
      </c>
      <c r="I126" s="1094">
        <f>[4]INDUSTRY!$J$116</f>
        <v>4686</v>
      </c>
      <c r="J126" s="1094">
        <f>[4]INDUSTRY!$K$116</f>
        <v>4717</v>
      </c>
      <c r="K126" s="1094">
        <f>[4]INDUSTRY!$L$116</f>
        <v>4668</v>
      </c>
      <c r="L126" s="1094">
        <f>[4]INDUSTRY!$M$116</f>
        <v>4678</v>
      </c>
      <c r="M126" s="1094">
        <f>[4]INDUSTRY!$N$116</f>
        <v>4727</v>
      </c>
      <c r="N126" s="1094">
        <f>[4]INDUSTRY!$O$116</f>
        <v>3540</v>
      </c>
      <c r="O126" s="1094">
        <f>[4]INDUSTRY!$P$116</f>
        <v>2983</v>
      </c>
      <c r="P126" s="1094">
        <f>[4]INDUSTRY!$Q$116</f>
        <v>5531</v>
      </c>
    </row>
    <row r="127" spans="1:16" x14ac:dyDescent="0.25">
      <c r="A127" s="1091"/>
      <c r="B127" s="1093" t="s">
        <v>79</v>
      </c>
      <c r="C127" s="1093"/>
      <c r="D127" s="1093"/>
      <c r="E127" s="1094">
        <f>[4]INDUSTRY!$F$117</f>
        <v>841260</v>
      </c>
      <c r="F127" s="1094">
        <f>[4]INDUSTRY!$G$117</f>
        <v>1448418</v>
      </c>
      <c r="G127" s="1094">
        <f>[4]INDUSTRY!$H$117</f>
        <v>1725949</v>
      </c>
      <c r="H127" s="1094">
        <f>[4]INDUSTRY!$I$117</f>
        <v>1245512.621</v>
      </c>
      <c r="I127" s="1094">
        <f>[4]INDUSTRY!$J$117</f>
        <v>1290920</v>
      </c>
      <c r="J127" s="1094">
        <f>[4]INDUSTRY!$K$117</f>
        <v>764599</v>
      </c>
      <c r="K127" s="1094">
        <f>[4]INDUSTRY!$L$117</f>
        <v>1535002</v>
      </c>
      <c r="L127" s="1094">
        <f>[4]INDUSTRY!$M$117</f>
        <v>1564648</v>
      </c>
      <c r="M127" s="1094">
        <f>[4]INDUSTRY!$N$117</f>
        <v>1558057.32</v>
      </c>
      <c r="N127" s="1094">
        <f>[4]INDUSTRY!$O$117</f>
        <v>1093482.375</v>
      </c>
      <c r="O127" s="1094">
        <f>[4]INDUSTRY!$P$117</f>
        <v>1033064.937</v>
      </c>
      <c r="P127" s="1094">
        <f>[4]INDUSTRY!$Q$117</f>
        <v>924161.90700000001</v>
      </c>
    </row>
    <row r="128" spans="1:16" x14ac:dyDescent="0.25">
      <c r="A128" s="1091"/>
      <c r="B128" s="1093" t="s">
        <v>80</v>
      </c>
      <c r="C128" s="1093"/>
      <c r="D128" s="1093"/>
      <c r="E128" s="1094">
        <f>[4]INDUSTRY!$F$118</f>
        <v>255925</v>
      </c>
      <c r="F128" s="1094">
        <f>[4]INDUSTRY!$G$118</f>
        <v>108403</v>
      </c>
      <c r="G128" s="1094">
        <f>[4]INDUSTRY!$H$118</f>
        <v>98829</v>
      </c>
      <c r="H128" s="1094">
        <f>[4]INDUSTRY!$I$118</f>
        <v>144399</v>
      </c>
      <c r="I128" s="1094">
        <f>[4]INDUSTRY!$J$118</f>
        <v>447917</v>
      </c>
      <c r="J128" s="1094">
        <f>[4]INDUSTRY!$K$118</f>
        <v>182629</v>
      </c>
      <c r="K128" s="1094">
        <f>[4]INDUSTRY!$L$118</f>
        <v>166618</v>
      </c>
      <c r="L128" s="1094">
        <f>[4]INDUSTRY!$M$118</f>
        <v>106476</v>
      </c>
      <c r="M128" s="1094">
        <f>[4]INDUSTRY!$N$118</f>
        <v>232189</v>
      </c>
      <c r="N128" s="1094">
        <f>[4]INDUSTRY!$O$118</f>
        <v>165340</v>
      </c>
      <c r="O128" s="1094">
        <f>[4]INDUSTRY!$P$118</f>
        <v>136231</v>
      </c>
      <c r="P128" s="1094">
        <f>[4]INDUSTRY!$Q$118</f>
        <v>297496.96181499999</v>
      </c>
    </row>
    <row r="129" spans="1:16" x14ac:dyDescent="0.25">
      <c r="A129" s="1091"/>
      <c r="B129" s="1093" t="s">
        <v>141</v>
      </c>
      <c r="C129" s="1093"/>
      <c r="D129" s="1093"/>
      <c r="E129" s="1094">
        <f>[4]INDUSTRY!$F$119</f>
        <v>84777</v>
      </c>
      <c r="F129" s="1094">
        <f>[4]INDUSTRY!$G$119</f>
        <v>84705</v>
      </c>
      <c r="G129" s="1094">
        <f>[4]INDUSTRY!$H$119</f>
        <v>82429</v>
      </c>
      <c r="H129" s="1094">
        <f>[4]INDUSTRY!$I$119</f>
        <v>78514</v>
      </c>
      <c r="I129" s="1094">
        <f>[4]INDUSTRY!$J$119</f>
        <v>82040</v>
      </c>
      <c r="J129" s="1094">
        <f>[4]INDUSTRY!$K$119</f>
        <v>84288</v>
      </c>
      <c r="K129" s="1094">
        <f>[4]INDUSTRY!$L$119</f>
        <v>85770</v>
      </c>
      <c r="L129" s="1094">
        <f>[4]INDUSTRY!$M$119</f>
        <v>88054</v>
      </c>
      <c r="M129" s="1094">
        <f>[4]INDUSTRY!$N$119</f>
        <v>90450</v>
      </c>
      <c r="N129" s="1094">
        <f>[4]INDUSTRY!$O$119</f>
        <v>84320</v>
      </c>
      <c r="O129" s="1094">
        <f>[4]INDUSTRY!$P$119</f>
        <v>88248</v>
      </c>
      <c r="P129" s="1094">
        <f>[4]INDUSTRY!$Q$119</f>
        <v>82705</v>
      </c>
    </row>
    <row r="130" spans="1:16" ht="15.75" thickBot="1" x14ac:dyDescent="0.3">
      <c r="A130" s="1097"/>
      <c r="B130" s="1099" t="s">
        <v>43</v>
      </c>
      <c r="C130" s="1099"/>
      <c r="D130" s="1099"/>
      <c r="E130" s="1094">
        <f>[4]INDUSTRY!$F$120</f>
        <v>274227</v>
      </c>
      <c r="F130" s="1094">
        <f>[4]INDUSTRY!$G$120</f>
        <v>351143</v>
      </c>
      <c r="G130" s="1094">
        <f>[4]INDUSTRY!$H$120+3</f>
        <v>300642</v>
      </c>
      <c r="H130" s="1094">
        <f>[4]INDUSTRY!$I$120</f>
        <v>259642</v>
      </c>
      <c r="I130" s="1094">
        <f>[4]INDUSTRY!$J$120</f>
        <v>244060</v>
      </c>
      <c r="J130" s="1094">
        <f>[4]INDUSTRY!$K$120</f>
        <v>485624</v>
      </c>
      <c r="K130" s="1094">
        <f>[4]INDUSTRY!$L$120</f>
        <v>287823</v>
      </c>
      <c r="L130" s="1094">
        <f>[4]INDUSTRY!$M$120</f>
        <v>269740</v>
      </c>
      <c r="M130" s="1094">
        <f>[4]INDUSTRY!$N$120</f>
        <v>265109</v>
      </c>
      <c r="N130" s="1094">
        <f>[4]INDUSTRY!$O$120</f>
        <v>267138</v>
      </c>
      <c r="O130" s="1094">
        <f>[4]INDUSTRY!$P$120</f>
        <v>280202</v>
      </c>
      <c r="P130" s="1094">
        <f>[4]INDUSTRY!$Q$120</f>
        <v>374223</v>
      </c>
    </row>
    <row r="131" spans="1:16" ht="15.75" thickBot="1" x14ac:dyDescent="0.3">
      <c r="A131" s="1105" t="s">
        <v>81</v>
      </c>
      <c r="B131" s="1165"/>
      <c r="C131" s="1165"/>
      <c r="D131" s="1165"/>
      <c r="E131" s="1090">
        <f>E71+E81+E104+E119+E120+E125</f>
        <v>69060191</v>
      </c>
      <c r="F131" s="1090">
        <f>F71+F81+F104+F119+F120+F125+1</f>
        <v>68934871</v>
      </c>
      <c r="G131" s="1090">
        <f t="shared" ref="G131:P131" si="25">G71+G81+G104+G119+G120+G125</f>
        <v>69275194</v>
      </c>
      <c r="H131" s="1090">
        <f>H71+H81+H104+H119+H120+H125</f>
        <v>68177990.38102001</v>
      </c>
      <c r="I131" s="1090">
        <f>I71+I81+I104+I119+I120+I125</f>
        <v>70500866</v>
      </c>
      <c r="J131" s="1090">
        <f t="shared" si="25"/>
        <v>70929309</v>
      </c>
      <c r="K131" s="1090">
        <f t="shared" si="25"/>
        <v>73884834</v>
      </c>
      <c r="L131" s="1090">
        <f t="shared" si="25"/>
        <v>75293823</v>
      </c>
      <c r="M131" s="1090">
        <f t="shared" si="25"/>
        <v>74703124.476529986</v>
      </c>
      <c r="N131" s="1090">
        <f t="shared" si="25"/>
        <v>77035322.796570003</v>
      </c>
      <c r="O131" s="1090">
        <f t="shared" si="25"/>
        <v>77582847.801870003</v>
      </c>
      <c r="P131" s="1090">
        <f t="shared" si="25"/>
        <v>76989236.035689995</v>
      </c>
    </row>
    <row r="132" spans="1:16" ht="15.75" thickBot="1" x14ac:dyDescent="0.3">
      <c r="A132" s="1166" t="s">
        <v>82</v>
      </c>
      <c r="B132" s="1167"/>
      <c r="C132" s="1168"/>
      <c r="D132" s="1168"/>
      <c r="E132" s="1169"/>
      <c r="F132" s="1169"/>
      <c r="G132" s="1169"/>
      <c r="H132" s="1169"/>
      <c r="I132" s="1169"/>
      <c r="J132" s="1169"/>
      <c r="K132" s="1169"/>
      <c r="L132" s="1169"/>
      <c r="M132" s="1169"/>
      <c r="N132" s="1169"/>
      <c r="O132" s="1169"/>
      <c r="P132" s="1170"/>
    </row>
    <row r="133" spans="1:16" x14ac:dyDescent="0.25">
      <c r="A133" s="1127" t="s">
        <v>83</v>
      </c>
      <c r="B133" s="1104"/>
      <c r="C133" s="1104"/>
      <c r="D133" s="1104"/>
      <c r="E133" s="1094">
        <f>[4]INDUSTRY!$F$123</f>
        <v>581090</v>
      </c>
      <c r="F133" s="1094">
        <f>[4]INDUSTRY!$G$123</f>
        <v>584306</v>
      </c>
      <c r="G133" s="1094">
        <f>[4]INDUSTRY!$H$123</f>
        <v>980462</v>
      </c>
      <c r="H133" s="1094">
        <f>[4]INDUSTRY!$I$123</f>
        <v>704583</v>
      </c>
      <c r="I133" s="1094">
        <f>[4]INDUSTRY!$J$123</f>
        <v>835004</v>
      </c>
      <c r="J133" s="1094">
        <f>[4]INDUSTRY!$K$123</f>
        <v>660691</v>
      </c>
      <c r="K133" s="1094">
        <f>[4]INDUSTRY!$L$123</f>
        <v>755215</v>
      </c>
      <c r="L133" s="1094">
        <f>[4]INDUSTRY!$M$123</f>
        <v>732227</v>
      </c>
      <c r="M133" s="1094">
        <f>[4]INDUSTRY!$N$123</f>
        <v>1056986</v>
      </c>
      <c r="N133" s="1094">
        <f>[4]INDUSTRY!$O$123</f>
        <v>718398</v>
      </c>
      <c r="O133" s="1094">
        <f>[4]INDUSTRY!$P$123</f>
        <v>1230235</v>
      </c>
      <c r="P133" s="1094">
        <f>[4]INDUSTRY!$Q$123</f>
        <v>1107799</v>
      </c>
    </row>
    <row r="134" spans="1:16" x14ac:dyDescent="0.25">
      <c r="A134" s="1091" t="s">
        <v>142</v>
      </c>
      <c r="B134" s="1093"/>
      <c r="C134" s="1093"/>
      <c r="D134" s="1093"/>
      <c r="E134" s="1094">
        <f>[4]INDUSTRY!$F$124</f>
        <v>2020145</v>
      </c>
      <c r="F134" s="1094">
        <f>[4]INDUSTRY!$G$124</f>
        <v>2061205</v>
      </c>
      <c r="G134" s="1094">
        <f>[4]INDUSTRY!$H$124</f>
        <v>1708244</v>
      </c>
      <c r="H134" s="1094">
        <f>[4]INDUSTRY!$I$124</f>
        <v>1716647</v>
      </c>
      <c r="I134" s="1094">
        <f>[4]INDUSTRY!$J$124</f>
        <v>1694580</v>
      </c>
      <c r="J134" s="1094">
        <f>[4]INDUSTRY!$K$124</f>
        <v>1657268</v>
      </c>
      <c r="K134" s="1094">
        <f>[4]INDUSTRY!$L$124</f>
        <v>2266745</v>
      </c>
      <c r="L134" s="1094">
        <f>[4]INDUSTRY!$M$124</f>
        <v>2617529</v>
      </c>
      <c r="M134" s="1094">
        <f>[4]INDUSTRY!$N$124</f>
        <v>2710886</v>
      </c>
      <c r="N134" s="1094">
        <f>[4]INDUSTRY!$O$124</f>
        <v>2713184</v>
      </c>
      <c r="O134" s="1094">
        <f>[4]INDUSTRY!$P$124</f>
        <v>2695839</v>
      </c>
      <c r="P134" s="1094">
        <f>[4]INDUSTRY!$Q$124</f>
        <v>2595809</v>
      </c>
    </row>
    <row r="135" spans="1:16" ht="15.75" thickBot="1" x14ac:dyDescent="0.3">
      <c r="A135" s="1171" t="s">
        <v>143</v>
      </c>
      <c r="B135" s="1172"/>
      <c r="C135" s="1172"/>
      <c r="D135" s="1172"/>
      <c r="E135" s="1173">
        <f>[4]INDUSTRY!$F$125</f>
        <v>0</v>
      </c>
      <c r="F135" s="1173">
        <f>[4]INDUSTRY!$G$125</f>
        <v>0</v>
      </c>
      <c r="G135" s="1173">
        <f>[4]INDUSTRY!$H$125</f>
        <v>0</v>
      </c>
      <c r="H135" s="1173">
        <f>[4]INDUSTRY!$I$125</f>
        <v>0</v>
      </c>
      <c r="I135" s="1173">
        <f>[4]INDUSTRY!$J$125</f>
        <v>0</v>
      </c>
      <c r="J135" s="1173">
        <f>[4]INDUSTRY!$K$125</f>
        <v>0</v>
      </c>
      <c r="K135" s="1173">
        <f>[4]INDUSTRY!$L$125</f>
        <v>0</v>
      </c>
      <c r="L135" s="1173">
        <f>[4]INDUSTRY!$M$125</f>
        <v>0</v>
      </c>
      <c r="M135" s="1173">
        <f>[4]INDUSTRY!$N$125</f>
        <v>0</v>
      </c>
      <c r="N135" s="1173">
        <f>[4]INDUSTRY!$O$125</f>
        <v>0</v>
      </c>
      <c r="O135" s="1173"/>
      <c r="P135" s="1173"/>
    </row>
    <row r="136" spans="1:16" hidden="1" x14ac:dyDescent="0.25">
      <c r="H136" s="1075">
        <f>+H61-H131</f>
        <v>1.6189799904823303</v>
      </c>
      <c r="I136" s="1075">
        <f>+I61-I131</f>
        <v>2</v>
      </c>
      <c r="J136" s="1075">
        <f>+J61-J131</f>
        <v>0</v>
      </c>
    </row>
    <row r="137" spans="1:16" x14ac:dyDescent="0.25">
      <c r="E137" s="1075"/>
      <c r="F137" s="1075"/>
      <c r="G137" s="1075"/>
      <c r="H137" s="1075"/>
      <c r="K137" s="1075"/>
      <c r="L137" s="1075"/>
      <c r="M137" s="1075"/>
    </row>
  </sheetData>
  <mergeCells count="28">
    <mergeCell ref="P12:P15"/>
    <mergeCell ref="O12:O15"/>
    <mergeCell ref="N12:N15"/>
    <mergeCell ref="A8:P8"/>
    <mergeCell ref="D1:D3"/>
    <mergeCell ref="E1:E3"/>
    <mergeCell ref="G1:H3"/>
    <mergeCell ref="A4:P4"/>
    <mergeCell ref="A7:P7"/>
    <mergeCell ref="M12:M15"/>
    <mergeCell ref="A9:P9"/>
    <mergeCell ref="A10:D15"/>
    <mergeCell ref="F12:F15"/>
    <mergeCell ref="E12:E15"/>
    <mergeCell ref="N10:P11"/>
    <mergeCell ref="K10:M11"/>
    <mergeCell ref="H10:J11"/>
    <mergeCell ref="E10:G11"/>
    <mergeCell ref="A118:D118"/>
    <mergeCell ref="A16:D16"/>
    <mergeCell ref="A69:D70"/>
    <mergeCell ref="B90:D90"/>
    <mergeCell ref="G12:G15"/>
    <mergeCell ref="L12:L15"/>
    <mergeCell ref="K12:K15"/>
    <mergeCell ref="J12:J15"/>
    <mergeCell ref="I12:I15"/>
    <mergeCell ref="H12:H15"/>
  </mergeCells>
  <pageMargins left="0.25" right="0.25" top="0" bottom="0" header="0.3" footer="0.3"/>
  <pageSetup scale="51" fitToHeight="0" orientation="landscape" r:id="rId1"/>
  <rowBreaks count="1" manualBreakCount="1">
    <brk id="70" max="15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140"/>
  <sheetViews>
    <sheetView topLeftCell="A87" zoomScale="90" zoomScaleNormal="90" workbookViewId="0">
      <pane xSplit="1" topLeftCell="J1" activePane="topRight" state="frozen"/>
      <selection pane="topRight" activeCell="J17" sqref="J17:J135"/>
    </sheetView>
  </sheetViews>
  <sheetFormatPr defaultRowHeight="15" x14ac:dyDescent="0.25"/>
  <cols>
    <col min="1" max="1" width="23" customWidth="1"/>
    <col min="4" max="4" width="26.140625" customWidth="1"/>
    <col min="5" max="5" width="17.42578125" customWidth="1"/>
    <col min="6" max="6" width="16.85546875" customWidth="1"/>
    <col min="7" max="7" width="16.28515625" customWidth="1"/>
    <col min="8" max="8" width="16.7109375" customWidth="1"/>
    <col min="9" max="9" width="17.28515625" customWidth="1"/>
    <col min="10" max="10" width="16.7109375" customWidth="1"/>
    <col min="11" max="11" width="16" customWidth="1"/>
    <col min="12" max="12" width="17" customWidth="1"/>
    <col min="13" max="13" width="16.28515625" customWidth="1"/>
    <col min="14" max="16" width="16.28515625" style="1178" customWidth="1"/>
  </cols>
  <sheetData>
    <row r="1" spans="1:16" ht="15.75" x14ac:dyDescent="0.25">
      <c r="B1" s="196"/>
      <c r="C1" s="196"/>
      <c r="D1" s="1348"/>
      <c r="E1" s="1348"/>
      <c r="F1" s="196"/>
      <c r="G1" s="1314"/>
      <c r="H1" s="1314"/>
      <c r="I1" s="196"/>
      <c r="J1" s="196"/>
      <c r="L1" s="196"/>
    </row>
    <row r="2" spans="1:16" ht="15.75" x14ac:dyDescent="0.25">
      <c r="B2" s="196"/>
      <c r="C2" s="196"/>
      <c r="D2" s="1348"/>
      <c r="E2" s="1348"/>
      <c r="F2" s="196"/>
      <c r="G2" s="1314"/>
      <c r="H2" s="1314"/>
      <c r="I2" s="196"/>
    </row>
    <row r="3" spans="1:16" ht="15.75" x14ac:dyDescent="0.25">
      <c r="B3" s="196"/>
      <c r="C3" s="196"/>
      <c r="D3" s="1348"/>
      <c r="E3" s="1348"/>
      <c r="F3" s="196"/>
      <c r="G3" s="1314"/>
      <c r="H3" s="1314"/>
      <c r="I3" s="196"/>
    </row>
    <row r="4" spans="1:16" x14ac:dyDescent="0.25">
      <c r="A4" s="1303"/>
      <c r="B4" s="1303"/>
      <c r="C4" s="1303"/>
      <c r="D4" s="1303"/>
      <c r="E4" s="1303"/>
      <c r="F4" s="1303"/>
      <c r="G4" s="1303"/>
      <c r="H4" s="1303"/>
      <c r="I4" s="1303"/>
      <c r="J4" s="1303"/>
      <c r="K4" s="1303"/>
      <c r="L4" s="1303"/>
      <c r="M4" s="1303"/>
    </row>
    <row r="5" spans="1:16" x14ac:dyDescent="0.25">
      <c r="A5" s="1177"/>
      <c r="B5" s="1177"/>
      <c r="C5" s="1177"/>
      <c r="D5" s="1177"/>
      <c r="E5" s="1177"/>
      <c r="F5" s="1177"/>
      <c r="G5" s="1177"/>
      <c r="H5" s="1177"/>
      <c r="I5" s="1177"/>
      <c r="J5" s="1177"/>
      <c r="K5" s="1177"/>
      <c r="L5" s="1177"/>
      <c r="M5" s="1177"/>
    </row>
    <row r="6" spans="1:16" x14ac:dyDescent="0.25">
      <c r="A6" s="1177"/>
      <c r="B6" s="1177"/>
      <c r="C6" s="1177"/>
      <c r="D6" s="1177"/>
      <c r="E6" s="1177"/>
      <c r="F6" s="1177"/>
      <c r="G6" s="1177"/>
      <c r="H6" s="1177"/>
      <c r="I6" s="1177"/>
      <c r="J6" s="1177"/>
      <c r="K6" s="1177"/>
      <c r="L6" s="1177"/>
      <c r="M6" s="1177"/>
    </row>
    <row r="7" spans="1:16" ht="15.75" x14ac:dyDescent="0.25">
      <c r="A7" s="1442" t="s">
        <v>145</v>
      </c>
      <c r="B7" s="1442"/>
      <c r="C7" s="1442"/>
      <c r="D7" s="1442"/>
      <c r="E7" s="1442"/>
      <c r="F7" s="1442"/>
      <c r="G7" s="1442"/>
      <c r="H7" s="1442"/>
      <c r="I7" s="1442"/>
      <c r="J7" s="1442"/>
      <c r="K7" s="1442"/>
      <c r="L7" s="1442"/>
      <c r="M7" s="1442"/>
      <c r="N7" s="1442"/>
      <c r="O7" s="1442"/>
      <c r="P7" s="1442"/>
    </row>
    <row r="8" spans="1:16" ht="15.75" x14ac:dyDescent="0.25">
      <c r="A8" s="1442" t="s">
        <v>175</v>
      </c>
      <c r="B8" s="1442"/>
      <c r="C8" s="1442"/>
      <c r="D8" s="1442"/>
      <c r="E8" s="1442"/>
      <c r="F8" s="1442"/>
      <c r="G8" s="1442"/>
      <c r="H8" s="1442"/>
      <c r="I8" s="1442"/>
      <c r="J8" s="1442"/>
      <c r="K8" s="1442"/>
      <c r="L8" s="1442"/>
      <c r="M8" s="1442"/>
      <c r="N8" s="1442"/>
      <c r="O8" s="1442"/>
      <c r="P8" s="1442"/>
    </row>
    <row r="9" spans="1:16" ht="20.25" customHeight="1" thickBot="1" x14ac:dyDescent="0.3">
      <c r="A9" s="1461" t="s">
        <v>196</v>
      </c>
      <c r="B9" s="1461"/>
      <c r="C9" s="1461"/>
      <c r="D9" s="1461"/>
      <c r="E9" s="1461"/>
      <c r="F9" s="1461"/>
      <c r="G9" s="1461"/>
      <c r="H9" s="1461"/>
      <c r="I9" s="1461"/>
      <c r="J9" s="1461"/>
      <c r="K9" s="1461"/>
      <c r="L9" s="1461"/>
      <c r="M9" s="1461"/>
      <c r="N9" s="1461"/>
      <c r="O9" s="1461"/>
      <c r="P9" s="1461"/>
    </row>
    <row r="10" spans="1:16" x14ac:dyDescent="0.25">
      <c r="A10" s="1443" t="s">
        <v>148</v>
      </c>
      <c r="B10" s="1444"/>
      <c r="C10" s="1444"/>
      <c r="D10" s="1445"/>
      <c r="E10" s="1452" t="s">
        <v>191</v>
      </c>
      <c r="F10" s="1453"/>
      <c r="G10" s="1456"/>
      <c r="H10" s="1452" t="s">
        <v>192</v>
      </c>
      <c r="I10" s="1453"/>
      <c r="J10" s="1456"/>
      <c r="K10" s="1452" t="s">
        <v>193</v>
      </c>
      <c r="L10" s="1453"/>
      <c r="M10" s="1456"/>
      <c r="N10" s="1452" t="s">
        <v>194</v>
      </c>
      <c r="O10" s="1453"/>
      <c r="P10" s="1456"/>
    </row>
    <row r="11" spans="1:16" ht="15.75" thickBot="1" x14ac:dyDescent="0.3">
      <c r="A11" s="1446"/>
      <c r="B11" s="1447"/>
      <c r="C11" s="1447"/>
      <c r="D11" s="1448"/>
      <c r="E11" s="1454"/>
      <c r="F11" s="1455"/>
      <c r="G11" s="1457"/>
      <c r="H11" s="1454"/>
      <c r="I11" s="1455"/>
      <c r="J11" s="1457"/>
      <c r="K11" s="1454"/>
      <c r="L11" s="1455"/>
      <c r="M11" s="1457"/>
      <c r="N11" s="1454"/>
      <c r="O11" s="1455"/>
      <c r="P11" s="1457"/>
    </row>
    <row r="12" spans="1:16" x14ac:dyDescent="0.25">
      <c r="A12" s="1446"/>
      <c r="B12" s="1447"/>
      <c r="C12" s="1447"/>
      <c r="D12" s="1448"/>
      <c r="E12" s="1439">
        <v>41670</v>
      </c>
      <c r="F12" s="1439">
        <v>41698</v>
      </c>
      <c r="G12" s="1439">
        <v>41729</v>
      </c>
      <c r="H12" s="1439">
        <v>41759</v>
      </c>
      <c r="I12" s="1439">
        <v>41790</v>
      </c>
      <c r="J12" s="1439">
        <v>41820</v>
      </c>
      <c r="K12" s="1439">
        <v>41851</v>
      </c>
      <c r="L12" s="1439">
        <v>41882</v>
      </c>
      <c r="M12" s="1439">
        <v>41912</v>
      </c>
      <c r="N12" s="1439">
        <v>41943</v>
      </c>
      <c r="O12" s="1439">
        <v>41973</v>
      </c>
      <c r="P12" s="1439">
        <v>42004</v>
      </c>
    </row>
    <row r="13" spans="1:16" x14ac:dyDescent="0.25">
      <c r="A13" s="1446"/>
      <c r="B13" s="1447"/>
      <c r="C13" s="1447"/>
      <c r="D13" s="1448"/>
      <c r="E13" s="1440"/>
      <c r="F13" s="1440"/>
      <c r="G13" s="1440"/>
      <c r="H13" s="1440"/>
      <c r="I13" s="1440"/>
      <c r="J13" s="1440"/>
      <c r="K13" s="1440"/>
      <c r="L13" s="1440"/>
      <c r="M13" s="1440"/>
      <c r="N13" s="1440"/>
      <c r="O13" s="1440"/>
      <c r="P13" s="1440"/>
    </row>
    <row r="14" spans="1:16" ht="1.5" customHeight="1" thickBot="1" x14ac:dyDescent="0.3">
      <c r="A14" s="1446"/>
      <c r="B14" s="1447"/>
      <c r="C14" s="1447"/>
      <c r="D14" s="1448"/>
      <c r="E14" s="1440"/>
      <c r="F14" s="1440"/>
      <c r="G14" s="1440"/>
      <c r="H14" s="1440"/>
      <c r="I14" s="1440"/>
      <c r="J14" s="1440"/>
      <c r="K14" s="1440"/>
      <c r="L14" s="1440"/>
      <c r="M14" s="1440"/>
      <c r="N14" s="1440"/>
      <c r="O14" s="1440"/>
      <c r="P14" s="1440"/>
    </row>
    <row r="15" spans="1:16" ht="15.75" hidden="1" customHeight="1" thickBot="1" x14ac:dyDescent="0.3">
      <c r="A15" s="1449"/>
      <c r="B15" s="1450"/>
      <c r="C15" s="1450"/>
      <c r="D15" s="1451"/>
      <c r="E15" s="1441"/>
      <c r="F15" s="1441"/>
      <c r="G15" s="1441"/>
      <c r="H15" s="1441"/>
      <c r="I15" s="1441"/>
      <c r="J15" s="1441"/>
      <c r="K15" s="1441"/>
      <c r="L15" s="1441"/>
      <c r="M15" s="1441"/>
      <c r="N15" s="1441"/>
      <c r="O15" s="1441"/>
      <c r="P15" s="1441"/>
    </row>
    <row r="16" spans="1:16" ht="15.75" thickBot="1" x14ac:dyDescent="0.3">
      <c r="A16" s="1426" t="s">
        <v>152</v>
      </c>
      <c r="B16" s="1427"/>
      <c r="C16" s="1427"/>
      <c r="D16" s="1427"/>
      <c r="E16" s="1087"/>
      <c r="F16" s="1087"/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</row>
    <row r="17" spans="1:17" x14ac:dyDescent="0.25">
      <c r="A17" s="1088" t="s">
        <v>177</v>
      </c>
      <c r="B17" s="1089"/>
      <c r="C17" s="1089"/>
      <c r="D17" s="1089"/>
      <c r="E17" s="1090">
        <f t="shared" ref="E17:L17" si="0">E18+E21+E24</f>
        <v>2999178</v>
      </c>
      <c r="F17" s="1090">
        <f>F18+F21+F24</f>
        <v>2589433</v>
      </c>
      <c r="G17" s="1090">
        <f t="shared" si="0"/>
        <v>2638537</v>
      </c>
      <c r="H17" s="1090">
        <f t="shared" si="0"/>
        <v>3282473</v>
      </c>
      <c r="I17" s="1090">
        <f>I18+I21+I24</f>
        <v>2178217</v>
      </c>
      <c r="J17" s="1090">
        <f>J18+J21+J24</f>
        <v>2801095.638136006</v>
      </c>
      <c r="K17" s="1090">
        <f t="shared" si="0"/>
        <v>2174120.0822289074</v>
      </c>
      <c r="L17" s="1090">
        <f t="shared" si="0"/>
        <v>1962385.1321730516</v>
      </c>
      <c r="M17" s="1090">
        <f>M18+M21+M24</f>
        <v>2040980.3103754604</v>
      </c>
      <c r="N17" s="1090">
        <f t="shared" ref="N17:P17" si="1">N18+N21+N24</f>
        <v>2328352.580507746</v>
      </c>
      <c r="O17" s="1090">
        <f t="shared" si="1"/>
        <v>2275679.8990848474</v>
      </c>
      <c r="P17" s="1090">
        <f t="shared" si="1"/>
        <v>3513307.5684717111</v>
      </c>
    </row>
    <row r="18" spans="1:17" x14ac:dyDescent="0.25">
      <c r="A18" s="1091"/>
      <c r="B18" s="1092" t="s">
        <v>178</v>
      </c>
      <c r="C18" s="1093"/>
      <c r="D18" s="1093"/>
      <c r="E18" s="1090">
        <f>E19+E20</f>
        <v>2041761</v>
      </c>
      <c r="F18" s="1090">
        <f t="shared" ref="F18:P18" si="2">F19+F20</f>
        <v>1624551</v>
      </c>
      <c r="G18" s="1090">
        <f t="shared" si="2"/>
        <v>1870031</v>
      </c>
      <c r="H18" s="1090">
        <f t="shared" si="2"/>
        <v>2515903</v>
      </c>
      <c r="I18" s="1090">
        <f t="shared" si="2"/>
        <v>1414394</v>
      </c>
      <c r="J18" s="1090">
        <f>J19+J20</f>
        <v>1875118.6381360062</v>
      </c>
      <c r="K18" s="1090">
        <f t="shared" si="2"/>
        <v>1422660.0822289076</v>
      </c>
      <c r="L18" s="1090">
        <f t="shared" si="2"/>
        <v>1218946.1321730516</v>
      </c>
      <c r="M18" s="1090">
        <f t="shared" si="2"/>
        <v>1272130.3103754604</v>
      </c>
      <c r="N18" s="1090">
        <f t="shared" si="2"/>
        <v>1580146.580507746</v>
      </c>
      <c r="O18" s="1090">
        <f t="shared" si="2"/>
        <v>1400497.8990848477</v>
      </c>
      <c r="P18" s="1090">
        <f t="shared" si="2"/>
        <v>2263332.5684717111</v>
      </c>
    </row>
    <row r="19" spans="1:17" x14ac:dyDescent="0.25">
      <c r="A19" s="1091"/>
      <c r="B19" s="1093"/>
      <c r="C19" s="1093" t="s">
        <v>88</v>
      </c>
      <c r="D19" s="1093"/>
      <c r="E19" s="1094">
        <f>[5]INDUSTRY!$F$10</f>
        <v>1620338</v>
      </c>
      <c r="F19" s="1094">
        <f>[5]INDUSTRY!$G$10</f>
        <v>1195670</v>
      </c>
      <c r="G19" s="1094">
        <f>[5]INDUSTRY!$H$10</f>
        <v>1450222</v>
      </c>
      <c r="H19" s="1094">
        <f>[5]INDUSTRY!$I$10</f>
        <v>1680387</v>
      </c>
      <c r="I19" s="1094">
        <f>[5]INDUSTRY!$J$10</f>
        <v>850425</v>
      </c>
      <c r="J19" s="1094">
        <f>[5]INDUSTRY!$K$10</f>
        <v>903531.63813600619</v>
      </c>
      <c r="K19" s="1094">
        <f>[5]INDUSTRY!$L$10</f>
        <v>702487.08222890762</v>
      </c>
      <c r="L19" s="1094">
        <f>[5]INDUSTRY!$M$10</f>
        <v>641082.13217305148</v>
      </c>
      <c r="M19" s="1094">
        <f>[5]INDUSTRY!$N$10</f>
        <v>746769.31037546054</v>
      </c>
      <c r="N19" s="1094">
        <f>[5]INDUSTRY!$O$10</f>
        <v>1049383.580507746</v>
      </c>
      <c r="O19" s="1094">
        <f>[5]INDUSTRY!$P$10</f>
        <v>885616.89908484765</v>
      </c>
      <c r="P19" s="1094">
        <f>[5]INDUSTRY!$Q$10</f>
        <v>1600647.267101848</v>
      </c>
    </row>
    <row r="20" spans="1:17" x14ac:dyDescent="0.25">
      <c r="A20" s="1091"/>
      <c r="B20" s="1095"/>
      <c r="C20" s="1095" t="s">
        <v>89</v>
      </c>
      <c r="D20" s="1093"/>
      <c r="E20" s="1094">
        <f>[5]INDUSTRY!$F$11</f>
        <v>421423</v>
      </c>
      <c r="F20" s="1094">
        <f>[5]INDUSTRY!$G$11</f>
        <v>428881</v>
      </c>
      <c r="G20" s="1094">
        <f>[5]INDUSTRY!$H$11</f>
        <v>419809</v>
      </c>
      <c r="H20" s="1094">
        <f>[5]INDUSTRY!$I$11</f>
        <v>835516</v>
      </c>
      <c r="I20" s="1094">
        <f>[5]INDUSTRY!$J$11</f>
        <v>563969</v>
      </c>
      <c r="J20" s="1094">
        <f>[5]INDUSTRY!$K$11</f>
        <v>971587</v>
      </c>
      <c r="K20" s="1094">
        <f>[5]INDUSTRY!$L$11</f>
        <v>720173</v>
      </c>
      <c r="L20" s="1094">
        <f>[5]INDUSTRY!$M$11</f>
        <v>577864</v>
      </c>
      <c r="M20" s="1094">
        <f>[5]INDUSTRY!$N$11</f>
        <v>525361</v>
      </c>
      <c r="N20" s="1094">
        <f>[5]INDUSTRY!$O$11</f>
        <v>530763</v>
      </c>
      <c r="O20" s="1094">
        <f>[5]INDUSTRY!$P$11</f>
        <v>514881</v>
      </c>
      <c r="P20" s="1094">
        <f>[5]INDUSTRY!$Q$11</f>
        <v>662685.30136986298</v>
      </c>
      <c r="Q20" t="s">
        <v>197</v>
      </c>
    </row>
    <row r="21" spans="1:17" x14ac:dyDescent="0.25">
      <c r="A21" s="1091"/>
      <c r="B21" s="1096" t="s">
        <v>179</v>
      </c>
      <c r="C21" s="1095"/>
      <c r="D21" s="1093"/>
      <c r="E21" s="1090">
        <f>E22+E23</f>
        <v>955863</v>
      </c>
      <c r="F21" s="1090">
        <f>F22+F23</f>
        <v>963310</v>
      </c>
      <c r="G21" s="1090">
        <f t="shared" ref="G21:L21" si="3">G22+G23</f>
        <v>766915</v>
      </c>
      <c r="H21" s="1090">
        <f t="shared" si="3"/>
        <v>764960</v>
      </c>
      <c r="I21" s="1090">
        <f t="shared" si="3"/>
        <v>763823</v>
      </c>
      <c r="J21" s="1090">
        <f>J22+J23</f>
        <v>925977</v>
      </c>
      <c r="K21" s="1090">
        <f t="shared" si="3"/>
        <v>751460</v>
      </c>
      <c r="L21" s="1090">
        <f t="shared" si="3"/>
        <v>743439</v>
      </c>
      <c r="M21" s="1090">
        <f>M22+M23</f>
        <v>768850</v>
      </c>
      <c r="N21" s="1090">
        <f t="shared" ref="N21:P21" si="4">N22+N23</f>
        <v>748206</v>
      </c>
      <c r="O21" s="1090">
        <f t="shared" si="4"/>
        <v>875182</v>
      </c>
      <c r="P21" s="1090">
        <f t="shared" si="4"/>
        <v>891498</v>
      </c>
    </row>
    <row r="22" spans="1:17" x14ac:dyDescent="0.25">
      <c r="A22" s="1091"/>
      <c r="B22" s="1095"/>
      <c r="C22" s="1093" t="s">
        <v>88</v>
      </c>
      <c r="D22" s="1093"/>
      <c r="E22" s="1094">
        <f>[5]INDUSTRY!$F$13</f>
        <v>840863</v>
      </c>
      <c r="F22" s="1094">
        <f>[5]INDUSTRY!$G$13</f>
        <v>798190</v>
      </c>
      <c r="G22" s="1094">
        <f>[5]INDUSTRY!$H$13</f>
        <v>766915</v>
      </c>
      <c r="H22" s="1094">
        <f>[5]INDUSTRY!$I$13</f>
        <v>764960</v>
      </c>
      <c r="I22" s="1094">
        <f>[5]INDUSTRY!$J$13</f>
        <v>763823</v>
      </c>
      <c r="J22" s="1094">
        <f>[5]INDUSTRY!$K$13</f>
        <v>750977</v>
      </c>
      <c r="K22" s="1094">
        <f>[5]INDUSTRY!$L$13</f>
        <v>751460</v>
      </c>
      <c r="L22" s="1094">
        <f>[5]INDUSTRY!$M$13</f>
        <v>743439</v>
      </c>
      <c r="M22" s="1094">
        <f>[5]INDUSTRY!$N$13</f>
        <v>768850</v>
      </c>
      <c r="N22" s="1094">
        <f>[5]INDUSTRY!$O$13</f>
        <v>748206</v>
      </c>
      <c r="O22" s="1094">
        <f>[5]INDUSTRY!$P$13</f>
        <v>745182</v>
      </c>
      <c r="P22" s="1094">
        <f>[5]INDUSTRY!$Q$13</f>
        <v>761498</v>
      </c>
    </row>
    <row r="23" spans="1:17" x14ac:dyDescent="0.25">
      <c r="A23" s="1091"/>
      <c r="B23" s="1095"/>
      <c r="C23" s="1095" t="s">
        <v>89</v>
      </c>
      <c r="D23" s="1093"/>
      <c r="E23" s="1094">
        <f>[5]INDUSTRY!$F$14</f>
        <v>115000</v>
      </c>
      <c r="F23" s="1094">
        <f>[5]INDUSTRY!$G$14</f>
        <v>165120</v>
      </c>
      <c r="G23" s="1094">
        <f>[5]INDUSTRY!$H$14</f>
        <v>0</v>
      </c>
      <c r="H23" s="1094">
        <f>[5]INDUSTRY!$I$14</f>
        <v>0</v>
      </c>
      <c r="I23" s="1094">
        <f>[5]INDUSTRY!$J$14</f>
        <v>0</v>
      </c>
      <c r="J23" s="1094">
        <f>[5]INDUSTRY!$K$14</f>
        <v>175000</v>
      </c>
      <c r="K23" s="1094">
        <f>[5]INDUSTRY!$L$14</f>
        <v>0</v>
      </c>
      <c r="L23" s="1094">
        <f>[5]INDUSTRY!$M$14</f>
        <v>0</v>
      </c>
      <c r="M23" s="1094">
        <f>[5]INDUSTRY!$N$14</f>
        <v>0</v>
      </c>
      <c r="N23" s="1094">
        <f>[5]INDUSTRY!$O$14</f>
        <v>0</v>
      </c>
      <c r="O23" s="1094">
        <f>[5]INDUSTRY!$P$14</f>
        <v>130000</v>
      </c>
      <c r="P23" s="1094">
        <f>[5]INDUSTRY!$Q$14</f>
        <v>130000</v>
      </c>
    </row>
    <row r="24" spans="1:17" ht="15.75" thickBot="1" x14ac:dyDescent="0.3">
      <c r="A24" s="1097"/>
      <c r="B24" s="1098" t="s">
        <v>180</v>
      </c>
      <c r="C24" s="1099"/>
      <c r="D24" s="1099"/>
      <c r="E24" s="1094">
        <f>[5]INDUSTRY!$F$15</f>
        <v>1554</v>
      </c>
      <c r="F24" s="1094">
        <f>[5]INDUSTRY!$G$15</f>
        <v>1572</v>
      </c>
      <c r="G24" s="1094">
        <f>[5]INDUSTRY!$H$15</f>
        <v>1591</v>
      </c>
      <c r="H24" s="1094">
        <f>[5]INDUSTRY!$I$15</f>
        <v>1610</v>
      </c>
      <c r="I24" s="1094">
        <f>[5]INDUSTRY!$J$15</f>
        <v>0</v>
      </c>
      <c r="J24" s="1094">
        <f>[5]INDUSTRY!$K$15</f>
        <v>0</v>
      </c>
      <c r="K24" s="1094">
        <f>[5]INDUSTRY!$L$15</f>
        <v>0</v>
      </c>
      <c r="L24" s="1094">
        <f>[5]INDUSTRY!$M$15</f>
        <v>0</v>
      </c>
      <c r="M24" s="1094">
        <f>[5]INDUSTRY!$N$15</f>
        <v>0</v>
      </c>
      <c r="N24" s="1094">
        <f>[5]INDUSTRY!$O$15</f>
        <v>0</v>
      </c>
      <c r="O24" s="1094">
        <f>[5]INDUSTRY!$P$15</f>
        <v>0</v>
      </c>
      <c r="P24" s="1094">
        <f>[5]INDUSTRY!$Q$15</f>
        <v>358477</v>
      </c>
    </row>
    <row r="25" spans="1:17" x14ac:dyDescent="0.25">
      <c r="A25" s="1100" t="s">
        <v>181</v>
      </c>
      <c r="B25" s="1101"/>
      <c r="C25" s="1101"/>
      <c r="D25" s="1101"/>
      <c r="E25" s="1090">
        <f>E26+E33</f>
        <v>64426574</v>
      </c>
      <c r="F25" s="1090">
        <f>F26+F33</f>
        <v>64661020</v>
      </c>
      <c r="G25" s="1090">
        <f>G26+G33</f>
        <v>65676886</v>
      </c>
      <c r="H25" s="1090">
        <f t="shared" ref="H25:P25" si="5">H26+H33</f>
        <v>65481556</v>
      </c>
      <c r="I25" s="1090">
        <f t="shared" si="5"/>
        <v>66957422</v>
      </c>
      <c r="J25" s="1090">
        <f t="shared" si="5"/>
        <v>67318264.463913992</v>
      </c>
      <c r="K25" s="1090">
        <f t="shared" si="5"/>
        <v>70524415.722811103</v>
      </c>
      <c r="L25" s="1090">
        <f t="shared" si="5"/>
        <v>72566851.811796963</v>
      </c>
      <c r="M25" s="1090">
        <f t="shared" si="5"/>
        <v>73456203.059664533</v>
      </c>
      <c r="N25" s="1090">
        <f t="shared" si="5"/>
        <v>72252430.700072259</v>
      </c>
      <c r="O25" s="1090">
        <f t="shared" si="5"/>
        <v>73793660.701945141</v>
      </c>
      <c r="P25" s="1090">
        <f t="shared" si="5"/>
        <v>72694463.480548292</v>
      </c>
    </row>
    <row r="26" spans="1:17" x14ac:dyDescent="0.25">
      <c r="A26" s="1102"/>
      <c r="B26" s="1103" t="s">
        <v>178</v>
      </c>
      <c r="C26" s="1103"/>
      <c r="D26" s="1104"/>
      <c r="E26" s="1090">
        <f>SUM(E27:E32)</f>
        <v>61971948</v>
      </c>
      <c r="F26" s="1090">
        <f t="shared" ref="F26:P26" si="6">SUM(F27:F32)</f>
        <v>62321116</v>
      </c>
      <c r="G26" s="1090">
        <f>SUM(G27:G32)</f>
        <v>63031710</v>
      </c>
      <c r="H26" s="1090">
        <f t="shared" si="6"/>
        <v>62741395</v>
      </c>
      <c r="I26" s="1090">
        <f t="shared" si="6"/>
        <v>64213496</v>
      </c>
      <c r="J26" s="1090">
        <f t="shared" si="6"/>
        <v>64568615.972913988</v>
      </c>
      <c r="K26" s="1090">
        <f t="shared" si="6"/>
        <v>67770968.1848111</v>
      </c>
      <c r="L26" s="1090">
        <f t="shared" si="6"/>
        <v>69614866.227796957</v>
      </c>
      <c r="M26" s="1090">
        <f t="shared" si="6"/>
        <v>70506079.428664535</v>
      </c>
      <c r="N26" s="1090">
        <f t="shared" si="6"/>
        <v>69219394.073072255</v>
      </c>
      <c r="O26" s="1090">
        <f t="shared" si="6"/>
        <v>70770321.078945145</v>
      </c>
      <c r="P26" s="1090">
        <f t="shared" si="6"/>
        <v>69661707.862548292</v>
      </c>
    </row>
    <row r="27" spans="1:17" x14ac:dyDescent="0.25">
      <c r="A27" s="1102"/>
      <c r="B27" s="1104"/>
      <c r="C27" s="1093" t="s">
        <v>164</v>
      </c>
      <c r="D27" s="1104"/>
      <c r="E27" s="1094">
        <f>[5]INDUSTRY!$F$18</f>
        <v>19443265</v>
      </c>
      <c r="F27" s="1094">
        <f>[5]INDUSTRY!$G$18</f>
        <v>19741762</v>
      </c>
      <c r="G27" s="1094">
        <f>[5]INDUSTRY!$H$18</f>
        <v>20698032</v>
      </c>
      <c r="H27" s="1094">
        <f>[5]INDUSTRY!$I$18</f>
        <v>20192485</v>
      </c>
      <c r="I27" s="1094">
        <f>[5]INDUSTRY!$J$18</f>
        <v>20548355</v>
      </c>
      <c r="J27" s="1094">
        <f>[5]INDUSTRY!$K$18</f>
        <v>20927917.829209998</v>
      </c>
      <c r="K27" s="1094">
        <f>[5]INDUSTRY!$L$18</f>
        <v>24125830.465849999</v>
      </c>
      <c r="L27" s="1094">
        <f>[5]INDUSTRY!$M$18</f>
        <v>23208049.221359998</v>
      </c>
      <c r="M27" s="1094">
        <f>[5]INDUSTRY!$N$18</f>
        <v>24481011.67055</v>
      </c>
      <c r="N27" s="1094">
        <f>[5]INDUSTRY!$O$18</f>
        <v>23098863.907729998</v>
      </c>
      <c r="O27" s="1094">
        <f>[5]INDUSTRY!$P$18</f>
        <v>23763417.587210998</v>
      </c>
      <c r="P27" s="1094">
        <f>[5]INDUSTRY!$Q$18</f>
        <v>22680832.876361001</v>
      </c>
    </row>
    <row r="28" spans="1:17" x14ac:dyDescent="0.25">
      <c r="A28" s="1102"/>
      <c r="B28" s="1104"/>
      <c r="C28" s="1093" t="s">
        <v>165</v>
      </c>
      <c r="D28" s="1093"/>
      <c r="E28" s="1094">
        <f>[5]INDUSTRY!$F$19</f>
        <v>13455441</v>
      </c>
      <c r="F28" s="1094">
        <f>[5]INDUSTRY!$G$19</f>
        <v>13926551</v>
      </c>
      <c r="G28" s="1094">
        <f>[5]INDUSTRY!$H$19</f>
        <v>13906650</v>
      </c>
      <c r="H28" s="1094">
        <f>[5]INDUSTRY!$I$19</f>
        <v>14463661</v>
      </c>
      <c r="I28" s="1094">
        <f>[5]INDUSTRY!$J$19</f>
        <v>14976972</v>
      </c>
      <c r="J28" s="1094">
        <f>[5]INDUSTRY!$K$19</f>
        <v>14560525.668609999</v>
      </c>
      <c r="K28" s="1094">
        <f>[5]INDUSTRY!$L$19</f>
        <v>14637335.08351</v>
      </c>
      <c r="L28" s="1094">
        <f>[5]INDUSTRY!$M$19</f>
        <v>15274866.935079999</v>
      </c>
      <c r="M28" s="1094">
        <f>[5]INDUSTRY!$N$19</f>
        <v>16508735.691059999</v>
      </c>
      <c r="N28" s="1094">
        <f>[5]INDUSTRY!$O$19</f>
        <v>15001788.5656</v>
      </c>
      <c r="O28" s="1094">
        <f>[5]INDUSTRY!$P$19</f>
        <v>16303529.47462</v>
      </c>
      <c r="P28" s="1094">
        <f>[5]INDUSTRY!$Q$19</f>
        <v>15064210.676390138</v>
      </c>
    </row>
    <row r="29" spans="1:17" x14ac:dyDescent="0.25">
      <c r="A29" s="1102"/>
      <c r="B29" s="1104"/>
      <c r="C29" s="1093" t="s">
        <v>9</v>
      </c>
      <c r="D29" s="1093"/>
      <c r="E29" s="1094">
        <f>[5]INDUSTRY!$F$20</f>
        <v>2681369</v>
      </c>
      <c r="F29" s="1094">
        <f>[5]INDUSTRY!$G$20</f>
        <v>2721744</v>
      </c>
      <c r="G29" s="1094">
        <f>[5]INDUSTRY!$H$20</f>
        <v>2756971</v>
      </c>
      <c r="H29" s="1094">
        <f>[5]INDUSTRY!$I$20</f>
        <v>2798560</v>
      </c>
      <c r="I29" s="1094">
        <f>[5]INDUSTRY!$J$20</f>
        <v>2770281</v>
      </c>
      <c r="J29" s="1094">
        <f>[5]INDUSTRY!$K$20</f>
        <v>2507729.14</v>
      </c>
      <c r="K29" s="1094">
        <f>[5]INDUSTRY!$L$20</f>
        <v>2607835.111</v>
      </c>
      <c r="L29" s="1094">
        <f>[5]INDUSTRY!$M$20</f>
        <v>2983636.6669999999</v>
      </c>
      <c r="M29" s="1094">
        <f>[5]INDUSTRY!$N$20</f>
        <v>3020333.96</v>
      </c>
      <c r="N29" s="1094">
        <f>[5]INDUSTRY!$O$20</f>
        <v>3145615.0980000002</v>
      </c>
      <c r="O29" s="1094">
        <f>[5]INDUSTRY!$P$20</f>
        <v>3228240.08</v>
      </c>
      <c r="P29" s="1094">
        <f>[5]INDUSTRY!$Q$20</f>
        <v>3200052.2970000003</v>
      </c>
    </row>
    <row r="30" spans="1:17" x14ac:dyDescent="0.25">
      <c r="A30" s="1105"/>
      <c r="B30" s="1106"/>
      <c r="C30" s="1106" t="s">
        <v>10</v>
      </c>
      <c r="D30" s="1106"/>
      <c r="E30" s="1094">
        <f>[5]INDUSTRY!$F$21</f>
        <v>7388486</v>
      </c>
      <c r="F30" s="1094">
        <f>[5]INDUSTRY!$G$21</f>
        <v>7598212</v>
      </c>
      <c r="G30" s="1094">
        <f>[5]INDUSTRY!$H$21</f>
        <v>7370969</v>
      </c>
      <c r="H30" s="1094">
        <f>[5]INDUSTRY!$I$21</f>
        <v>7251737</v>
      </c>
      <c r="I30" s="1094">
        <f>[5]INDUSTRY!$J$21</f>
        <v>7338567</v>
      </c>
      <c r="J30" s="1094">
        <f>[5]INDUSTRY!$K$21</f>
        <v>8001372.5020939941</v>
      </c>
      <c r="K30" s="1094">
        <f>[5]INDUSTRY!$L$21</f>
        <v>7905474.3054510923</v>
      </c>
      <c r="L30" s="1094">
        <f>[5]INDUSTRY!$M$21</f>
        <v>8849101.3733569495</v>
      </c>
      <c r="M30" s="1094">
        <f>[5]INDUSTRY!$N$21</f>
        <v>8011235.2274845392</v>
      </c>
      <c r="N30" s="1094">
        <f>[5]INDUSTRY!$O$21</f>
        <v>8924956.2229622547</v>
      </c>
      <c r="O30" s="1094">
        <f>[5]INDUSTRY!$P$21</f>
        <v>8714194.6278541535</v>
      </c>
      <c r="P30" s="1094">
        <f>[5]INDUSTRY!$Q$21</f>
        <v>9474328.6711259186</v>
      </c>
    </row>
    <row r="31" spans="1:17" x14ac:dyDescent="0.25">
      <c r="A31" s="1105"/>
      <c r="B31" s="1106"/>
      <c r="C31" s="1106" t="s">
        <v>94</v>
      </c>
      <c r="D31" s="1106"/>
      <c r="E31" s="1094">
        <f>[5]INDUSTRY!$F$22</f>
        <v>16286035</v>
      </c>
      <c r="F31" s="1094">
        <f>[5]INDUSTRY!$G$22</f>
        <v>16194663</v>
      </c>
      <c r="G31" s="1094">
        <f>[5]INDUSTRY!$H$22</f>
        <v>16166124</v>
      </c>
      <c r="H31" s="1094">
        <f>[5]INDUSTRY!$I$22</f>
        <v>15822487</v>
      </c>
      <c r="I31" s="1094">
        <f>[5]INDUSTRY!$J$22</f>
        <v>16023807</v>
      </c>
      <c r="J31" s="1094">
        <f>[5]INDUSTRY!$K$22</f>
        <v>16151664.539999999</v>
      </c>
      <c r="K31" s="1094">
        <f>[5]INDUSTRY!$L$22</f>
        <v>16094097.550999999</v>
      </c>
      <c r="L31" s="1094">
        <f>[5]INDUSTRY!$M$22</f>
        <v>16248449.388999999</v>
      </c>
      <c r="M31" s="1094">
        <f>[5]INDUSTRY!$N$22</f>
        <v>16335011.270570001</v>
      </c>
      <c r="N31" s="1094">
        <f>[5]INDUSTRY!$O$22</f>
        <v>16650386.15178</v>
      </c>
      <c r="O31" s="1094">
        <f>[5]INDUSTRY!$P$22</f>
        <v>16351444.457260001</v>
      </c>
      <c r="P31" s="1094">
        <f>[5]INDUSTRY!$Q$22</f>
        <v>16631305.672671232</v>
      </c>
    </row>
    <row r="32" spans="1:17" x14ac:dyDescent="0.25">
      <c r="A32" s="1107"/>
      <c r="B32" s="1108"/>
      <c r="C32" s="1109" t="s">
        <v>95</v>
      </c>
      <c r="D32" s="1108"/>
      <c r="E32" s="1094">
        <f>[5]INDUSTRY!$F$23</f>
        <v>2717352</v>
      </c>
      <c r="F32" s="1094">
        <f>[5]INDUSTRY!$G$23</f>
        <v>2138184</v>
      </c>
      <c r="G32" s="1094">
        <f>[5]INDUSTRY!$H$23</f>
        <v>2132964</v>
      </c>
      <c r="H32" s="1094">
        <f>[5]INDUSTRY!$I$23</f>
        <v>2212465</v>
      </c>
      <c r="I32" s="1094">
        <f>[5]INDUSTRY!$J$23</f>
        <v>2555514</v>
      </c>
      <c r="J32" s="1094">
        <f>[5]INDUSTRY!$K$23</f>
        <v>2419406.2930000001</v>
      </c>
      <c r="K32" s="1094">
        <f>[5]INDUSTRY!$L$23</f>
        <v>2400395.6680000001</v>
      </c>
      <c r="L32" s="1094">
        <f>[5]INDUSTRY!$M$23</f>
        <v>3050762.642</v>
      </c>
      <c r="M32" s="1094">
        <f>[5]INDUSTRY!$N$23</f>
        <v>2149751.6090000002</v>
      </c>
      <c r="N32" s="1094">
        <f>[5]INDUSTRY!$O$23</f>
        <v>2397784.1269999999</v>
      </c>
      <c r="O32" s="1094">
        <f>[5]INDUSTRY!$P$23</f>
        <v>2409494.852</v>
      </c>
      <c r="P32" s="1094">
        <f>[5]INDUSTRY!$Q$23</f>
        <v>2610977.6689999998</v>
      </c>
    </row>
    <row r="33" spans="1:16" x14ac:dyDescent="0.25">
      <c r="A33" s="1110"/>
      <c r="B33" s="1111" t="s">
        <v>179</v>
      </c>
      <c r="C33" s="1112"/>
      <c r="D33" s="1112"/>
      <c r="E33" s="1090">
        <f>SUM(E34:E38)</f>
        <v>2454626</v>
      </c>
      <c r="F33" s="1090">
        <f t="shared" ref="F33:L33" si="7">SUM(F34:F38)</f>
        <v>2339904</v>
      </c>
      <c r="G33" s="1090">
        <f>SUM(G34:G38)</f>
        <v>2645176</v>
      </c>
      <c r="H33" s="1090">
        <f t="shared" si="7"/>
        <v>2740161</v>
      </c>
      <c r="I33" s="1090">
        <f t="shared" si="7"/>
        <v>2743926</v>
      </c>
      <c r="J33" s="1090">
        <f t="shared" si="7"/>
        <v>2749648.4909999999</v>
      </c>
      <c r="K33" s="1090">
        <f t="shared" si="7"/>
        <v>2753447.5379999997</v>
      </c>
      <c r="L33" s="1090">
        <f t="shared" si="7"/>
        <v>2951985.5839999998</v>
      </c>
      <c r="M33" s="1090">
        <f>SUM(M34:M38)</f>
        <v>2950123.6310000001</v>
      </c>
      <c r="N33" s="1090">
        <f t="shared" ref="N33:P33" si="8">SUM(N34:N38)</f>
        <v>3033036.6270000003</v>
      </c>
      <c r="O33" s="1090">
        <f t="shared" si="8"/>
        <v>3023339.6229999997</v>
      </c>
      <c r="P33" s="1090">
        <f t="shared" si="8"/>
        <v>3032755.6179999998</v>
      </c>
    </row>
    <row r="34" spans="1:16" x14ac:dyDescent="0.25">
      <c r="A34" s="1110"/>
      <c r="B34" s="1112"/>
      <c r="C34" s="1112" t="s">
        <v>97</v>
      </c>
      <c r="D34" s="1112"/>
      <c r="E34" s="1094">
        <f>[5]INDUSTRY!$F$25</f>
        <v>0</v>
      </c>
      <c r="F34" s="1094">
        <f>[5]INDUSTRY!$G$25</f>
        <v>0</v>
      </c>
      <c r="G34" s="1094">
        <f>[5]INDUSTRY!$H$25</f>
        <v>0</v>
      </c>
      <c r="H34" s="1094">
        <f>[5]INDUSTRY!$I$25</f>
        <v>0</v>
      </c>
      <c r="I34" s="1094">
        <f>[5]INDUSTRY!$J$25</f>
        <v>0</v>
      </c>
      <c r="J34" s="1094">
        <f>[5]INDUSTRY!$K$25</f>
        <v>0</v>
      </c>
      <c r="K34" s="1094">
        <f>[5]INDUSTRY!$L$25</f>
        <v>0</v>
      </c>
      <c r="L34" s="1094">
        <f>[5]INDUSTRY!$M$25</f>
        <v>0</v>
      </c>
      <c r="M34" s="1094">
        <f>[5]INDUSTRY!$N$25</f>
        <v>0</v>
      </c>
      <c r="N34" s="1094">
        <f>[5]INDUSTRY!$O$25</f>
        <v>0</v>
      </c>
      <c r="O34" s="1094">
        <f>[5]INDUSTRY!$P$25</f>
        <v>0</v>
      </c>
      <c r="P34" s="1094">
        <f>[5]INDUSTRY!$Q$25</f>
        <v>0</v>
      </c>
    </row>
    <row r="35" spans="1:16" x14ac:dyDescent="0.25">
      <c r="A35" s="1110"/>
      <c r="B35" s="1113"/>
      <c r="C35" s="1114" t="s">
        <v>15</v>
      </c>
      <c r="D35" s="1112"/>
      <c r="E35" s="1094">
        <f>[5]INDUSTRY!$F$26</f>
        <v>0</v>
      </c>
      <c r="F35" s="1094">
        <f>[5]INDUSTRY!$G$26</f>
        <v>0</v>
      </c>
      <c r="G35" s="1094">
        <f>[5]INDUSTRY!$H$26</f>
        <v>0</v>
      </c>
      <c r="H35" s="1094">
        <f>[5]INDUSTRY!$I$26</f>
        <v>0</v>
      </c>
      <c r="I35" s="1094">
        <f>[5]INDUSTRY!$J$26</f>
        <v>0</v>
      </c>
      <c r="J35" s="1094">
        <f>[5]INDUSTRY!$K$26</f>
        <v>0</v>
      </c>
      <c r="K35" s="1094">
        <f>[5]INDUSTRY!$L$25</f>
        <v>0</v>
      </c>
      <c r="L35" s="1094">
        <f>[5]INDUSTRY!$M$25</f>
        <v>0</v>
      </c>
      <c r="M35" s="1094">
        <f>[5]INDUSTRY!$M$25</f>
        <v>0</v>
      </c>
      <c r="N35" s="1094">
        <f>[5]INDUSTRY!$O$25</f>
        <v>0</v>
      </c>
      <c r="O35" s="1094">
        <f>[5]INDUSTRY!$P$25</f>
        <v>0</v>
      </c>
      <c r="P35" s="1094">
        <f>[5]INDUSTRY!$Q$25</f>
        <v>0</v>
      </c>
    </row>
    <row r="36" spans="1:16" x14ac:dyDescent="0.25">
      <c r="A36" s="1115"/>
      <c r="B36" s="1116"/>
      <c r="C36" s="1117" t="s">
        <v>16</v>
      </c>
      <c r="D36" s="1117"/>
      <c r="E36" s="1094">
        <f>[5]INDUSTRY!$F$27</f>
        <v>1796468</v>
      </c>
      <c r="F36" s="1094">
        <f>[5]INDUSTRY!$G$27</f>
        <v>1677652</v>
      </c>
      <c r="G36" s="1094">
        <f>[5]INDUSTRY!$H$27</f>
        <v>1979364</v>
      </c>
      <c r="H36" s="1094">
        <f>[5]INDUSTRY!$I$27</f>
        <v>2085430</v>
      </c>
      <c r="I36" s="1094">
        <f>[5]INDUSTRY!$J$27</f>
        <v>2084583</v>
      </c>
      <c r="J36" s="1094">
        <f>[5]INDUSTRY!$K$27</f>
        <v>2743618.4909999999</v>
      </c>
      <c r="K36" s="1094">
        <f>[5]INDUSTRY!$L$27</f>
        <v>2747392.5379999997</v>
      </c>
      <c r="L36" s="1094">
        <f>[5]INDUSTRY!$M$27</f>
        <v>2941428.5839999998</v>
      </c>
      <c r="M36" s="1094">
        <f>[5]INDUSTRY!$N$27</f>
        <v>2945067.6310000001</v>
      </c>
      <c r="N36" s="1094">
        <f>[5]INDUSTRY!$O$27</f>
        <v>3027959.6270000003</v>
      </c>
      <c r="O36" s="1094">
        <f>[5]INDUSTRY!$P$27</f>
        <v>3019291.6229999997</v>
      </c>
      <c r="P36" s="1094">
        <f>[5]INDUSTRY!$Q$27</f>
        <v>3028685.6179999998</v>
      </c>
    </row>
    <row r="37" spans="1:16" x14ac:dyDescent="0.25">
      <c r="A37" s="1105"/>
      <c r="B37" s="1113"/>
      <c r="C37" s="1112" t="s">
        <v>98</v>
      </c>
      <c r="D37" s="1112"/>
      <c r="E37" s="1094">
        <f>[5]INDUSTRY!$F$28</f>
        <v>0</v>
      </c>
      <c r="F37" s="1094">
        <f>[5]INDUSTRY!$G$28</f>
        <v>8008</v>
      </c>
      <c r="G37" s="1094">
        <f>[5]INDUSTRY!$H$28</f>
        <v>0</v>
      </c>
      <c r="H37" s="1094">
        <f>[5]INDUSTRY!$I$28</f>
        <v>0</v>
      </c>
      <c r="I37" s="1094">
        <f>[5]INDUSTRY!$J$28</f>
        <v>0</v>
      </c>
      <c r="J37" s="1094">
        <f>[5]INDUSTRY!$K$28</f>
        <v>0</v>
      </c>
      <c r="K37" s="1094">
        <f>[5]INDUSTRY!$L$28</f>
        <v>0</v>
      </c>
      <c r="L37" s="1094">
        <f>[5]INDUSTRY!$M$28</f>
        <v>0</v>
      </c>
      <c r="M37" s="1094">
        <f>[5]INDUSTRY!$N$28</f>
        <v>0</v>
      </c>
      <c r="N37" s="1094">
        <f>[5]INDUSTRY!$O$28</f>
        <v>0</v>
      </c>
      <c r="O37" s="1094">
        <f>[5]INDUSTRY!$P$28</f>
        <v>0</v>
      </c>
      <c r="P37" s="1094">
        <f>[5]INDUSTRY!$Q$28</f>
        <v>0</v>
      </c>
    </row>
    <row r="38" spans="1:16" ht="15.75" thickBot="1" x14ac:dyDescent="0.3">
      <c r="A38" s="1107"/>
      <c r="B38" s="1118"/>
      <c r="C38" s="1106" t="s">
        <v>99</v>
      </c>
      <c r="D38" s="1106"/>
      <c r="E38" s="1094">
        <f>[5]INDUSTRY!$F$29</f>
        <v>658158</v>
      </c>
      <c r="F38" s="1094">
        <f>[5]INDUSTRY!$G$29</f>
        <v>654244</v>
      </c>
      <c r="G38" s="1094">
        <f>[5]INDUSTRY!$H$29</f>
        <v>665812</v>
      </c>
      <c r="H38" s="1094">
        <f>[5]INDUSTRY!$I$29</f>
        <v>654731</v>
      </c>
      <c r="I38" s="1094">
        <f>[5]INDUSTRY!$J$29</f>
        <v>659343</v>
      </c>
      <c r="J38" s="1094">
        <f>[5]INDUSTRY!$K$29</f>
        <v>6030</v>
      </c>
      <c r="K38" s="1094">
        <f>[5]INDUSTRY!$L$29</f>
        <v>6055</v>
      </c>
      <c r="L38" s="1094">
        <f>[5]INDUSTRY!$M$29</f>
        <v>10557</v>
      </c>
      <c r="M38" s="1094">
        <f>[5]INDUSTRY!$N$29</f>
        <v>5056</v>
      </c>
      <c r="N38" s="1094">
        <f>[5]INDUSTRY!$O$29</f>
        <v>5077</v>
      </c>
      <c r="O38" s="1094">
        <f>[5]INDUSTRY!$P$29</f>
        <v>4048</v>
      </c>
      <c r="P38" s="1094">
        <f>[5]INDUSTRY!$Q$29</f>
        <v>4070</v>
      </c>
    </row>
    <row r="39" spans="1:16" ht="15.75" thickBot="1" x14ac:dyDescent="0.3">
      <c r="A39" s="1119" t="s">
        <v>182</v>
      </c>
      <c r="B39" s="1120"/>
      <c r="C39" s="1120"/>
      <c r="D39" s="1120"/>
      <c r="E39" s="1090">
        <f>E17+E25</f>
        <v>67425752</v>
      </c>
      <c r="F39" s="1090">
        <f>F17+F25</f>
        <v>67250453</v>
      </c>
      <c r="G39" s="1090">
        <f t="shared" ref="G39:P39" si="9">G17+G25</f>
        <v>68315423</v>
      </c>
      <c r="H39" s="1090">
        <f t="shared" si="9"/>
        <v>68764029</v>
      </c>
      <c r="I39" s="1090">
        <f t="shared" si="9"/>
        <v>69135639</v>
      </c>
      <c r="J39" s="1090">
        <f t="shared" si="9"/>
        <v>70119360.102049991</v>
      </c>
      <c r="K39" s="1090">
        <f t="shared" si="9"/>
        <v>72698535.805040017</v>
      </c>
      <c r="L39" s="1090">
        <f t="shared" si="9"/>
        <v>74529236.94397001</v>
      </c>
      <c r="M39" s="1090">
        <f t="shared" si="9"/>
        <v>75497183.370039999</v>
      </c>
      <c r="N39" s="1090">
        <f t="shared" si="9"/>
        <v>74580783.280579999</v>
      </c>
      <c r="O39" s="1090">
        <f t="shared" si="9"/>
        <v>76069340.601029992</v>
      </c>
      <c r="P39" s="1090">
        <f t="shared" si="9"/>
        <v>76207771.049020007</v>
      </c>
    </row>
    <row r="40" spans="1:16" x14ac:dyDescent="0.25">
      <c r="A40" s="1100" t="s">
        <v>183</v>
      </c>
      <c r="B40" s="1101"/>
      <c r="C40" s="1101"/>
      <c r="D40" s="1121"/>
      <c r="E40" s="1090">
        <f>SUM(E41:E48)</f>
        <v>2169775</v>
      </c>
      <c r="F40" s="1090">
        <f t="shared" ref="F40:P40" si="10">SUM(F41:F48)</f>
        <v>2443077</v>
      </c>
      <c r="G40" s="1090">
        <f t="shared" si="10"/>
        <v>2187069</v>
      </c>
      <c r="H40" s="1090">
        <f t="shared" si="10"/>
        <v>2672617</v>
      </c>
      <c r="I40" s="1090">
        <f t="shared" si="10"/>
        <v>2585009</v>
      </c>
      <c r="J40" s="1090">
        <f t="shared" si="10"/>
        <v>2483033.1942199999</v>
      </c>
      <c r="K40" s="1090">
        <f t="shared" si="10"/>
        <v>2423298.3938900004</v>
      </c>
      <c r="L40" s="1090">
        <f t="shared" si="10"/>
        <v>2839610.9181400002</v>
      </c>
      <c r="M40" s="1090">
        <f t="shared" si="10"/>
        <v>2687439.2020999999</v>
      </c>
      <c r="N40" s="1090">
        <f t="shared" si="10"/>
        <v>2559509.24248</v>
      </c>
      <c r="O40" s="1090">
        <f t="shared" si="10"/>
        <v>3677529.97315</v>
      </c>
      <c r="P40" s="1090">
        <f t="shared" si="10"/>
        <v>1999033.80222</v>
      </c>
    </row>
    <row r="41" spans="1:16" x14ac:dyDescent="0.25">
      <c r="A41" s="1091"/>
      <c r="B41" s="1093" t="s">
        <v>20</v>
      </c>
      <c r="C41" s="1093"/>
      <c r="D41" s="1093"/>
      <c r="E41" s="1094">
        <f>[5]INDUSTRY!$F$32</f>
        <v>76069</v>
      </c>
      <c r="F41" s="1094">
        <f>[5]INDUSTRY!$G$32</f>
        <v>142102</v>
      </c>
      <c r="G41" s="1094">
        <f>[5]INDUSTRY!$H$32</f>
        <v>185815</v>
      </c>
      <c r="H41" s="1094">
        <f>[5]INDUSTRY!$I$32</f>
        <v>271096</v>
      </c>
      <c r="I41" s="1094">
        <f>[5]INDUSTRY!$J$32</f>
        <v>336997</v>
      </c>
      <c r="J41" s="1094">
        <f>[5]INDUSTRY!$K$32</f>
        <v>29554.97</v>
      </c>
      <c r="K41" s="1094">
        <f>[5]INDUSTRY!$L$32</f>
        <v>149254.75099999999</v>
      </c>
      <c r="L41" s="1094">
        <f>[5]INDUSTRY!$M$32</f>
        <v>249255.889</v>
      </c>
      <c r="M41" s="1094">
        <f>[5]INDUSTRY!$N$32</f>
        <v>327466.17300000001</v>
      </c>
      <c r="N41" s="1094">
        <f>[5]INDUSTRY!$O$32</f>
        <v>421694.43400000001</v>
      </c>
      <c r="O41" s="1094">
        <f>[5]INDUSTRY!$P$32</f>
        <v>483274.05</v>
      </c>
      <c r="P41" s="1094">
        <f>[5]INDUSTRY!$Q$32</f>
        <v>128539.493</v>
      </c>
    </row>
    <row r="42" spans="1:16" x14ac:dyDescent="0.25">
      <c r="A42" s="1091"/>
      <c r="B42" s="1093" t="s">
        <v>21</v>
      </c>
      <c r="C42" s="1093"/>
      <c r="D42" s="1093"/>
      <c r="E42" s="1094">
        <f>[5]INDUSTRY!$F$33</f>
        <v>250208</v>
      </c>
      <c r="F42" s="1094">
        <f>[5]INDUSTRY!$G$33</f>
        <v>250092</v>
      </c>
      <c r="G42" s="1094">
        <f>[5]INDUSTRY!$H$33</f>
        <v>255823</v>
      </c>
      <c r="H42" s="1094">
        <f>[5]INDUSTRY!$I$33</f>
        <v>253393</v>
      </c>
      <c r="I42" s="1094">
        <f>[5]INDUSTRY!$J$33</f>
        <v>256446</v>
      </c>
      <c r="J42" s="1094">
        <f>[5]INDUSTRY!$K$33</f>
        <v>275651.01799999998</v>
      </c>
      <c r="K42" s="1094">
        <f>[5]INDUSTRY!$L$33</f>
        <v>234620.01799999998</v>
      </c>
      <c r="L42" s="1094">
        <f>[5]INDUSTRY!$M$33</f>
        <v>237723.01799999998</v>
      </c>
      <c r="M42" s="1094">
        <f>[5]INDUSTRY!$N$33</f>
        <v>231685.01799999998</v>
      </c>
      <c r="N42" s="1094">
        <f>[5]INDUSTRY!$O$33</f>
        <v>234993.01799999998</v>
      </c>
      <c r="O42" s="1094">
        <f>[5]INDUSTRY!$P$33</f>
        <v>253623.70199999999</v>
      </c>
      <c r="P42" s="1094">
        <f>[5]INDUSTRY!$Q$33</f>
        <v>234367.61199999999</v>
      </c>
    </row>
    <row r="43" spans="1:16" x14ac:dyDescent="0.25">
      <c r="A43" s="1091"/>
      <c r="B43" s="1093" t="s">
        <v>22</v>
      </c>
      <c r="C43" s="1093"/>
      <c r="D43" s="1093"/>
      <c r="E43" s="1094">
        <f>[5]INDUSTRY!$F$34</f>
        <v>0</v>
      </c>
      <c r="F43" s="1094">
        <f>[5]INDUSTRY!$G$34</f>
        <v>147176</v>
      </c>
      <c r="G43" s="1094">
        <f>[5]INDUSTRY!$H$34</f>
        <v>0</v>
      </c>
      <c r="H43" s="1094">
        <f>[5]INDUSTRY!$I$34</f>
        <v>0</v>
      </c>
      <c r="I43" s="1094">
        <f>[5]INDUSTRY!$J$34</f>
        <v>0</v>
      </c>
      <c r="J43" s="1094">
        <f>[5]INDUSTRY!$K$34</f>
        <v>0</v>
      </c>
      <c r="K43" s="1094">
        <f>[5]INDUSTRY!$L$34</f>
        <v>0</v>
      </c>
      <c r="L43" s="1094">
        <f>[5]INDUSTRY!$M$34</f>
        <v>157235</v>
      </c>
      <c r="M43" s="1094">
        <f>[5]INDUSTRY!$N$34</f>
        <v>157235</v>
      </c>
      <c r="N43" s="1094">
        <f>[5]INDUSTRY!$O$34</f>
        <v>0</v>
      </c>
      <c r="O43" s="1094">
        <f>[5]INDUSTRY!$P$34</f>
        <v>0</v>
      </c>
      <c r="P43" s="1094">
        <f>[5]INDUSTRY!$Q$34</f>
        <v>0</v>
      </c>
    </row>
    <row r="44" spans="1:16" x14ac:dyDescent="0.25">
      <c r="A44" s="1091"/>
      <c r="B44" s="1093" t="s">
        <v>23</v>
      </c>
      <c r="C44" s="1093"/>
      <c r="D44" s="1093"/>
      <c r="E44" s="1094">
        <f>[5]INDUSTRY!$F$35</f>
        <v>762149</v>
      </c>
      <c r="F44" s="1094">
        <f>[5]INDUSTRY!$G$35</f>
        <v>853258</v>
      </c>
      <c r="G44" s="1094">
        <f>[5]INDUSTRY!$H$35</f>
        <v>748889</v>
      </c>
      <c r="H44" s="1094">
        <f>[5]INDUSTRY!$I$35</f>
        <v>815303</v>
      </c>
      <c r="I44" s="1094">
        <f>[5]INDUSTRY!$J$35</f>
        <v>1063804</v>
      </c>
      <c r="J44" s="1094">
        <f>[5]INDUSTRY!$K$35</f>
        <v>1094505.97609</v>
      </c>
      <c r="K44" s="1094">
        <f>[5]INDUSTRY!$L$35</f>
        <v>1195795.12919</v>
      </c>
      <c r="L44" s="1094">
        <f>[5]INDUSTRY!$M$35</f>
        <v>1147388.1441500001</v>
      </c>
      <c r="M44" s="1094">
        <f>[5]INDUSTRY!$N$35</f>
        <v>1132599.52511</v>
      </c>
      <c r="N44" s="1094">
        <f>[5]INDUSTRY!$O$35</f>
        <v>956763.26316000009</v>
      </c>
      <c r="O44" s="1094">
        <f>[5]INDUSTRY!$P$35</f>
        <v>1143937.6350400001</v>
      </c>
      <c r="P44" s="1094">
        <f>[5]INDUSTRY!$Q$35</f>
        <v>1083995.01122</v>
      </c>
    </row>
    <row r="45" spans="1:16" x14ac:dyDescent="0.25">
      <c r="A45" s="1091"/>
      <c r="B45" s="1122" t="s">
        <v>79</v>
      </c>
      <c r="C45" s="1093"/>
      <c r="D45" s="1093"/>
      <c r="E45" s="1094">
        <f>[5]INDUSTRY!$F$36</f>
        <v>390259</v>
      </c>
      <c r="F45" s="1094">
        <f>[5]INDUSTRY!$G$36</f>
        <v>651056</v>
      </c>
      <c r="G45" s="1094">
        <f>[5]INDUSTRY!$H$36</f>
        <v>680432</v>
      </c>
      <c r="H45" s="1094">
        <f>[5]INDUSTRY!$I$36</f>
        <v>958256</v>
      </c>
      <c r="I45" s="1094">
        <f>[5]INDUSTRY!$J$36</f>
        <v>595340</v>
      </c>
      <c r="J45" s="1094">
        <f>[5]INDUSTRY!$K$36</f>
        <v>832667.80912999995</v>
      </c>
      <c r="K45" s="1094">
        <f>[5]INDUSTRY!$L$36</f>
        <v>541213.35569999996</v>
      </c>
      <c r="L45" s="1094">
        <f>[5]INDUSTRY!$M$36</f>
        <v>543469.06099000003</v>
      </c>
      <c r="M45" s="1094">
        <f>[5]INDUSTRY!$N$36</f>
        <v>519850.29099000001</v>
      </c>
      <c r="N45" s="1094">
        <f>[5]INDUSTRY!$O$36</f>
        <v>587939.70031999995</v>
      </c>
      <c r="O45" s="1094">
        <f>[5]INDUSTRY!$P$36</f>
        <v>1392328.9491099999</v>
      </c>
      <c r="P45" s="1094">
        <f>[5]INDUSTRY!$Q$36</f>
        <v>217629.50599999999</v>
      </c>
    </row>
    <row r="46" spans="1:16" x14ac:dyDescent="0.25">
      <c r="A46" s="1091"/>
      <c r="B46" s="1093" t="s">
        <v>166</v>
      </c>
      <c r="C46" s="1093"/>
      <c r="D46" s="1093"/>
      <c r="E46" s="1094">
        <f>[5]INDUSTRY!$F$37</f>
        <v>339296</v>
      </c>
      <c r="F46" s="1094">
        <f>[5]INDUSTRY!$G$37</f>
        <v>211861</v>
      </c>
      <c r="G46" s="1094">
        <f>[5]INDUSTRY!$H$37</f>
        <v>181434</v>
      </c>
      <c r="H46" s="1094">
        <f>[5]INDUSTRY!$I$37</f>
        <v>165114</v>
      </c>
      <c r="I46" s="1094">
        <f>[5]INDUSTRY!$J$37</f>
        <v>164520</v>
      </c>
      <c r="J46" s="1094">
        <f>[5]INDUSTRY!$K$37</f>
        <v>170155.421</v>
      </c>
      <c r="K46" s="1094">
        <f>[5]INDUSTRY!$L$37</f>
        <v>163353.14000000001</v>
      </c>
      <c r="L46" s="1094">
        <f>[5]INDUSTRY!$M$37</f>
        <v>153170.80599999998</v>
      </c>
      <c r="M46" s="1094">
        <f>[5]INDUSTRY!$N$37</f>
        <v>152507.19500000001</v>
      </c>
      <c r="N46" s="1094">
        <f>[5]INDUSTRY!$O$37</f>
        <v>207473.82699999999</v>
      </c>
      <c r="O46" s="1094">
        <f>[5]INDUSTRY!$P$37</f>
        <v>171692.63699999999</v>
      </c>
      <c r="P46" s="1094">
        <f>[5]INDUSTRY!$Q$37</f>
        <v>227137.18</v>
      </c>
    </row>
    <row r="47" spans="1:16" x14ac:dyDescent="0.25">
      <c r="A47" s="1091"/>
      <c r="B47" s="1122" t="s">
        <v>167</v>
      </c>
      <c r="C47" s="1093"/>
      <c r="D47" s="1093"/>
      <c r="E47" s="1094">
        <f>[5]INDUSTRY!$F$38</f>
        <v>0</v>
      </c>
      <c r="F47" s="1094">
        <f>[5]INDUSTRY!$G$38</f>
        <v>0</v>
      </c>
      <c r="G47" s="1094">
        <f>[5]INDUSTRY!$H$38</f>
        <v>0</v>
      </c>
      <c r="H47" s="1094">
        <f>[5]INDUSTRY!$I$38</f>
        <v>0</v>
      </c>
      <c r="I47" s="1094">
        <f>[5]INDUSTRY!$J$38</f>
        <v>0</v>
      </c>
      <c r="J47" s="1094">
        <f>[5]INDUSTRY!$K$38</f>
        <v>0</v>
      </c>
      <c r="K47" s="1094">
        <f>[5]INDUSTRY!$L$38</f>
        <v>0</v>
      </c>
      <c r="L47" s="1094">
        <f>[5]INDUSTRY!$M$38</f>
        <v>0</v>
      </c>
      <c r="M47" s="1094">
        <f>[5]INDUSTRY!$N$38</f>
        <v>0</v>
      </c>
      <c r="N47" s="1094">
        <f>[5]INDUSTRY!$O$38</f>
        <v>0</v>
      </c>
      <c r="O47" s="1094">
        <f>[5]INDUSTRY!$P$38</f>
        <v>0</v>
      </c>
      <c r="P47" s="1094">
        <f>[5]INDUSTRY!$Q$38</f>
        <v>0</v>
      </c>
    </row>
    <row r="48" spans="1:16" ht="15.75" thickBot="1" x14ac:dyDescent="0.3">
      <c r="A48" s="1097"/>
      <c r="B48" s="1123" t="s">
        <v>24</v>
      </c>
      <c r="C48" s="1099"/>
      <c r="D48" s="1099"/>
      <c r="E48" s="1094">
        <f>[5]INDUSTRY!$F$39</f>
        <v>351794</v>
      </c>
      <c r="F48" s="1094">
        <f>[5]INDUSTRY!$G$39</f>
        <v>187532</v>
      </c>
      <c r="G48" s="1094">
        <f>[5]INDUSTRY!$H$39</f>
        <v>134676</v>
      </c>
      <c r="H48" s="1094">
        <f>[5]INDUSTRY!$I$39</f>
        <v>209455</v>
      </c>
      <c r="I48" s="1094">
        <f>[5]INDUSTRY!$J$39</f>
        <v>167902</v>
      </c>
      <c r="J48" s="1094">
        <f>[5]INDUSTRY!$K$39</f>
        <v>80498</v>
      </c>
      <c r="K48" s="1094">
        <f>[5]INDUSTRY!$L$39</f>
        <v>139062</v>
      </c>
      <c r="L48" s="1094">
        <f>[5]INDUSTRY!$M$39</f>
        <v>351369</v>
      </c>
      <c r="M48" s="1094">
        <f>[5]INDUSTRY!$N$39</f>
        <v>166096</v>
      </c>
      <c r="N48" s="1094">
        <f>[5]INDUSTRY!$O$39</f>
        <v>150645</v>
      </c>
      <c r="O48" s="1094">
        <f>[5]INDUSTRY!$P$39</f>
        <v>232673</v>
      </c>
      <c r="P48" s="1094">
        <f>[5]INDUSTRY!$Q$39</f>
        <v>107365</v>
      </c>
    </row>
    <row r="49" spans="1:16" ht="15.75" thickBot="1" x14ac:dyDescent="0.3">
      <c r="A49" s="1119" t="s">
        <v>188</v>
      </c>
      <c r="B49" s="1120"/>
      <c r="C49" s="1120"/>
      <c r="D49" s="1120"/>
      <c r="E49" s="1090">
        <f>E39+E40</f>
        <v>69595527</v>
      </c>
      <c r="F49" s="1090">
        <f t="shared" ref="F49:P49" si="11">F39+F40</f>
        <v>69693530</v>
      </c>
      <c r="G49" s="1090">
        <f t="shared" si="11"/>
        <v>70502492</v>
      </c>
      <c r="H49" s="1090">
        <f t="shared" si="11"/>
        <v>71436646</v>
      </c>
      <c r="I49" s="1090">
        <f t="shared" si="11"/>
        <v>71720648</v>
      </c>
      <c r="J49" s="1090">
        <f t="shared" si="11"/>
        <v>72602393.296269998</v>
      </c>
      <c r="K49" s="1090">
        <f t="shared" si="11"/>
        <v>75121834.19893001</v>
      </c>
      <c r="L49" s="1090">
        <f t="shared" si="11"/>
        <v>77368847.862110004</v>
      </c>
      <c r="M49" s="1090">
        <f t="shared" si="11"/>
        <v>78184622.572139993</v>
      </c>
      <c r="N49" s="1090">
        <f t="shared" si="11"/>
        <v>77140292.523059994</v>
      </c>
      <c r="O49" s="1090">
        <f t="shared" si="11"/>
        <v>79746870.574179992</v>
      </c>
      <c r="P49" s="1090">
        <f t="shared" si="11"/>
        <v>78206804.851240009</v>
      </c>
    </row>
    <row r="50" spans="1:16" ht="15.75" thickBot="1" x14ac:dyDescent="0.3">
      <c r="A50" s="1088"/>
      <c r="B50" s="1089"/>
      <c r="C50" s="1089"/>
      <c r="D50" s="1089"/>
      <c r="E50" s="1090"/>
      <c r="F50" s="1090"/>
      <c r="G50" s="1090"/>
      <c r="H50" s="1090"/>
      <c r="I50" s="1090"/>
      <c r="J50" s="1090"/>
      <c r="K50" s="1090"/>
      <c r="L50" s="1090"/>
      <c r="M50" s="1090"/>
      <c r="N50" s="1090"/>
      <c r="O50" s="1090"/>
      <c r="P50" s="1090"/>
    </row>
    <row r="51" spans="1:16" x14ac:dyDescent="0.25">
      <c r="A51" s="1100" t="s">
        <v>184</v>
      </c>
      <c r="B51" s="1101"/>
      <c r="C51" s="1101"/>
      <c r="D51" s="1101"/>
      <c r="E51" s="1090">
        <f>E52+E55+E56+E57</f>
        <v>7918688</v>
      </c>
      <c r="F51" s="1090">
        <f t="shared" ref="F51:P51" si="12">F52+F55+F56+F57</f>
        <v>7807290</v>
      </c>
      <c r="G51" s="1090">
        <f t="shared" si="12"/>
        <v>7952878</v>
      </c>
      <c r="H51" s="1090">
        <f t="shared" si="12"/>
        <v>8096469</v>
      </c>
      <c r="I51" s="1090">
        <f t="shared" si="12"/>
        <v>8256776</v>
      </c>
      <c r="J51" s="1090">
        <f t="shared" si="12"/>
        <v>8293936.8752400009</v>
      </c>
      <c r="K51" s="1090">
        <f t="shared" si="12"/>
        <v>8467776.0354000013</v>
      </c>
      <c r="L51" s="1090">
        <f t="shared" si="12"/>
        <v>8484772.6999000013</v>
      </c>
      <c r="M51" s="1090">
        <f t="shared" si="12"/>
        <v>8654618.6317100003</v>
      </c>
      <c r="N51" s="1090">
        <f t="shared" si="12"/>
        <v>8846632.2176300008</v>
      </c>
      <c r="O51" s="1090">
        <f t="shared" si="12"/>
        <v>9045053.583970001</v>
      </c>
      <c r="P51" s="1090">
        <f t="shared" si="12"/>
        <v>8962590.0646600015</v>
      </c>
    </row>
    <row r="52" spans="1:16" x14ac:dyDescent="0.25">
      <c r="A52" s="1091"/>
      <c r="B52" s="1092" t="s">
        <v>185</v>
      </c>
      <c r="C52" s="1093"/>
      <c r="D52" s="1093"/>
      <c r="E52" s="1090">
        <f>E53+E54</f>
        <v>23861</v>
      </c>
      <c r="F52" s="1094">
        <f t="shared" ref="F52:P52" si="13">F53+F54</f>
        <v>23861</v>
      </c>
      <c r="G52" s="1094">
        <f t="shared" si="13"/>
        <v>23861</v>
      </c>
      <c r="H52" s="1094">
        <f t="shared" si="13"/>
        <v>23861</v>
      </c>
      <c r="I52" s="1094">
        <f t="shared" si="13"/>
        <v>23861</v>
      </c>
      <c r="J52" s="1094">
        <f t="shared" si="13"/>
        <v>23860.649000000001</v>
      </c>
      <c r="K52" s="1094">
        <f t="shared" si="13"/>
        <v>23860.649000000001</v>
      </c>
      <c r="L52" s="1094">
        <f t="shared" si="13"/>
        <v>23860.649000000001</v>
      </c>
      <c r="M52" s="1094">
        <f t="shared" si="13"/>
        <v>23860.649000000001</v>
      </c>
      <c r="N52" s="1094">
        <f t="shared" si="13"/>
        <v>23860.649000000001</v>
      </c>
      <c r="O52" s="1094">
        <f t="shared" si="13"/>
        <v>23860.649000000001</v>
      </c>
      <c r="P52" s="1094">
        <f t="shared" si="13"/>
        <v>23860.649000000001</v>
      </c>
    </row>
    <row r="53" spans="1:16" x14ac:dyDescent="0.25">
      <c r="A53" s="1124"/>
      <c r="B53" s="1125"/>
      <c r="C53" s="1125" t="s">
        <v>28</v>
      </c>
      <c r="D53" s="1126"/>
      <c r="E53" s="1094">
        <f>[5]INDUSTRY!$F$43</f>
        <v>23861</v>
      </c>
      <c r="F53" s="1094">
        <f>[5]INDUSTRY!$G$43</f>
        <v>23861</v>
      </c>
      <c r="G53" s="1094">
        <f>[5]INDUSTRY!$H$43</f>
        <v>23861</v>
      </c>
      <c r="H53" s="1094">
        <f>[5]INDUSTRY!$I$43</f>
        <v>23861</v>
      </c>
      <c r="I53" s="1094">
        <f>[5]INDUSTRY!$J$43</f>
        <v>23861</v>
      </c>
      <c r="J53" s="1094">
        <f>[5]INDUSTRY!$K$43</f>
        <v>23860.649000000001</v>
      </c>
      <c r="K53" s="1094">
        <f>[5]INDUSTRY!$L$43</f>
        <v>23860.649000000001</v>
      </c>
      <c r="L53" s="1094">
        <f>[5]INDUSTRY!$M$43</f>
        <v>23860.649000000001</v>
      </c>
      <c r="M53" s="1094">
        <f>[5]INDUSTRY!$N$43</f>
        <v>23860.649000000001</v>
      </c>
      <c r="N53" s="1094">
        <f>[5]INDUSTRY!$O$43</f>
        <v>23860.649000000001</v>
      </c>
      <c r="O53" s="1094">
        <f>[5]INDUSTRY!$P$43</f>
        <v>23860.649000000001</v>
      </c>
      <c r="P53" s="1094">
        <f>[5]INDUSTRY!$Q$43</f>
        <v>23860.649000000001</v>
      </c>
    </row>
    <row r="54" spans="1:16" x14ac:dyDescent="0.25">
      <c r="A54" s="1127"/>
      <c r="B54" s="1104"/>
      <c r="C54" s="1104" t="s">
        <v>29</v>
      </c>
      <c r="D54" s="1113"/>
      <c r="E54" s="1094">
        <f>[5]INDUSTRY!$F$44</f>
        <v>0</v>
      </c>
      <c r="F54" s="1094">
        <f>[5]INDUSTRY!$G$44</f>
        <v>0</v>
      </c>
      <c r="G54" s="1094">
        <f>[5]INDUSTRY!$H$44</f>
        <v>0</v>
      </c>
      <c r="H54" s="1094">
        <f>[5]INDUSTRY!$I$44</f>
        <v>0</v>
      </c>
      <c r="I54" s="1094">
        <f>[5]INDUSTRY!$J$44</f>
        <v>0</v>
      </c>
      <c r="J54" s="1094">
        <f>[5]INDUSTRY!$K$44</f>
        <v>0</v>
      </c>
      <c r="K54" s="1094">
        <f>[5]INDUSTRY!$L$44</f>
        <v>0</v>
      </c>
      <c r="L54" s="1094">
        <f>[5]INDUSTRY!$M$44</f>
        <v>0</v>
      </c>
      <c r="M54" s="1094">
        <f>[5]INDUSTRY!$N$44</f>
        <v>0</v>
      </c>
      <c r="N54" s="1094">
        <f>[5]INDUSTRY!$O$44</f>
        <v>0</v>
      </c>
      <c r="O54" s="1094">
        <f>[5]INDUSTRY!$P$44</f>
        <v>0</v>
      </c>
      <c r="P54" s="1094">
        <f>[5]INDUSTRY!$Q$44</f>
        <v>0</v>
      </c>
    </row>
    <row r="55" spans="1:16" x14ac:dyDescent="0.25">
      <c r="A55" s="1091"/>
      <c r="B55" s="1092" t="s">
        <v>30</v>
      </c>
      <c r="C55" s="1118"/>
      <c r="D55" s="1118"/>
      <c r="E55" s="1090">
        <f>[5]INDUSTRY!$F$45</f>
        <v>2112554</v>
      </c>
      <c r="F55" s="1090">
        <f>[5]INDUSTRY!$G$45</f>
        <v>2112554</v>
      </c>
      <c r="G55" s="1090">
        <f>[5]INDUSTRY!$H$45</f>
        <v>2112554</v>
      </c>
      <c r="H55" s="1090">
        <f>[5]INDUSTRY!$I$45</f>
        <v>2112554</v>
      </c>
      <c r="I55" s="1090">
        <f>[5]INDUSTRY!$J$45</f>
        <v>2112554</v>
      </c>
      <c r="J55" s="1090">
        <f>[5]INDUSTRY!$K$45</f>
        <v>2112554.0300000003</v>
      </c>
      <c r="K55" s="1090">
        <f>[5]INDUSTRY!$L$45</f>
        <v>2112554.0300000003</v>
      </c>
      <c r="L55" s="1090">
        <f>[5]INDUSTRY!$M$45</f>
        <v>2112554.0300000003</v>
      </c>
      <c r="M55" s="1090">
        <f>[5]INDUSTRY!$N$45</f>
        <v>2112554.0300000003</v>
      </c>
      <c r="N55" s="1090">
        <f>[5]INDUSTRY!$O$45</f>
        <v>2112554.0300000003</v>
      </c>
      <c r="O55" s="1090">
        <f>[5]INDUSTRY!$P$45</f>
        <v>2112554.0300000003</v>
      </c>
      <c r="P55" s="1090">
        <f>[5]INDUSTRY!$Q$45</f>
        <v>2112554.0300000003</v>
      </c>
    </row>
    <row r="56" spans="1:16" x14ac:dyDescent="0.25">
      <c r="A56" s="1091"/>
      <c r="B56" s="1092" t="s">
        <v>31</v>
      </c>
      <c r="C56" s="1093"/>
      <c r="D56" s="1093"/>
      <c r="E56" s="1090">
        <f>[5]INDUSTRY!$F$46</f>
        <v>248939</v>
      </c>
      <c r="F56" s="1090">
        <f>[5]INDUSTRY!$G$46</f>
        <v>254561</v>
      </c>
      <c r="G56" s="1090">
        <f>[5]INDUSTRY!$H$46</f>
        <v>260567</v>
      </c>
      <c r="H56" s="1090">
        <f>[5]INDUSTRY!$I$46</f>
        <v>258426</v>
      </c>
      <c r="I56" s="1090">
        <f>[5]INDUSTRY!$J$46</f>
        <v>257894</v>
      </c>
      <c r="J56" s="1090">
        <f>[5]INDUSTRY!$K$46</f>
        <v>251746.04399999999</v>
      </c>
      <c r="K56" s="1090">
        <f>[5]INDUSTRY!$L$46</f>
        <v>255245.18</v>
      </c>
      <c r="L56" s="1090">
        <f>[5]INDUSTRY!$M$46</f>
        <v>262911.386</v>
      </c>
      <c r="M56" s="1090">
        <f>[5]INDUSTRY!$N$46</f>
        <v>265605.772</v>
      </c>
      <c r="N56" s="1090">
        <f>[5]INDUSTRY!$O$46</f>
        <v>278925.28600000002</v>
      </c>
      <c r="O56" s="1090">
        <f>[5]INDUSTRY!$P$46</f>
        <v>327495.87199999997</v>
      </c>
      <c r="P56" s="1090">
        <f>[5]INDUSTRY!$Q$46</f>
        <v>288717.17499999999</v>
      </c>
    </row>
    <row r="57" spans="1:16" x14ac:dyDescent="0.25">
      <c r="A57" s="1091"/>
      <c r="B57" s="1092" t="s">
        <v>186</v>
      </c>
      <c r="C57" s="1118"/>
      <c r="D57" s="1118"/>
      <c r="E57" s="1090">
        <f t="shared" ref="E57:P57" si="14">+E58+E59</f>
        <v>5533334</v>
      </c>
      <c r="F57" s="1090">
        <f t="shared" si="14"/>
        <v>5416314</v>
      </c>
      <c r="G57" s="1090">
        <f t="shared" si="14"/>
        <v>5555896</v>
      </c>
      <c r="H57" s="1090">
        <f t="shared" si="14"/>
        <v>5701628</v>
      </c>
      <c r="I57" s="1090">
        <f t="shared" si="14"/>
        <v>5862467</v>
      </c>
      <c r="J57" s="1090">
        <f t="shared" si="14"/>
        <v>5905776.1522400007</v>
      </c>
      <c r="K57" s="1090">
        <f t="shared" si="14"/>
        <v>6076116.1764000002</v>
      </c>
      <c r="L57" s="1090">
        <f t="shared" si="14"/>
        <v>6085446.6348999999</v>
      </c>
      <c r="M57" s="1090">
        <f t="shared" si="14"/>
        <v>6252598.18071</v>
      </c>
      <c r="N57" s="1090">
        <f t="shared" si="14"/>
        <v>6431292.25263</v>
      </c>
      <c r="O57" s="1090">
        <f t="shared" si="14"/>
        <v>6581143.0329700001</v>
      </c>
      <c r="P57" s="1090">
        <f t="shared" si="14"/>
        <v>6537458.2106600003</v>
      </c>
    </row>
    <row r="58" spans="1:16" x14ac:dyDescent="0.25">
      <c r="A58" s="1091"/>
      <c r="B58" s="1093"/>
      <c r="C58" s="1093" t="s">
        <v>33</v>
      </c>
      <c r="D58" s="1093"/>
      <c r="E58" s="1094">
        <f>[5]INDUSTRY!$F$48</f>
        <v>2836126</v>
      </c>
      <c r="F58" s="1094">
        <f>[5]INDUSTRY!$G$48</f>
        <v>2839723</v>
      </c>
      <c r="G58" s="1094">
        <f>[5]INDUSTRY!$H$48</f>
        <v>2839786</v>
      </c>
      <c r="H58" s="1094">
        <f>[5]INDUSTRY!$I$48</f>
        <v>2839786</v>
      </c>
      <c r="I58" s="1094">
        <f>[5]INDUSTRY!$J$48</f>
        <v>2839786</v>
      </c>
      <c r="J58" s="1094">
        <f>[5]INDUSTRY!$K$48</f>
        <v>2834785.7290000003</v>
      </c>
      <c r="K58" s="1094">
        <f>[5]INDUSTRY!$L$48</f>
        <v>3167948.727</v>
      </c>
      <c r="L58" s="1094">
        <f>[5]INDUSTRY!$M$48</f>
        <v>3167598.4339999999</v>
      </c>
      <c r="M58" s="1094">
        <f>[5]INDUSTRY!$N$48</f>
        <v>3167610.1009999998</v>
      </c>
      <c r="N58" s="1094">
        <f>[5]INDUSTRY!$O$48</f>
        <v>3167610.0970000001</v>
      </c>
      <c r="O58" s="1094">
        <f>[5]INDUSTRY!$P$48</f>
        <v>3167610.105</v>
      </c>
      <c r="P58" s="1094">
        <f>[5]INDUSTRY!$Q$48</f>
        <v>3189209.1440000003</v>
      </c>
    </row>
    <row r="59" spans="1:16" ht="15.75" thickBot="1" x14ac:dyDescent="0.3">
      <c r="A59" s="1097"/>
      <c r="B59" s="1099"/>
      <c r="C59" s="1099" t="s">
        <v>34</v>
      </c>
      <c r="D59" s="1099"/>
      <c r="E59" s="1094">
        <f>[5]INDUSTRY!$F$49</f>
        <v>2697208</v>
      </c>
      <c r="F59" s="1094">
        <f>[5]INDUSTRY!$G$49</f>
        <v>2576591</v>
      </c>
      <c r="G59" s="1094">
        <f>[5]INDUSTRY!$H$49</f>
        <v>2716110</v>
      </c>
      <c r="H59" s="1094">
        <f>[5]INDUSTRY!$I$49</f>
        <v>2861842</v>
      </c>
      <c r="I59" s="1094">
        <f>[5]INDUSTRY!$J$49</f>
        <v>3022681</v>
      </c>
      <c r="J59" s="1094">
        <f>[5]INDUSTRY!$K$49</f>
        <v>3070990.4232399999</v>
      </c>
      <c r="K59" s="1094">
        <f>[5]INDUSTRY!$L$49</f>
        <v>2908167.4494000003</v>
      </c>
      <c r="L59" s="1094">
        <f>[5]INDUSTRY!$M$49</f>
        <v>2917848.2009000001</v>
      </c>
      <c r="M59" s="1094">
        <f>[5]INDUSTRY!$N$49</f>
        <v>3084988.0797100002</v>
      </c>
      <c r="N59" s="1094">
        <f>[5]INDUSTRY!$O$49</f>
        <v>3263682.1556299999</v>
      </c>
      <c r="O59" s="1094">
        <f>[5]INDUSTRY!$P$49</f>
        <v>3413532.9279700001</v>
      </c>
      <c r="P59" s="1094">
        <f>[5]INDUSTRY!$Q$49</f>
        <v>3348249.06666</v>
      </c>
    </row>
    <row r="60" spans="1:16" ht="15.75" thickBot="1" x14ac:dyDescent="0.3">
      <c r="A60" s="1105" t="s">
        <v>187</v>
      </c>
      <c r="B60" s="1106"/>
      <c r="C60" s="1106"/>
      <c r="D60" s="1106"/>
      <c r="E60" s="1094">
        <f>[5]INDUSTRY!$F$50</f>
        <v>0</v>
      </c>
      <c r="F60" s="1094">
        <f>[5]INDUSTRY!$G$50</f>
        <v>0</v>
      </c>
      <c r="G60" s="1094">
        <f>[5]INDUSTRY!$H$50</f>
        <v>0</v>
      </c>
      <c r="H60" s="1094">
        <f>[5]INDUSTRY!$I$50</f>
        <v>0</v>
      </c>
      <c r="I60" s="1094">
        <f>[5]INDUSTRY!$J$50</f>
        <v>0</v>
      </c>
      <c r="J60" s="1094"/>
      <c r="K60" s="1094">
        <f>[5]INDUSTRY!$L$50</f>
        <v>0</v>
      </c>
      <c r="L60" s="1094">
        <f>[5]INDUSTRY!$M$50</f>
        <v>0</v>
      </c>
      <c r="M60" s="1094">
        <f>[5]INDUSTRY!$M$50</f>
        <v>0</v>
      </c>
      <c r="N60" s="1094">
        <f>[5]INDUSTRY!$O$50</f>
        <v>0</v>
      </c>
      <c r="O60" s="1094">
        <f>[5]INDUSTRY!$P$50</f>
        <v>0</v>
      </c>
      <c r="P60" s="1094">
        <f>[5]INDUSTRY!$P$50</f>
        <v>0</v>
      </c>
    </row>
    <row r="61" spans="1:16" ht="15.75" thickBot="1" x14ac:dyDescent="0.3">
      <c r="A61" s="1088" t="s">
        <v>107</v>
      </c>
      <c r="B61" s="1089"/>
      <c r="C61" s="1089"/>
      <c r="D61" s="1089"/>
      <c r="E61" s="1090">
        <f>E49+E51+E60</f>
        <v>77514215</v>
      </c>
      <c r="F61" s="1090">
        <f>F49+F51+F60</f>
        <v>77500820</v>
      </c>
      <c r="G61" s="1090">
        <f t="shared" ref="G61:J61" si="15">G49+G51+G60</f>
        <v>78455370</v>
      </c>
      <c r="H61" s="1090">
        <f t="shared" si="15"/>
        <v>79533115</v>
      </c>
      <c r="I61" s="1090">
        <f t="shared" si="15"/>
        <v>79977424</v>
      </c>
      <c r="J61" s="1090">
        <f t="shared" si="15"/>
        <v>80896330.171509996</v>
      </c>
      <c r="K61" s="1090">
        <f>K49+K51+K60</f>
        <v>83589610.234330013</v>
      </c>
      <c r="L61" s="1090">
        <f>L49+L51+L60</f>
        <v>85853620.562010005</v>
      </c>
      <c r="M61" s="1090">
        <f>M49+M51+M60</f>
        <v>86839241.203850001</v>
      </c>
      <c r="N61" s="1090">
        <f t="shared" ref="N61:P61" si="16">N49+N51+N60</f>
        <v>85986924.740689993</v>
      </c>
      <c r="O61" s="1090">
        <f t="shared" si="16"/>
        <v>88791924.158149987</v>
      </c>
      <c r="P61" s="1090">
        <f t="shared" si="16"/>
        <v>87169394.915900007</v>
      </c>
    </row>
    <row r="62" spans="1:16" ht="15.75" thickBot="1" x14ac:dyDescent="0.3">
      <c r="A62" s="1128" t="s">
        <v>82</v>
      </c>
      <c r="B62" s="1129"/>
      <c r="C62" s="1129"/>
      <c r="D62" s="1129"/>
      <c r="E62" s="1130"/>
      <c r="F62" s="1130"/>
      <c r="G62" s="1130"/>
      <c r="H62" s="1130"/>
      <c r="I62" s="1130"/>
      <c r="J62" s="1130"/>
      <c r="K62" s="1130"/>
      <c r="L62" s="1130"/>
      <c r="M62" s="1130"/>
      <c r="N62" s="1130"/>
      <c r="O62" s="1130"/>
      <c r="P62" s="1130"/>
    </row>
    <row r="63" spans="1:16" ht="15.75" thickBot="1" x14ac:dyDescent="0.3">
      <c r="A63" s="1132" t="s">
        <v>108</v>
      </c>
      <c r="B63" s="1133"/>
      <c r="C63" s="1133"/>
      <c r="D63" s="1133"/>
      <c r="E63" s="1134">
        <f>[5]INDUSTRY!$F$53</f>
        <v>423912</v>
      </c>
      <c r="F63" s="1134">
        <f>[5]INDUSTRY!$G$53</f>
        <v>240615</v>
      </c>
      <c r="G63" s="1134">
        <f>[5]INDUSTRY!$H$53</f>
        <v>220906</v>
      </c>
      <c r="H63" s="1134">
        <f>[5]INDUSTRY!$I$53</f>
        <v>218143</v>
      </c>
      <c r="I63" s="1134">
        <f>[5]INDUSTRY!$J$53</f>
        <v>218647</v>
      </c>
      <c r="J63" s="1134">
        <f>[5]INDUSTRY!$K$53</f>
        <v>202067</v>
      </c>
      <c r="K63" s="1134">
        <f>[5]INDUSTRY!$L$53</f>
        <v>202505</v>
      </c>
      <c r="L63" s="1134">
        <f>[5]INDUSTRY!$M$53</f>
        <v>203922</v>
      </c>
      <c r="M63" s="1134">
        <f>[5]INDUSTRY!$N$53</f>
        <v>204126</v>
      </c>
      <c r="N63" s="1134">
        <f>[5]INDUSTRY!$O$53</f>
        <v>198472</v>
      </c>
      <c r="O63" s="1134">
        <f>[5]INDUSTRY!$P$53</f>
        <v>199258</v>
      </c>
      <c r="P63" s="1134">
        <f>[5]INDUSTRY!$Q$53</f>
        <v>140433</v>
      </c>
    </row>
    <row r="64" spans="1:16" ht="15.75" thickBot="1" x14ac:dyDescent="0.3">
      <c r="A64" s="1135" t="s">
        <v>109</v>
      </c>
      <c r="B64" s="1136"/>
      <c r="C64" s="1136"/>
      <c r="D64" s="1136"/>
      <c r="E64" s="1134">
        <f>[5]INDUSTRY!$F$54</f>
        <v>56041</v>
      </c>
      <c r="F64" s="1134">
        <f>[5]INDUSTRY!$G$54</f>
        <v>2108</v>
      </c>
      <c r="G64" s="1134">
        <f>[5]INDUSTRY!$H$54</f>
        <v>2109</v>
      </c>
      <c r="H64" s="1134">
        <f>[5]INDUSTRY!$I$54</f>
        <v>2107</v>
      </c>
      <c r="I64" s="1134">
        <f>[5]INDUSTRY!$J$54</f>
        <v>2107</v>
      </c>
      <c r="J64" s="1134">
        <f>[5]INDUSTRY!$K$54</f>
        <v>7245</v>
      </c>
      <c r="K64" s="1134">
        <f>[5]INDUSTRY!$L$54</f>
        <v>36495</v>
      </c>
      <c r="L64" s="1134">
        <f>[5]INDUSTRY!$M$54</f>
        <v>61399</v>
      </c>
      <c r="M64" s="1134">
        <f>[5]INDUSTRY!$N$54</f>
        <v>2080</v>
      </c>
      <c r="N64" s="1134">
        <f>[5]INDUSTRY!$O$54</f>
        <v>15540</v>
      </c>
      <c r="O64" s="1134">
        <f>[5]INDUSTRY!$P$54</f>
        <v>2069</v>
      </c>
      <c r="P64" s="1134">
        <f>[5]INDUSTRY!$Q$54</f>
        <v>0</v>
      </c>
    </row>
    <row r="65" spans="1:16" ht="15.75" thickBot="1" x14ac:dyDescent="0.3">
      <c r="A65" s="1135" t="s">
        <v>110</v>
      </c>
      <c r="B65" s="1136"/>
      <c r="C65" s="1136"/>
      <c r="D65" s="1136"/>
      <c r="E65" s="1134">
        <f>[5]INDUSTRY!$F$55</f>
        <v>840863</v>
      </c>
      <c r="F65" s="1134">
        <f>[5]INDUSTRY!$G$55</f>
        <v>798190</v>
      </c>
      <c r="G65" s="1134">
        <f>[5]INDUSTRY!$H$55</f>
        <v>766915</v>
      </c>
      <c r="H65" s="1134">
        <f>[5]INDUSTRY!$I$55</f>
        <v>764960</v>
      </c>
      <c r="I65" s="1134">
        <f>[5]INDUSTRY!$J$55</f>
        <v>763823</v>
      </c>
      <c r="J65" s="1134">
        <f>[5]INDUSTRY!$K$55</f>
        <v>750977</v>
      </c>
      <c r="K65" s="1134">
        <f>[5]INDUSTRY!$L$55</f>
        <v>751460</v>
      </c>
      <c r="L65" s="1134">
        <f>[5]INDUSTRY!$M$55</f>
        <v>743439</v>
      </c>
      <c r="M65" s="1134">
        <f>[5]INDUSTRY!$N$55</f>
        <v>768850</v>
      </c>
      <c r="N65" s="1134">
        <f>[5]INDUSTRY!$O$55</f>
        <v>748206</v>
      </c>
      <c r="O65" s="1134">
        <f>[5]INDUSTRY!$P$55</f>
        <v>745182</v>
      </c>
      <c r="P65" s="1134">
        <f>[5]INDUSTRY!$Q$55</f>
        <v>761498</v>
      </c>
    </row>
    <row r="66" spans="1:16" ht="15.75" thickBot="1" x14ac:dyDescent="0.3">
      <c r="A66" s="1135" t="s">
        <v>111</v>
      </c>
      <c r="B66" s="1136"/>
      <c r="C66" s="1136"/>
      <c r="D66" s="1137"/>
      <c r="E66" s="1134">
        <f>[5]INDUSTRY!$F$56</f>
        <v>0</v>
      </c>
      <c r="F66" s="1134">
        <f>[5]INDUSTRY!$G$56</f>
        <v>0</v>
      </c>
      <c r="G66" s="1134">
        <f>[5]INDUSTRY!$H$56</f>
        <v>0</v>
      </c>
      <c r="H66" s="1134">
        <f>[5]INDUSTRY!$I$56</f>
        <v>0</v>
      </c>
      <c r="I66" s="1134">
        <f>[5]INDUSTRY!$J$56</f>
        <v>0</v>
      </c>
      <c r="J66" s="1134">
        <f>[5]INDUSTRY!$K$56</f>
        <v>0</v>
      </c>
      <c r="K66" s="1134">
        <f>[5]INDUSTRY!$L$56</f>
        <v>0</v>
      </c>
      <c r="L66" s="1134">
        <f>[5]INDUSTRY!$M$56</f>
        <v>0</v>
      </c>
      <c r="M66" s="1134">
        <f>[5]INDUSTRY!$N$56</f>
        <v>0</v>
      </c>
      <c r="N66" s="1134">
        <f>[5]INDUSTRY!$O$56</f>
        <v>0</v>
      </c>
      <c r="O66" s="1134">
        <f>[5]INDUSTRY!$P$56</f>
        <v>0</v>
      </c>
      <c r="P66" s="1134">
        <f>[5]INDUSTRY!$P$56</f>
        <v>0</v>
      </c>
    </row>
    <row r="67" spans="1:16" ht="15.75" thickBot="1" x14ac:dyDescent="0.3">
      <c r="A67" s="1135" t="s">
        <v>112</v>
      </c>
      <c r="B67" s="1137"/>
      <c r="C67" s="1137"/>
      <c r="D67" s="1137"/>
      <c r="E67" s="1134">
        <f>[5]INDUSTRY!$F$57</f>
        <v>0</v>
      </c>
      <c r="F67" s="1134">
        <f>[5]INDUSTRY!$G$57</f>
        <v>0</v>
      </c>
      <c r="G67" s="1134">
        <f>[5]INDUSTRY!$H$57</f>
        <v>0</v>
      </c>
      <c r="H67" s="1134">
        <f>[5]INDUSTRY!$I$57</f>
        <v>0</v>
      </c>
      <c r="I67" s="1134">
        <f>[5]INDUSTRY!$J$57</f>
        <v>0</v>
      </c>
      <c r="J67" s="1134">
        <f>[5]INDUSTRY!$K$57</f>
        <v>0</v>
      </c>
      <c r="K67" s="1134">
        <f>[5]INDUSTRY!$L$57</f>
        <v>0</v>
      </c>
      <c r="L67" s="1134">
        <f>[5]INDUSTRY!$M$57</f>
        <v>0</v>
      </c>
      <c r="M67" s="1134">
        <f>[5]INDUSTRY!$N$57</f>
        <v>0</v>
      </c>
      <c r="N67" s="1134">
        <f>[5]INDUSTRY!$O$57</f>
        <v>0</v>
      </c>
      <c r="O67" s="1134">
        <f>[5]INDUSTRY!$P$57</f>
        <v>0</v>
      </c>
      <c r="P67" s="1134">
        <f>[5]INDUSTRY!$P$57</f>
        <v>0</v>
      </c>
    </row>
    <row r="68" spans="1:16" ht="15.75" thickBot="1" x14ac:dyDescent="0.3">
      <c r="A68" s="1138" t="s">
        <v>113</v>
      </c>
      <c r="B68" s="1139"/>
      <c r="C68" s="1139"/>
      <c r="D68" s="1139"/>
      <c r="E68" s="1140">
        <f>[5]INDUSTRY!$F$57</f>
        <v>0</v>
      </c>
      <c r="F68" s="1140">
        <f>[5]INDUSTRY!$G$57</f>
        <v>0</v>
      </c>
      <c r="G68" s="1140">
        <f>[5]INDUSTRY!$H$57</f>
        <v>0</v>
      </c>
      <c r="H68" s="1140">
        <f>[5]INDUSTRY!$I$57</f>
        <v>0</v>
      </c>
      <c r="I68" s="1140">
        <f>[5]INDUSTRY!$J$57</f>
        <v>0</v>
      </c>
      <c r="J68" s="1140">
        <f>[5]INDUSTRY!$K$57</f>
        <v>0</v>
      </c>
      <c r="K68" s="1140">
        <f>[5]INDUSTRY!$L$57</f>
        <v>0</v>
      </c>
      <c r="L68" s="1140">
        <f>[5]INDUSTRY!$M$57</f>
        <v>0</v>
      </c>
      <c r="M68" s="1140">
        <f>[5]INDUSTRY!$N$57</f>
        <v>0</v>
      </c>
      <c r="N68" s="1140">
        <f>[5]INDUSTRY!$O$57</f>
        <v>0</v>
      </c>
      <c r="O68" s="1140">
        <f>[5]INDUSTRY!$P$57</f>
        <v>0</v>
      </c>
      <c r="P68" s="1140">
        <f>[5]INDUSTRY!$P$57</f>
        <v>0</v>
      </c>
    </row>
    <row r="69" spans="1:16" x14ac:dyDescent="0.25">
      <c r="A69" s="1428" t="s">
        <v>151</v>
      </c>
      <c r="B69" s="1429"/>
      <c r="C69" s="1429"/>
      <c r="D69" s="1430"/>
      <c r="E69" s="1144"/>
      <c r="F69" s="1144"/>
      <c r="G69" s="1144"/>
      <c r="H69" s="1144"/>
      <c r="I69" s="1144"/>
      <c r="J69" s="1144"/>
      <c r="K69" s="1144"/>
      <c r="L69" s="1144"/>
      <c r="M69" s="1144"/>
      <c r="N69" s="1144"/>
      <c r="O69" s="1144"/>
      <c r="P69" s="1144"/>
    </row>
    <row r="70" spans="1:16" ht="15.75" thickBot="1" x14ac:dyDescent="0.3">
      <c r="A70" s="1431"/>
      <c r="B70" s="1432"/>
      <c r="C70" s="1432"/>
      <c r="D70" s="1433"/>
      <c r="E70" s="1145"/>
      <c r="F70" s="1145"/>
      <c r="G70" s="1145"/>
      <c r="H70" s="1145"/>
      <c r="I70" s="1145"/>
      <c r="J70" s="1145"/>
      <c r="K70" s="1145"/>
      <c r="L70" s="1145"/>
      <c r="M70" s="1145"/>
      <c r="N70" s="1145"/>
      <c r="O70" s="1145"/>
      <c r="P70" s="1145"/>
    </row>
    <row r="71" spans="1:16" x14ac:dyDescent="0.25">
      <c r="A71" s="1105" t="s">
        <v>114</v>
      </c>
      <c r="B71" s="1103"/>
      <c r="C71" s="1103"/>
      <c r="D71" s="1103"/>
      <c r="E71" s="1146">
        <f>E72+E73+E74+E78</f>
        <v>7549711</v>
      </c>
      <c r="F71" s="1146">
        <f t="shared" ref="F71:P71" si="17">F72+F73+F74+F78</f>
        <v>7691264</v>
      </c>
      <c r="G71" s="1146">
        <f t="shared" si="17"/>
        <v>8889336</v>
      </c>
      <c r="H71" s="1146">
        <f t="shared" si="17"/>
        <v>8642452</v>
      </c>
      <c r="I71" s="1146">
        <f t="shared" si="17"/>
        <v>8877379</v>
      </c>
      <c r="J71" s="1146">
        <f t="shared" si="17"/>
        <v>7666980.2617700007</v>
      </c>
      <c r="K71" s="1146">
        <f t="shared" si="17"/>
        <v>9885080.6513799988</v>
      </c>
      <c r="L71" s="1146">
        <f t="shared" si="17"/>
        <v>11189978.22326</v>
      </c>
      <c r="M71" s="1146">
        <f t="shared" si="17"/>
        <v>11209671.591260001</v>
      </c>
      <c r="N71" s="1146">
        <f t="shared" si="17"/>
        <v>9086177.72126</v>
      </c>
      <c r="O71" s="1146">
        <f t="shared" si="17"/>
        <v>9755292.8282599989</v>
      </c>
      <c r="P71" s="1146">
        <f t="shared" si="17"/>
        <v>8271421.7920300011</v>
      </c>
    </row>
    <row r="72" spans="1:16" x14ac:dyDescent="0.25">
      <c r="A72" s="1091"/>
      <c r="B72" s="1093" t="s">
        <v>115</v>
      </c>
      <c r="C72" s="1147"/>
      <c r="D72" s="1147"/>
      <c r="E72" s="1094">
        <f>[5]INDUSTRY!$F$62</f>
        <v>956050</v>
      </c>
      <c r="F72" s="1094">
        <f>[5]INDUSTRY!$G$62</f>
        <v>966360</v>
      </c>
      <c r="G72" s="1094">
        <f>[5]INDUSTRY!$H$62</f>
        <v>989308</v>
      </c>
      <c r="H72" s="1094">
        <f>[5]INDUSTRY!$I$62</f>
        <v>1031555</v>
      </c>
      <c r="I72" s="1094">
        <f>[5]INDUSTRY!$J$62</f>
        <v>1020392</v>
      </c>
      <c r="J72" s="1094">
        <f>[5]INDUSTRY!$K$62</f>
        <v>1062627.233</v>
      </c>
      <c r="K72" s="1094">
        <f>[5]INDUSTRY!$L$62</f>
        <v>1065077.7519999999</v>
      </c>
      <c r="L72" s="1094">
        <f>[5]INDUSTRY!$M$62</f>
        <v>1023586.075</v>
      </c>
      <c r="M72" s="1094">
        <f>[5]INDUSTRY!$N$62</f>
        <v>1116433.996</v>
      </c>
      <c r="N72" s="1094">
        <f>[5]INDUSTRY!$O$62</f>
        <v>1179482.9380000001</v>
      </c>
      <c r="O72" s="1094">
        <f>[5]INDUSTRY!$P$62</f>
        <v>1025829.6089999999</v>
      </c>
      <c r="P72" s="1094">
        <f>[5]INDUSTRY!$Q$62</f>
        <v>1644744.557</v>
      </c>
    </row>
    <row r="73" spans="1:16" x14ac:dyDescent="0.25">
      <c r="A73" s="1091"/>
      <c r="B73" s="1093" t="s">
        <v>39</v>
      </c>
      <c r="C73" s="1093"/>
      <c r="D73" s="1093"/>
      <c r="E73" s="1094">
        <f>[5]INDUSTRY!$F$63</f>
        <v>191106</v>
      </c>
      <c r="F73" s="1094">
        <f>[5]INDUSTRY!$G$63</f>
        <v>167079</v>
      </c>
      <c r="G73" s="1094">
        <f>[5]INDUSTRY!$H$63</f>
        <v>149847</v>
      </c>
      <c r="H73" s="1094">
        <f>[5]INDUSTRY!$I$63</f>
        <v>165552</v>
      </c>
      <c r="I73" s="1094">
        <f>[5]INDUSTRY!$J$63</f>
        <v>133379</v>
      </c>
      <c r="J73" s="1094">
        <f>[5]INDUSTRY!$K$63</f>
        <v>125761.43799999999</v>
      </c>
      <c r="K73" s="1094">
        <f>[5]INDUSTRY!$L$63</f>
        <v>130029.266</v>
      </c>
      <c r="L73" s="1094">
        <f>[5]INDUSTRY!$M$63</f>
        <v>161120.234</v>
      </c>
      <c r="M73" s="1094">
        <f>[5]INDUSTRY!$N$63</f>
        <v>152187.64799999999</v>
      </c>
      <c r="N73" s="1094">
        <f>[5]INDUSTRY!$O$63</f>
        <v>135170.31699999998</v>
      </c>
      <c r="O73" s="1094">
        <f>[5]INDUSTRY!$P$63</f>
        <v>147027.45600000001</v>
      </c>
      <c r="P73" s="1094">
        <f>[5]INDUSTRY!$Q$63</f>
        <v>100229.94</v>
      </c>
    </row>
    <row r="74" spans="1:16" x14ac:dyDescent="0.25">
      <c r="A74" s="1148"/>
      <c r="B74" s="1095" t="s">
        <v>116</v>
      </c>
      <c r="C74" s="1095"/>
      <c r="D74" s="1106"/>
      <c r="E74" s="1090">
        <f>E75+E76+E77</f>
        <v>1503646</v>
      </c>
      <c r="F74" s="1090">
        <f t="shared" ref="F74:P74" si="18">F75+F76+F77</f>
        <v>1860391</v>
      </c>
      <c r="G74" s="1090">
        <f t="shared" si="18"/>
        <v>2102971</v>
      </c>
      <c r="H74" s="1090">
        <f t="shared" si="18"/>
        <v>2034032</v>
      </c>
      <c r="I74" s="1090">
        <f t="shared" si="18"/>
        <v>1926198</v>
      </c>
      <c r="J74" s="1090">
        <f t="shared" si="18"/>
        <v>1380493.07574</v>
      </c>
      <c r="K74" s="1090">
        <f t="shared" si="18"/>
        <v>2567792.74058</v>
      </c>
      <c r="L74" s="1090">
        <f t="shared" si="18"/>
        <v>2714942.7571999999</v>
      </c>
      <c r="M74" s="1090">
        <f t="shared" si="18"/>
        <v>5050532.2844300009</v>
      </c>
      <c r="N74" s="1090">
        <f t="shared" si="18"/>
        <v>2542570.0264400002</v>
      </c>
      <c r="O74" s="1090">
        <f t="shared" si="18"/>
        <v>2938929.7328399997</v>
      </c>
      <c r="P74" s="1090">
        <f t="shared" si="18"/>
        <v>2523434.0901600001</v>
      </c>
    </row>
    <row r="75" spans="1:16" x14ac:dyDescent="0.25">
      <c r="A75" s="1091"/>
      <c r="B75" s="1093"/>
      <c r="C75" s="1093" t="s">
        <v>41</v>
      </c>
      <c r="D75" s="1093"/>
      <c r="E75" s="1094">
        <f>[5]INDUSTRY!$F$65</f>
        <v>718143</v>
      </c>
      <c r="F75" s="1094">
        <f>[5]INDUSTRY!$G$65</f>
        <v>707671</v>
      </c>
      <c r="G75" s="1094">
        <f>[5]INDUSTRY!$H$65</f>
        <v>714631</v>
      </c>
      <c r="H75" s="1094">
        <f>[5]INDUSTRY!$I$65</f>
        <v>716178</v>
      </c>
      <c r="I75" s="1094">
        <f>[5]INDUSTRY!$J$65</f>
        <v>719835</v>
      </c>
      <c r="J75" s="1094">
        <f>[5]INDUSTRY!$K$65</f>
        <v>723707.97499999998</v>
      </c>
      <c r="K75" s="1094">
        <f>[5]INDUSTRY!$L$65</f>
        <v>739000.20699999994</v>
      </c>
      <c r="L75" s="1094">
        <f>[5]INDUSTRY!$M$65</f>
        <v>759537.22699999996</v>
      </c>
      <c r="M75" s="1094">
        <f>[5]INDUSTRY!$N$65</f>
        <v>779962.34299999999</v>
      </c>
      <c r="N75" s="1094">
        <f>[5]INDUSTRY!$O$65</f>
        <v>787234.93599999999</v>
      </c>
      <c r="O75" s="1094">
        <f>[5]INDUSTRY!$P$65</f>
        <v>783669.03599999996</v>
      </c>
      <c r="P75" s="1094">
        <f>[5]INDUSTRY!$Q$65</f>
        <v>802549.03</v>
      </c>
    </row>
    <row r="76" spans="1:16" x14ac:dyDescent="0.25">
      <c r="A76" s="1091"/>
      <c r="B76" s="1093"/>
      <c r="C76" s="1093" t="s">
        <v>42</v>
      </c>
      <c r="D76" s="1093"/>
      <c r="E76" s="1094">
        <f>[5]INDUSTRY!$F$66</f>
        <v>785480</v>
      </c>
      <c r="F76" s="1094">
        <f>[5]INDUSTRY!$G$66</f>
        <v>1152689</v>
      </c>
      <c r="G76" s="1094">
        <f>[5]INDUSTRY!$H$66</f>
        <v>1388268</v>
      </c>
      <c r="H76" s="1094">
        <f>[5]INDUSTRY!$I$66</f>
        <v>1317812</v>
      </c>
      <c r="I76" s="1094">
        <f>[5]INDUSTRY!$J$66</f>
        <v>1206338</v>
      </c>
      <c r="J76" s="1094">
        <f>[5]INDUSTRY!$K$66</f>
        <v>656717.10074000002</v>
      </c>
      <c r="K76" s="1094">
        <f>[5]INDUSTRY!$L$66</f>
        <v>1828733.53358</v>
      </c>
      <c r="L76" s="1094">
        <f>[5]INDUSTRY!$M$66</f>
        <v>1955331.5301999999</v>
      </c>
      <c r="M76" s="1094">
        <f>[5]INDUSTRY!$N$66</f>
        <v>4270461.9414300006</v>
      </c>
      <c r="N76" s="1094">
        <f>[5]INDUSTRY!$O$66</f>
        <v>1755262.0904399999</v>
      </c>
      <c r="O76" s="1094">
        <f>[5]INDUSTRY!$P$66</f>
        <v>2155139.6968399999</v>
      </c>
      <c r="P76" s="1094">
        <f>[5]INDUSTRY!$Q$66</f>
        <v>1720837.0601599999</v>
      </c>
    </row>
    <row r="77" spans="1:16" x14ac:dyDescent="0.25">
      <c r="A77" s="1091"/>
      <c r="B77" s="1093"/>
      <c r="C77" s="1093" t="s">
        <v>43</v>
      </c>
      <c r="D77" s="1093"/>
      <c r="E77" s="1094">
        <f>[5]INDUSTRY!$F$67</f>
        <v>23</v>
      </c>
      <c r="F77" s="1094">
        <f>[5]INDUSTRY!$G$67</f>
        <v>31</v>
      </c>
      <c r="G77" s="1094">
        <f>[5]INDUSTRY!$H$67</f>
        <v>72</v>
      </c>
      <c r="H77" s="1094">
        <f>[5]INDUSTRY!$I$67</f>
        <v>42</v>
      </c>
      <c r="I77" s="1094">
        <f>[5]INDUSTRY!$J$67</f>
        <v>25</v>
      </c>
      <c r="J77" s="1094">
        <f>[5]INDUSTRY!$K$67</f>
        <v>68</v>
      </c>
      <c r="K77" s="1094">
        <f>[5]INDUSTRY!$L$67</f>
        <v>59</v>
      </c>
      <c r="L77" s="1094">
        <f>[5]INDUSTRY!$M$67</f>
        <v>74</v>
      </c>
      <c r="M77" s="1094">
        <f>[5]INDUSTRY!$N$67</f>
        <v>108</v>
      </c>
      <c r="N77" s="1094">
        <f>[5]INDUSTRY!$O$67</f>
        <v>73</v>
      </c>
      <c r="O77" s="1094">
        <f>[5]INDUSTRY!$P$67</f>
        <v>121</v>
      </c>
      <c r="P77" s="1094">
        <f>[5]INDUSTRY!$Q$67</f>
        <v>48</v>
      </c>
    </row>
    <row r="78" spans="1:16" x14ac:dyDescent="0.25">
      <c r="A78" s="1091"/>
      <c r="B78" s="1149" t="s">
        <v>117</v>
      </c>
      <c r="C78" s="1104"/>
      <c r="D78" s="1093"/>
      <c r="E78" s="1090">
        <f>E79+E80</f>
        <v>4898909</v>
      </c>
      <c r="F78" s="1090">
        <f t="shared" ref="F78:P78" si="19">F79+F80</f>
        <v>4697434</v>
      </c>
      <c r="G78" s="1090">
        <f t="shared" si="19"/>
        <v>5647210</v>
      </c>
      <c r="H78" s="1090">
        <f t="shared" si="19"/>
        <v>5411313</v>
      </c>
      <c r="I78" s="1090">
        <f t="shared" si="19"/>
        <v>5797410</v>
      </c>
      <c r="J78" s="1090">
        <f t="shared" si="19"/>
        <v>5098098.5150300004</v>
      </c>
      <c r="K78" s="1090">
        <f t="shared" si="19"/>
        <v>6122180.8927999996</v>
      </c>
      <c r="L78" s="1090">
        <f t="shared" si="19"/>
        <v>7290329.1570600001</v>
      </c>
      <c r="M78" s="1090">
        <f t="shared" si="19"/>
        <v>4890517.6628299998</v>
      </c>
      <c r="N78" s="1090">
        <f t="shared" si="19"/>
        <v>5228954.43982</v>
      </c>
      <c r="O78" s="1090">
        <f t="shared" si="19"/>
        <v>5643506.0304199997</v>
      </c>
      <c r="P78" s="1090">
        <f t="shared" si="19"/>
        <v>4003013.20487</v>
      </c>
    </row>
    <row r="79" spans="1:16" x14ac:dyDescent="0.25">
      <c r="A79" s="1091"/>
      <c r="B79" s="1104"/>
      <c r="C79" s="1150" t="s">
        <v>118</v>
      </c>
      <c r="D79" s="1093"/>
      <c r="E79" s="1094">
        <f>[5]INDUSTRY!$F$69</f>
        <v>1173624</v>
      </c>
      <c r="F79" s="1094">
        <f>[5]INDUSTRY!$G$69</f>
        <v>1485062</v>
      </c>
      <c r="G79" s="1094">
        <f>[5]INDUSTRY!$H$69</f>
        <v>1994502</v>
      </c>
      <c r="H79" s="1094">
        <f>[5]INDUSTRY!$I$69</f>
        <v>1492230</v>
      </c>
      <c r="I79" s="1094">
        <f>[5]INDUSTRY!$J$69</f>
        <v>1973704</v>
      </c>
      <c r="J79" s="1094">
        <f>[5]INDUSTRY!$K$69</f>
        <v>1435605.9840299999</v>
      </c>
      <c r="K79" s="1094">
        <f>[5]INDUSTRY!$L$69</f>
        <v>2289883.5927999998</v>
      </c>
      <c r="L79" s="1094">
        <f>[5]INDUSTRY!$M$69</f>
        <v>2036994.15206</v>
      </c>
      <c r="M79" s="1094">
        <f>[5]INDUSTRY!$N$69</f>
        <v>2154643.07283</v>
      </c>
      <c r="N79" s="1094">
        <f>[5]INDUSTRY!$O$69</f>
        <v>2017583.6688200003</v>
      </c>
      <c r="O79" s="1094">
        <f>[5]INDUSTRY!$P$69</f>
        <v>2094387.2044199998</v>
      </c>
      <c r="P79" s="1094">
        <f>[5]INDUSTRY!$Q$69</f>
        <v>1002673.07487</v>
      </c>
    </row>
    <row r="80" spans="1:16" ht="15.75" thickBot="1" x14ac:dyDescent="0.3">
      <c r="A80" s="1151"/>
      <c r="B80" s="1118"/>
      <c r="C80" s="1152" t="s">
        <v>119</v>
      </c>
      <c r="D80" s="1106"/>
      <c r="E80" s="1094">
        <f>[5]INDUSTRY!$F$70</f>
        <v>3725285</v>
      </c>
      <c r="F80" s="1094">
        <f>[5]INDUSTRY!$G$70</f>
        <v>3212372</v>
      </c>
      <c r="G80" s="1094">
        <f>[5]INDUSTRY!$H$70</f>
        <v>3652708</v>
      </c>
      <c r="H80" s="1094">
        <f>[5]INDUSTRY!$I$70</f>
        <v>3919083</v>
      </c>
      <c r="I80" s="1094">
        <f>[5]INDUSTRY!$J$70</f>
        <v>3823706</v>
      </c>
      <c r="J80" s="1094">
        <f>[5]INDUSTRY!$K$70</f>
        <v>3662492.531</v>
      </c>
      <c r="K80" s="1094">
        <f>[5]INDUSTRY!$L$70</f>
        <v>3832297.3</v>
      </c>
      <c r="L80" s="1094">
        <f>[5]INDUSTRY!$M$70</f>
        <v>5253335.0049999999</v>
      </c>
      <c r="M80" s="1094">
        <f>[5]INDUSTRY!$N$70</f>
        <v>2735874.59</v>
      </c>
      <c r="N80" s="1094">
        <f>[5]INDUSTRY!$O$70</f>
        <v>3211370.7709999997</v>
      </c>
      <c r="O80" s="1094">
        <f>[5]INDUSTRY!$P$70</f>
        <v>3549118.8259999999</v>
      </c>
      <c r="P80" s="1094">
        <f>[5]INDUSTRY!$Q$70</f>
        <v>3000340.13</v>
      </c>
    </row>
    <row r="81" spans="1:16" x14ac:dyDescent="0.25">
      <c r="A81" s="1100" t="s">
        <v>168</v>
      </c>
      <c r="B81" s="1101"/>
      <c r="C81" s="1121"/>
      <c r="D81" s="1121"/>
      <c r="E81" s="1090">
        <f>SUM(E82:E84)-E85</f>
        <v>6674625</v>
      </c>
      <c r="F81" s="1090">
        <f t="shared" ref="F81:P81" si="20">SUM(F82:F85)</f>
        <v>6413328</v>
      </c>
      <c r="G81" s="1090">
        <f t="shared" si="20"/>
        <v>5465070</v>
      </c>
      <c r="H81" s="1090">
        <f t="shared" si="20"/>
        <v>5101144</v>
      </c>
      <c r="I81" s="1090">
        <f t="shared" si="20"/>
        <v>5506259</v>
      </c>
      <c r="J81" s="1090">
        <f t="shared" si="20"/>
        <v>6051797.386753425</v>
      </c>
      <c r="K81" s="1090">
        <f t="shared" si="20"/>
        <v>5987428.6841917811</v>
      </c>
      <c r="L81" s="1090">
        <f t="shared" si="20"/>
        <v>6684524.6979452055</v>
      </c>
      <c r="M81" s="1090">
        <f t="shared" si="20"/>
        <v>6590090.1184931509</v>
      </c>
      <c r="N81" s="1090">
        <f t="shared" si="20"/>
        <v>6610744.22860274</v>
      </c>
      <c r="O81" s="1090">
        <f t="shared" si="20"/>
        <v>5893387.218452055</v>
      </c>
      <c r="P81" s="1090">
        <f t="shared" si="20"/>
        <v>6431130.8470684933</v>
      </c>
    </row>
    <row r="82" spans="1:16" x14ac:dyDescent="0.25">
      <c r="A82" s="1102"/>
      <c r="B82" s="1104" t="s">
        <v>169</v>
      </c>
      <c r="C82" s="1153"/>
      <c r="D82" s="1154"/>
      <c r="E82" s="1094">
        <f>[5]INDUSTRY!$F$72</f>
        <v>243957</v>
      </c>
      <c r="F82" s="1094">
        <f>[5]INDUSTRY!$G$72</f>
        <v>256167</v>
      </c>
      <c r="G82" s="1094">
        <f>[5]INDUSTRY!$H$72</f>
        <v>256949</v>
      </c>
      <c r="H82" s="1094">
        <f>[5]INDUSTRY!$I$72</f>
        <v>258711</v>
      </c>
      <c r="I82" s="1094">
        <f>[5]INDUSTRY!$J$72</f>
        <v>493579</v>
      </c>
      <c r="J82" s="1094">
        <f>[5]INDUSTRY!$K$72</f>
        <v>449162.43675342458</v>
      </c>
      <c r="K82" s="1094">
        <f>[5]INDUSTRY!$L$72</f>
        <v>451577.44319178106</v>
      </c>
      <c r="L82" s="1094">
        <f>[5]INDUSTRY!$M$72</f>
        <v>358134.0509452055</v>
      </c>
      <c r="M82" s="1094">
        <f>[5]INDUSTRY!$N$72</f>
        <v>358946.94849315076</v>
      </c>
      <c r="N82" s="1094">
        <f>[5]INDUSTRY!$O$72</f>
        <v>360973.92760273977</v>
      </c>
      <c r="O82" s="1094">
        <f>[5]INDUSTRY!$P$72</f>
        <v>358805.57545205485</v>
      </c>
      <c r="P82" s="1094">
        <f>[5]INDUSTRY!$Q$72</f>
        <v>359368.78906849306</v>
      </c>
    </row>
    <row r="83" spans="1:16" x14ac:dyDescent="0.25">
      <c r="A83" s="1102"/>
      <c r="B83" s="1149" t="s">
        <v>170</v>
      </c>
      <c r="C83" s="1118"/>
      <c r="D83" s="1104"/>
      <c r="E83" s="1094">
        <f>[5]INDUSTRY!$F$73</f>
        <v>5424023</v>
      </c>
      <c r="F83" s="1094">
        <f>[5]INDUSTRY!$G$73</f>
        <v>5399319</v>
      </c>
      <c r="G83" s="1094">
        <f>[5]INDUSTRY!$H$73</f>
        <v>4947739</v>
      </c>
      <c r="H83" s="1094">
        <f>[5]INDUSTRY!$I$73</f>
        <v>4831471</v>
      </c>
      <c r="I83" s="1094">
        <f>[5]INDUSTRY!$J$73</f>
        <v>5001664</v>
      </c>
      <c r="J83" s="1094">
        <f>[5]INDUSTRY!$K$73</f>
        <v>5600809.9500000002</v>
      </c>
      <c r="K83" s="1094">
        <f>[5]INDUSTRY!$L$73</f>
        <v>5535848.2410000004</v>
      </c>
      <c r="L83" s="1094">
        <f>[5]INDUSTRY!$M$73</f>
        <v>6326387.6469999999</v>
      </c>
      <c r="M83" s="1094">
        <f>[5]INDUSTRY!$N$73</f>
        <v>6229279.1699999999</v>
      </c>
      <c r="N83" s="1094">
        <f>[5]INDUSTRY!$O$73</f>
        <v>6247930.301</v>
      </c>
      <c r="O83" s="1094">
        <f>[5]INDUSTRY!$P$73</f>
        <v>5531667.6430000002</v>
      </c>
      <c r="P83" s="1094">
        <f>[5]INDUSTRY!$Q$73</f>
        <v>6069806.0580000002</v>
      </c>
    </row>
    <row r="84" spans="1:16" x14ac:dyDescent="0.25">
      <c r="A84" s="1102"/>
      <c r="B84" s="1149" t="s">
        <v>43</v>
      </c>
      <c r="C84" s="1155"/>
      <c r="D84" s="1104"/>
      <c r="E84" s="1094">
        <f>[5]INDUSTRY!$F$74</f>
        <v>1006645</v>
      </c>
      <c r="F84" s="1094">
        <f>[5]INDUSTRY!$G$74</f>
        <v>757842</v>
      </c>
      <c r="G84" s="1094">
        <f>[5]INDUSTRY!$H$74</f>
        <v>260382</v>
      </c>
      <c r="H84" s="1094">
        <f>[5]INDUSTRY!$I$74</f>
        <v>10962</v>
      </c>
      <c r="I84" s="1094">
        <f>[5]INDUSTRY!$J$74</f>
        <v>11016</v>
      </c>
      <c r="J84" s="1094">
        <f>[5]INDUSTRY!$K$74</f>
        <v>1825</v>
      </c>
      <c r="K84" s="1094">
        <f>[5]INDUSTRY!$L$74</f>
        <v>3</v>
      </c>
      <c r="L84" s="1094">
        <f>[5]INDUSTRY!$M$74</f>
        <v>3</v>
      </c>
      <c r="M84" s="1094">
        <f>[5]INDUSTRY!$N$74</f>
        <v>1864</v>
      </c>
      <c r="N84" s="1094">
        <f>[5]INDUSTRY!$O$74</f>
        <v>1840</v>
      </c>
      <c r="O84" s="1094">
        <f>[5]INDUSTRY!$P$74</f>
        <v>2914</v>
      </c>
      <c r="P84" s="1094">
        <f>[5]INDUSTRY!$Q$74</f>
        <v>1956</v>
      </c>
    </row>
    <row r="85" spans="1:16" ht="15.75" thickBot="1" x14ac:dyDescent="0.3">
      <c r="A85" s="1156"/>
      <c r="B85" s="1122" t="s">
        <v>60</v>
      </c>
      <c r="C85" s="1093"/>
      <c r="D85" s="1093"/>
      <c r="E85" s="1094">
        <f>[5]INDUSTRY!$F$75</f>
        <v>0</v>
      </c>
      <c r="F85" s="1094">
        <f>[5]INDUSTRY!$G$75</f>
        <v>0</v>
      </c>
      <c r="G85" s="1094">
        <f>[5]INDUSTRY!$H$75</f>
        <v>0</v>
      </c>
      <c r="H85" s="1094">
        <f>[5]INDUSTRY!$I$75</f>
        <v>0</v>
      </c>
      <c r="I85" s="1094">
        <f>[5]INDUSTRY!$J$75</f>
        <v>0</v>
      </c>
      <c r="J85" s="1094">
        <f>[5]INDUSTRY!$K$75</f>
        <v>0</v>
      </c>
      <c r="K85" s="1094">
        <f>[5]INDUSTRY!$L$75</f>
        <v>0</v>
      </c>
      <c r="L85" s="1094">
        <f>[5]INDUSTRY!$M$75</f>
        <v>0</v>
      </c>
      <c r="M85" s="1094">
        <f>[5]INDUSTRY!$N$75</f>
        <v>0</v>
      </c>
      <c r="N85" s="1094">
        <f>[5]INDUSTRY!$O$75</f>
        <v>0</v>
      </c>
      <c r="O85" s="1094">
        <f>[5]INDUSTRY!$P$75</f>
        <v>0</v>
      </c>
      <c r="P85" s="1094">
        <f>[5]INDUSTRY!$Q$75</f>
        <v>0</v>
      </c>
    </row>
    <row r="86" spans="1:16" x14ac:dyDescent="0.25">
      <c r="A86" s="1100" t="s">
        <v>120</v>
      </c>
      <c r="B86" s="1101"/>
      <c r="C86" s="1121"/>
      <c r="D86" s="1121"/>
      <c r="E86" s="1090">
        <f>SUM(E87:E100)</f>
        <v>59120792.668479994</v>
      </c>
      <c r="F86" s="1090">
        <f t="shared" ref="F86:P86" si="21">SUM(F87:F100)</f>
        <v>59493048</v>
      </c>
      <c r="G86" s="1090">
        <f t="shared" si="21"/>
        <v>60140876.261459999</v>
      </c>
      <c r="H86" s="1090">
        <f t="shared" si="21"/>
        <v>60859245.463090003</v>
      </c>
      <c r="I86" s="1090">
        <f t="shared" si="21"/>
        <v>61520541.775310002</v>
      </c>
      <c r="J86" s="1090">
        <f t="shared" si="21"/>
        <v>62113717.584199987</v>
      </c>
      <c r="K86" s="1090">
        <f t="shared" si="21"/>
        <v>62809270.204560004</v>
      </c>
      <c r="L86" s="1090">
        <f t="shared" si="21"/>
        <v>63511145.097690001</v>
      </c>
      <c r="M86" s="1090">
        <f t="shared" si="21"/>
        <v>64241782.262489997</v>
      </c>
      <c r="N86" s="1090">
        <f t="shared" si="21"/>
        <v>65410489.969290011</v>
      </c>
      <c r="O86" s="1090">
        <f t="shared" si="21"/>
        <v>67127240.978700012</v>
      </c>
      <c r="P86" s="1090">
        <f t="shared" si="21"/>
        <v>67981299.578439996</v>
      </c>
    </row>
    <row r="87" spans="1:16" x14ac:dyDescent="0.25">
      <c r="A87" s="1102"/>
      <c r="B87" s="1104" t="s">
        <v>121</v>
      </c>
      <c r="C87" s="1153"/>
      <c r="D87" s="1154"/>
      <c r="E87" s="1094">
        <f>[5]INDUSTRY!$F$77</f>
        <v>0</v>
      </c>
      <c r="F87" s="1094">
        <f>[5]INDUSTRY!$G$77</f>
        <v>0</v>
      </c>
      <c r="G87" s="1094">
        <f>[5]INDUSTRY!$H$77</f>
        <v>0</v>
      </c>
      <c r="H87" s="1094">
        <f>[5]INDUSTRY!$I$77</f>
        <v>0</v>
      </c>
      <c r="I87" s="1094">
        <f>[5]INDUSTRY!$J$77</f>
        <v>0</v>
      </c>
      <c r="J87" s="1094">
        <f>[5]INDUSTRY!$K$77</f>
        <v>0</v>
      </c>
      <c r="K87" s="1094">
        <f>[5]INDUSTRY!$L$77</f>
        <v>0</v>
      </c>
      <c r="L87" s="1094">
        <f>[5]INDUSTRY!$M$77</f>
        <v>0</v>
      </c>
      <c r="M87" s="1094">
        <f>[5]INDUSTRY!$N$77</f>
        <v>0</v>
      </c>
      <c r="N87" s="1094">
        <f>[5]INDUSTRY!$O$77</f>
        <v>0</v>
      </c>
      <c r="O87" s="1094">
        <f>[5]INDUSTRY!$P$77</f>
        <v>0</v>
      </c>
      <c r="P87" s="1094">
        <f>[5]INDUSTRY!$P$77</f>
        <v>0</v>
      </c>
    </row>
    <row r="88" spans="1:16" x14ac:dyDescent="0.25">
      <c r="A88" s="1102"/>
      <c r="B88" s="1149" t="s">
        <v>122</v>
      </c>
      <c r="C88" s="1118"/>
      <c r="D88" s="1104"/>
      <c r="E88" s="1094">
        <f>[5]INDUSTRY!$F$78</f>
        <v>0</v>
      </c>
      <c r="F88" s="1094">
        <f>[5]INDUSTRY!$G$78</f>
        <v>0</v>
      </c>
      <c r="G88" s="1094">
        <f>[5]INDUSTRY!$H$78</f>
        <v>0</v>
      </c>
      <c r="H88" s="1094">
        <f>[5]INDUSTRY!$I$78</f>
        <v>0</v>
      </c>
      <c r="I88" s="1094">
        <f>[5]INDUSTRY!$J$78</f>
        <v>0</v>
      </c>
      <c r="J88" s="1094">
        <f>[5]INDUSTRY!$K$78</f>
        <v>0</v>
      </c>
      <c r="K88" s="1094">
        <f>[5]INDUSTRY!$L$78</f>
        <v>0</v>
      </c>
      <c r="L88" s="1094">
        <f>[5]INDUSTRY!$M$78</f>
        <v>0</v>
      </c>
      <c r="M88" s="1094">
        <f>[5]INDUSTRY!$N$78</f>
        <v>0</v>
      </c>
      <c r="N88" s="1094">
        <f>[5]INDUSTRY!$O$78</f>
        <v>0</v>
      </c>
      <c r="O88" s="1094">
        <f>[5]INDUSTRY!$P$78</f>
        <v>0</v>
      </c>
      <c r="P88" s="1094">
        <f>[5]INDUSTRY!$P$78</f>
        <v>0</v>
      </c>
    </row>
    <row r="89" spans="1:16" x14ac:dyDescent="0.25">
      <c r="A89" s="1102"/>
      <c r="B89" s="1149" t="s">
        <v>123</v>
      </c>
      <c r="C89" s="1155"/>
      <c r="D89" s="1104"/>
      <c r="E89" s="1094">
        <f>[5]INDUSTRY!$F$79</f>
        <v>1252960</v>
      </c>
      <c r="F89" s="1094">
        <f>[5]INDUSTRY!$G$79</f>
        <v>1054068</v>
      </c>
      <c r="G89" s="1094">
        <f>[5]INDUSTRY!$H$79</f>
        <v>998330</v>
      </c>
      <c r="H89" s="1094">
        <f>[5]INDUSTRY!$I$79</f>
        <v>1063101</v>
      </c>
      <c r="I89" s="1094">
        <f>[5]INDUSTRY!$J$79</f>
        <v>1069569</v>
      </c>
      <c r="J89" s="1094">
        <f>[5]INDUSTRY!$K$79</f>
        <v>1038693.502</v>
      </c>
      <c r="K89" s="1094">
        <f>[5]INDUSTRY!$L$79</f>
        <v>968246.77500000002</v>
      </c>
      <c r="L89" s="1094">
        <f>[5]INDUSTRY!$M$79</f>
        <v>986511.88300000003</v>
      </c>
      <c r="M89" s="1094">
        <f>[5]INDUSTRY!$N$79</f>
        <v>1177411.0090000001</v>
      </c>
      <c r="N89" s="1094">
        <f>[5]INDUSTRY!$O$79</f>
        <v>964172.38199999998</v>
      </c>
      <c r="O89" s="1094">
        <f>[5]INDUSTRY!$P$79</f>
        <v>963943.12600000005</v>
      </c>
      <c r="P89" s="1094">
        <f>[5]INDUSTRY!$Q$79</f>
        <v>968216.29399999999</v>
      </c>
    </row>
    <row r="90" spans="1:16" x14ac:dyDescent="0.25">
      <c r="A90" s="1156"/>
      <c r="B90" s="1437" t="s">
        <v>50</v>
      </c>
      <c r="C90" s="1437"/>
      <c r="D90" s="1438"/>
      <c r="E90" s="1094">
        <f>[5]INDUSTRY!$F$80</f>
        <v>9325602</v>
      </c>
      <c r="F90" s="1094">
        <f>[5]INDUSTRY!$G$80</f>
        <v>9420759</v>
      </c>
      <c r="G90" s="1094">
        <f>[5]INDUSTRY!$H$80</f>
        <v>9586911</v>
      </c>
      <c r="H90" s="1094">
        <f>[5]INDUSTRY!$I$80</f>
        <v>9648947</v>
      </c>
      <c r="I90" s="1094">
        <f>[5]INDUSTRY!$J$80</f>
        <v>9715665</v>
      </c>
      <c r="J90" s="1094">
        <f>[5]INDUSTRY!$K$80</f>
        <v>9948986.5179999992</v>
      </c>
      <c r="K90" s="1094">
        <f>[5]INDUSTRY!$L$80</f>
        <v>10113218.605999999</v>
      </c>
      <c r="L90" s="1094">
        <f>[5]INDUSTRY!$M$80</f>
        <v>10264111.054</v>
      </c>
      <c r="M90" s="1094">
        <f>[5]INDUSTRY!$N$80</f>
        <v>10454393.585000001</v>
      </c>
      <c r="N90" s="1094">
        <f>[5]INDUSTRY!$O$80</f>
        <v>10630497.013</v>
      </c>
      <c r="O90" s="1094">
        <f>[5]INDUSTRY!$P$80</f>
        <v>10792080.799000001</v>
      </c>
      <c r="P90" s="1094">
        <f>[5]INDUSTRY!$Q$80</f>
        <v>11027936.832</v>
      </c>
    </row>
    <row r="91" spans="1:16" x14ac:dyDescent="0.25">
      <c r="A91" s="1091"/>
      <c r="B91" s="1093" t="s">
        <v>171</v>
      </c>
      <c r="C91" s="1093"/>
      <c r="D91" s="1093"/>
      <c r="E91" s="1094">
        <f>[5]INDUSTRY!$F$81</f>
        <v>23559313</v>
      </c>
      <c r="F91" s="1094">
        <f>[5]INDUSTRY!$G$81</f>
        <v>23838941</v>
      </c>
      <c r="G91" s="1094">
        <f>[5]INDUSTRY!$H$81</f>
        <v>24028664</v>
      </c>
      <c r="H91" s="1094">
        <f>[5]INDUSTRY!$I$81</f>
        <v>24308454</v>
      </c>
      <c r="I91" s="1094">
        <f>[5]INDUSTRY!$J$81</f>
        <v>24477620</v>
      </c>
      <c r="J91" s="1094">
        <f>[5]INDUSTRY!$K$81</f>
        <v>24628220.998059999</v>
      </c>
      <c r="K91" s="1094">
        <f>[5]INDUSTRY!$L$81</f>
        <v>24860881.21737</v>
      </c>
      <c r="L91" s="1094">
        <f>[5]INDUSTRY!$M$81</f>
        <v>25124861.790270001</v>
      </c>
      <c r="M91" s="1094">
        <f>[5]INDUSTRY!$N$81</f>
        <v>25310339.739299998</v>
      </c>
      <c r="N91" s="1094">
        <f>[5]INDUSTRY!$O$81</f>
        <v>25639576.574050002</v>
      </c>
      <c r="O91" s="1094">
        <f>[5]INDUSTRY!$P$81</f>
        <v>25937913.922310002</v>
      </c>
      <c r="P91" s="1094">
        <f>[5]INDUSTRY!$Q$81</f>
        <v>26315484.696309999</v>
      </c>
    </row>
    <row r="92" spans="1:16" x14ac:dyDescent="0.25">
      <c r="A92" s="1091"/>
      <c r="B92" s="1093" t="s">
        <v>172</v>
      </c>
      <c r="C92" s="1093"/>
      <c r="D92" s="1093"/>
      <c r="E92" s="1094">
        <f>[5]INDUSTRY!$F$82</f>
        <v>7235194.6684799902</v>
      </c>
      <c r="F92" s="1094">
        <f>[5]INDUSTRY!$G$82</f>
        <v>7549137</v>
      </c>
      <c r="G92" s="1094">
        <f>[5]INDUSTRY!$H$82</f>
        <v>7667156.2614600006</v>
      </c>
      <c r="H92" s="1094">
        <f>[5]INDUSTRY!$I$82</f>
        <v>7779776.4630900007</v>
      </c>
      <c r="I92" s="1094">
        <f>[5]INDUSTRY!$J$82</f>
        <v>7824186.7753100004</v>
      </c>
      <c r="J92" s="1094">
        <f>[5]INDUSTRY!$K$82</f>
        <v>7984359.0809499901</v>
      </c>
      <c r="K92" s="1094">
        <f>[5]INDUSTRY!$L$82</f>
        <v>8188376.3513500001</v>
      </c>
      <c r="L92" s="1094">
        <f>[5]INDUSTRY!$M$82</f>
        <v>8408056.3256199993</v>
      </c>
      <c r="M92" s="1094">
        <f>[5]INDUSTRY!$N$82</f>
        <v>8565657.1085299999</v>
      </c>
      <c r="N92" s="1094">
        <f>[5]INDUSTRY!$O$82</f>
        <v>8725727.6119100004</v>
      </c>
      <c r="O92" s="1094">
        <f>[5]INDUSTRY!$P$82</f>
        <v>9031810.9635300003</v>
      </c>
      <c r="P92" s="1094">
        <f>[5]INDUSTRY!$Q$82</f>
        <v>9225994.75251</v>
      </c>
    </row>
    <row r="93" spans="1:16" x14ac:dyDescent="0.25">
      <c r="A93" s="1091"/>
      <c r="B93" s="1093" t="s">
        <v>124</v>
      </c>
      <c r="C93" s="1093"/>
      <c r="D93" s="1093"/>
      <c r="E93" s="1094">
        <f>[5]INDUSTRY!$F$83</f>
        <v>3901607</v>
      </c>
      <c r="F93" s="1094">
        <f>[5]INDUSTRY!$G$83</f>
        <v>3766496</v>
      </c>
      <c r="G93" s="1094">
        <f>[5]INDUSTRY!$H$83</f>
        <v>3805301</v>
      </c>
      <c r="H93" s="1094">
        <f>[5]INDUSTRY!$I$83</f>
        <v>3880627</v>
      </c>
      <c r="I93" s="1094">
        <f>[5]INDUSTRY!$J$83</f>
        <v>3916707</v>
      </c>
      <c r="J93" s="1094">
        <f>[5]INDUSTRY!$K$83</f>
        <v>4038964.8760000002</v>
      </c>
      <c r="K93" s="1094">
        <f>[5]INDUSTRY!$L$83</f>
        <v>3356254.3540000003</v>
      </c>
      <c r="L93" s="1094">
        <f>[5]INDUSTRY!$M$83</f>
        <v>3392661.9920000001</v>
      </c>
      <c r="M93" s="1094">
        <f>[5]INDUSTRY!$N$83</f>
        <v>3408680.6660000002</v>
      </c>
      <c r="N93" s="1094">
        <f>[5]INDUSTRY!$O$83</f>
        <v>3454013.0180000002</v>
      </c>
      <c r="O93" s="1094">
        <f>[5]INDUSTRY!$P$83</f>
        <v>3535307.7760000001</v>
      </c>
      <c r="P93" s="1094">
        <f>[5]INDUSTRY!$Q$83</f>
        <v>3578409.6430000002</v>
      </c>
    </row>
    <row r="94" spans="1:16" x14ac:dyDescent="0.25">
      <c r="A94" s="1091"/>
      <c r="B94" s="1093" t="s">
        <v>125</v>
      </c>
      <c r="C94" s="1093"/>
      <c r="D94" s="1093"/>
      <c r="E94" s="1094">
        <f>[5]INDUSTRY!$F$84</f>
        <v>4375666</v>
      </c>
      <c r="F94" s="1094">
        <f>[5]INDUSTRY!$G$84</f>
        <v>4436243</v>
      </c>
      <c r="G94" s="1094">
        <f>[5]INDUSTRY!$H$84</f>
        <v>4667430</v>
      </c>
      <c r="H94" s="1094">
        <f>[5]INDUSTRY!$I$84</f>
        <v>4704832</v>
      </c>
      <c r="I94" s="1094">
        <f>[5]INDUSTRY!$J$84</f>
        <v>4764672</v>
      </c>
      <c r="J94" s="1094">
        <f>[5]INDUSTRY!$K$84</f>
        <v>4791326</v>
      </c>
      <c r="K94" s="1094">
        <f>[5]INDUSTRY!$L$84</f>
        <v>5633454</v>
      </c>
      <c r="L94" s="1094">
        <f>[5]INDUSTRY!$M$84</f>
        <v>5598578</v>
      </c>
      <c r="M94" s="1094">
        <f>[5]INDUSTRY!$N$84</f>
        <v>5684038</v>
      </c>
      <c r="N94" s="1094">
        <f>[5]INDUSTRY!$O$84</f>
        <v>6261032</v>
      </c>
      <c r="O94" s="1094">
        <f>[5]INDUSTRY!$P$84</f>
        <v>6338633</v>
      </c>
      <c r="P94" s="1094">
        <f>[5]INDUSTRY!$Q$84</f>
        <v>6521757</v>
      </c>
    </row>
    <row r="95" spans="1:16" x14ac:dyDescent="0.25">
      <c r="A95" s="1091"/>
      <c r="B95" s="1122" t="s">
        <v>53</v>
      </c>
      <c r="C95" s="1093"/>
      <c r="D95" s="1093"/>
      <c r="E95" s="1094">
        <f>[5]INDUSTRY!$F$85</f>
        <v>7429251</v>
      </c>
      <c r="F95" s="1094">
        <f>[5]INDUSTRY!$G$85</f>
        <v>7437927</v>
      </c>
      <c r="G95" s="1094">
        <f>[5]INDUSTRY!$H$85</f>
        <v>7208309</v>
      </c>
      <c r="H95" s="1094">
        <f>[5]INDUSTRY!$I$85</f>
        <v>7420377</v>
      </c>
      <c r="I95" s="1094">
        <f>[5]INDUSTRY!$J$85</f>
        <v>7582579</v>
      </c>
      <c r="J95" s="1094">
        <f>[5]INDUSTRY!$K$85</f>
        <v>7563133.4689399991</v>
      </c>
      <c r="K95" s="1094">
        <f>[5]INDUSTRY!$L$85</f>
        <v>7711673.9650299996</v>
      </c>
      <c r="L95" s="1094">
        <f>[5]INDUSTRY!$M$85</f>
        <v>7942154.3530400004</v>
      </c>
      <c r="M95" s="1094">
        <f>[5]INDUSTRY!$N$85</f>
        <v>7853718.8901099991</v>
      </c>
      <c r="N95" s="1094">
        <f>[5]INDUSTRY!$O$85</f>
        <v>7983603.0038799997</v>
      </c>
      <c r="O95" s="1094">
        <f>[5]INDUSTRY!$P$85</f>
        <v>8533388.8174200002</v>
      </c>
      <c r="P95" s="1094">
        <f>[5]INDUSTRY!$Q$85</f>
        <v>8454621.1867900006</v>
      </c>
    </row>
    <row r="96" spans="1:16" x14ac:dyDescent="0.25">
      <c r="A96" s="1091"/>
      <c r="B96" s="1093" t="s">
        <v>173</v>
      </c>
      <c r="C96" s="1093"/>
      <c r="D96" s="1093"/>
      <c r="E96" s="1094">
        <f>[5]INDUSTRY!$F$86</f>
        <v>521968</v>
      </c>
      <c r="F96" s="1094">
        <f>[5]INDUSTRY!$G$86</f>
        <v>548727</v>
      </c>
      <c r="G96" s="1094">
        <f>[5]INDUSTRY!$H$86</f>
        <v>558473</v>
      </c>
      <c r="H96" s="1094">
        <f>[5]INDUSTRY!$I$86</f>
        <v>576212</v>
      </c>
      <c r="I96" s="1094">
        <f>[5]INDUSTRY!$J$86</f>
        <v>592746</v>
      </c>
      <c r="J96" s="1094">
        <f>[5]INDUSTRY!$K$86</f>
        <v>604762.63500000001</v>
      </c>
      <c r="K96" s="1094">
        <f>[5]INDUSTRY!$L$86</f>
        <v>428469.38399999996</v>
      </c>
      <c r="L96" s="1094">
        <f>[5]INDUSTRY!$M$86</f>
        <v>426649.55</v>
      </c>
      <c r="M96" s="1094">
        <f>[5]INDUSTRY!$N$86</f>
        <v>429042.37099999998</v>
      </c>
      <c r="N96" s="1094">
        <f>[5]INDUSTRY!$O$86</f>
        <v>425683.45400000003</v>
      </c>
      <c r="O96" s="1094">
        <f>[5]INDUSTRY!$P$86</f>
        <v>428419.78399999999</v>
      </c>
      <c r="P96" s="1094">
        <f>[5]INDUSTRY!$Q$86</f>
        <v>420134.88351000001</v>
      </c>
    </row>
    <row r="97" spans="1:16" x14ac:dyDescent="0.25">
      <c r="A97" s="1091"/>
      <c r="B97" s="1122" t="s">
        <v>55</v>
      </c>
      <c r="C97" s="1093"/>
      <c r="D97" s="1093"/>
      <c r="E97" s="1094">
        <f>[5]INDUSTRY!$F$87</f>
        <v>0</v>
      </c>
      <c r="F97" s="1094">
        <f>[5]INDUSTRY!$G$87</f>
        <v>0</v>
      </c>
      <c r="G97" s="1094">
        <f>[5]INDUSTRY!$H$87</f>
        <v>0</v>
      </c>
      <c r="H97" s="1094">
        <f>[5]INDUSTRY!$I$87</f>
        <v>0</v>
      </c>
      <c r="I97" s="1094">
        <f>[5]INDUSTRY!$J$87</f>
        <v>0</v>
      </c>
      <c r="J97" s="1094">
        <f>[5]INDUSTRY!$K$87</f>
        <v>0</v>
      </c>
      <c r="K97" s="1094">
        <f>[5]INDUSTRY!$L$87</f>
        <v>0</v>
      </c>
      <c r="L97" s="1094">
        <f>[5]INDUSTRY!$M$87</f>
        <v>0</v>
      </c>
      <c r="M97" s="1094">
        <f>[5]INDUSTRY!$N$87</f>
        <v>0</v>
      </c>
      <c r="N97" s="1094">
        <f>[5]INDUSTRY!$O$87</f>
        <v>0</v>
      </c>
      <c r="O97" s="1094">
        <f>[5]INDUSTRY!$P$87</f>
        <v>0</v>
      </c>
      <c r="P97" s="1094">
        <f>[5]INDUSTRY!$P$87</f>
        <v>0</v>
      </c>
    </row>
    <row r="98" spans="1:16" x14ac:dyDescent="0.25">
      <c r="A98" s="1148"/>
      <c r="B98" s="1157" t="s">
        <v>56</v>
      </c>
      <c r="C98" s="1095"/>
      <c r="D98" s="1095"/>
      <c r="E98" s="1094">
        <f>[5]INDUSTRY!$F$88</f>
        <v>0</v>
      </c>
      <c r="F98" s="1094">
        <f>[5]INDUSTRY!$G$88</f>
        <v>0</v>
      </c>
      <c r="G98" s="1094">
        <f>[5]INDUSTRY!$H$88</f>
        <v>0</v>
      </c>
      <c r="H98" s="1094">
        <f>[5]INDUSTRY!$I$88</f>
        <v>0</v>
      </c>
      <c r="I98" s="1094">
        <f>[5]INDUSTRY!$J$88</f>
        <v>0</v>
      </c>
      <c r="J98" s="1094">
        <f>[5]INDUSTRY!$K$88</f>
        <v>0</v>
      </c>
      <c r="K98" s="1094">
        <f>[5]INDUSTRY!$L$88</f>
        <v>0</v>
      </c>
      <c r="L98" s="1094">
        <f>[5]INDUSTRY!$M$88</f>
        <v>0</v>
      </c>
      <c r="M98" s="1094">
        <f>[5]INDUSTRY!$N$88</f>
        <v>0</v>
      </c>
      <c r="N98" s="1094">
        <f>[5]INDUSTRY!$O$88</f>
        <v>0</v>
      </c>
      <c r="O98" s="1094">
        <f>[5]INDUSTRY!$P$88</f>
        <v>0</v>
      </c>
      <c r="P98" s="1094">
        <f>[5]INDUSTRY!$P$88</f>
        <v>0</v>
      </c>
    </row>
    <row r="99" spans="1:16" x14ac:dyDescent="0.25">
      <c r="A99" s="1151"/>
      <c r="B99" s="1157" t="s">
        <v>127</v>
      </c>
      <c r="C99" s="1095"/>
      <c r="D99" s="1095"/>
      <c r="E99" s="1094">
        <f>[5]INDUSTRY!$F$89</f>
        <v>487933</v>
      </c>
      <c r="F99" s="1094">
        <f>[5]INDUSTRY!$G$89</f>
        <v>586453</v>
      </c>
      <c r="G99" s="1094">
        <f>[5]INDUSTRY!$H$89</f>
        <v>586904</v>
      </c>
      <c r="H99" s="1094">
        <f>[5]INDUSTRY!$I$89</f>
        <v>588579</v>
      </c>
      <c r="I99" s="1094">
        <f>[5]INDUSTRY!$J$89</f>
        <v>583077</v>
      </c>
      <c r="J99" s="1094">
        <f>[5]INDUSTRY!$K$89</f>
        <v>572197</v>
      </c>
      <c r="K99" s="1094">
        <f>[5]INDUSTRY!$L$89</f>
        <v>575151</v>
      </c>
      <c r="L99" s="1094">
        <f>[5]INDUSTRY!$M$89</f>
        <v>569688</v>
      </c>
      <c r="M99" s="1094">
        <f>[5]INDUSTRY!$N$89</f>
        <v>570279</v>
      </c>
      <c r="N99" s="1094">
        <f>[5]INDUSTRY!$O$89</f>
        <v>568321</v>
      </c>
      <c r="O99" s="1094">
        <f>[5]INDUSTRY!$P$89</f>
        <v>567613</v>
      </c>
      <c r="P99" s="1094">
        <f>[5]INDUSTRY!$Q$89</f>
        <v>551317</v>
      </c>
    </row>
    <row r="100" spans="1:16" x14ac:dyDescent="0.25">
      <c r="A100" s="1158"/>
      <c r="B100" s="1159" t="s">
        <v>174</v>
      </c>
      <c r="C100" s="1125"/>
      <c r="D100" s="1160"/>
      <c r="E100" s="1094">
        <f>[5]INDUSTRY!$F$90</f>
        <v>1031298</v>
      </c>
      <c r="F100" s="1094">
        <f>[5]INDUSTRY!$G$90</f>
        <v>854297</v>
      </c>
      <c r="G100" s="1094">
        <f>[5]INDUSTRY!$H$90</f>
        <v>1033398</v>
      </c>
      <c r="H100" s="1094">
        <f>[5]INDUSTRY!$I$90</f>
        <v>888340</v>
      </c>
      <c r="I100" s="1094">
        <f>[5]INDUSTRY!$J$90</f>
        <v>993720</v>
      </c>
      <c r="J100" s="1094">
        <f>[5]INDUSTRY!$K$90</f>
        <v>943073.50525000016</v>
      </c>
      <c r="K100" s="1094">
        <f>[5]INDUSTRY!$L$90</f>
        <v>973544.55180999986</v>
      </c>
      <c r="L100" s="1094">
        <f>[5]INDUSTRY!$M$90</f>
        <v>797872.14975999994</v>
      </c>
      <c r="M100" s="1094">
        <f>[5]INDUSTRY!$N$90</f>
        <v>788221.89354999969</v>
      </c>
      <c r="N100" s="1094">
        <f>[5]INDUSTRY!$O$90</f>
        <v>757863.91244999971</v>
      </c>
      <c r="O100" s="1094">
        <f>[5]INDUSTRY!$P$90</f>
        <v>998129.79044000001</v>
      </c>
      <c r="P100" s="1094">
        <f>[5]INDUSTRY!$Q$90</f>
        <v>917427.29031999968</v>
      </c>
    </row>
    <row r="101" spans="1:16" x14ac:dyDescent="0.25">
      <c r="A101" s="1161"/>
      <c r="B101" s="1103" t="s">
        <v>60</v>
      </c>
      <c r="C101" s="1103"/>
      <c r="D101" s="1103"/>
      <c r="E101" s="1094">
        <f>[5]INDUSTRY!$F$91</f>
        <v>224894</v>
      </c>
      <c r="F101" s="1094">
        <f>[5]INDUSTRY!$G$91</f>
        <v>228602</v>
      </c>
      <c r="G101" s="1094">
        <f>[5]INDUSTRY!$H$91</f>
        <v>243856</v>
      </c>
      <c r="H101" s="1094">
        <f>[5]INDUSTRY!$I$91</f>
        <v>243286</v>
      </c>
      <c r="I101" s="1094">
        <f>[5]INDUSTRY!$J$91</f>
        <v>243513</v>
      </c>
      <c r="J101" s="1094">
        <f>[5]INDUSTRY!$K$91</f>
        <v>245716.242</v>
      </c>
      <c r="K101" s="1094">
        <f>[5]INDUSTRY!$L$91</f>
        <v>229619.05799950688</v>
      </c>
      <c r="L101" s="1094">
        <f>[5]INDUSTRY!$M$91</f>
        <v>240909.07899950686</v>
      </c>
      <c r="M101" s="1094">
        <f>[5]INDUSTRY!$N$91</f>
        <v>261094.345</v>
      </c>
      <c r="N101" s="1094">
        <f>[5]INDUSTRY!$O$91</f>
        <v>248962.18099950688</v>
      </c>
      <c r="O101" s="1094">
        <f>[5]INDUSTRY!$P$91</f>
        <v>244634.57899950686</v>
      </c>
      <c r="P101" s="1094">
        <f>[5]INDUSTRY!$Q$91</f>
        <v>256405.64799999999</v>
      </c>
    </row>
    <row r="102" spans="1:16" x14ac:dyDescent="0.25">
      <c r="A102" s="1161"/>
      <c r="B102" s="1092" t="s">
        <v>61</v>
      </c>
      <c r="C102" s="1103"/>
      <c r="D102" s="1103"/>
      <c r="E102" s="1094">
        <f>[5]INDUSTRY!$F$92</f>
        <v>473931</v>
      </c>
      <c r="F102" s="1094">
        <f>[5]INDUSTRY!$G$92</f>
        <v>470569</v>
      </c>
      <c r="G102" s="1094">
        <f>[5]INDUSTRY!$H$92</f>
        <v>476165</v>
      </c>
      <c r="H102" s="1094">
        <f>[5]INDUSTRY!$I$92</f>
        <v>481033</v>
      </c>
      <c r="I102" s="1094">
        <f>[5]INDUSTRY!$J$92</f>
        <v>482414</v>
      </c>
      <c r="J102" s="1094">
        <f>[5]INDUSTRY!$K$92</f>
        <v>488213.64500000002</v>
      </c>
      <c r="K102" s="1094">
        <f>[5]INDUSTRY!$L$92</f>
        <v>521513.34700000001</v>
      </c>
      <c r="L102" s="1094">
        <f>[5]INDUSTRY!$M$92</f>
        <v>522469.054</v>
      </c>
      <c r="M102" s="1094">
        <f>[5]INDUSTRY!$N$92</f>
        <v>507823.02899999998</v>
      </c>
      <c r="N102" s="1094">
        <f>[5]INDUSTRY!$O$92</f>
        <v>523037.02</v>
      </c>
      <c r="O102" s="1094">
        <f>[5]INDUSTRY!$P$92</f>
        <v>531181.49199999997</v>
      </c>
      <c r="P102" s="1094">
        <f>[5]INDUSTRY!$Q$92</f>
        <v>556554.56499999994</v>
      </c>
    </row>
    <row r="103" spans="1:16" ht="15.75" thickBot="1" x14ac:dyDescent="0.3">
      <c r="A103" s="1162"/>
      <c r="B103" s="1098" t="s">
        <v>62</v>
      </c>
      <c r="C103" s="1098"/>
      <c r="D103" s="1098"/>
      <c r="E103" s="1094">
        <f>[5]INDUSTRY!$F$93</f>
        <v>109762</v>
      </c>
      <c r="F103" s="1094">
        <f>[5]INDUSTRY!$G$93</f>
        <v>108517</v>
      </c>
      <c r="G103" s="1094">
        <f>[5]INDUSTRY!$H$93</f>
        <v>114708</v>
      </c>
      <c r="H103" s="1094">
        <f>[5]INDUSTRY!$I$93</f>
        <v>116136</v>
      </c>
      <c r="I103" s="1094">
        <f>[5]INDUSTRY!$J$93</f>
        <v>116052</v>
      </c>
      <c r="J103" s="1094">
        <f>[5]INDUSTRY!$K$93</f>
        <v>110685.238</v>
      </c>
      <c r="K103" s="1094">
        <f>[5]INDUSTRY!$L$93</f>
        <v>115673.799</v>
      </c>
      <c r="L103" s="1094">
        <f>[5]INDUSTRY!$M$93</f>
        <v>114578.55100000001</v>
      </c>
      <c r="M103" s="1094">
        <f>[5]INDUSTRY!$N$93</f>
        <v>111865.473</v>
      </c>
      <c r="N103" s="1094">
        <f>[5]INDUSTRY!$O$93</f>
        <v>118292.64199999999</v>
      </c>
      <c r="O103" s="1094">
        <f>[5]INDUSTRY!$P$93</f>
        <v>118383.132</v>
      </c>
      <c r="P103" s="1094">
        <f>[5]INDUSTRY!$Q$93</f>
        <v>118632.178</v>
      </c>
    </row>
    <row r="104" spans="1:16" ht="15.75" thickBot="1" x14ac:dyDescent="0.3">
      <c r="A104" s="1163" t="s">
        <v>129</v>
      </c>
      <c r="B104" s="1164"/>
      <c r="C104" s="1164"/>
      <c r="D104" s="1164"/>
      <c r="E104" s="1090">
        <f>E86-E101-E102-E103</f>
        <v>58312205.668479994</v>
      </c>
      <c r="F104" s="1090">
        <f t="shared" ref="F104:P104" si="22">F86-F101-F102-F103</f>
        <v>58685360</v>
      </c>
      <c r="G104" s="1090">
        <f t="shared" si="22"/>
        <v>59306147.261459999</v>
      </c>
      <c r="H104" s="1090">
        <f t="shared" si="22"/>
        <v>60018790.463090003</v>
      </c>
      <c r="I104" s="1090">
        <f t="shared" si="22"/>
        <v>60678562.775310002</v>
      </c>
      <c r="J104" s="1090">
        <f t="shared" si="22"/>
        <v>61269102.459199987</v>
      </c>
      <c r="K104" s="1090">
        <f t="shared" si="22"/>
        <v>61942464.000560492</v>
      </c>
      <c r="L104" s="1090">
        <f t="shared" si="22"/>
        <v>62633188.4136905</v>
      </c>
      <c r="M104" s="1090">
        <f t="shared" si="22"/>
        <v>63360999.415490001</v>
      </c>
      <c r="N104" s="1090">
        <f t="shared" si="22"/>
        <v>64520198.1262905</v>
      </c>
      <c r="O104" s="1090">
        <f t="shared" si="22"/>
        <v>66233041.77570051</v>
      </c>
      <c r="P104" s="1090">
        <f t="shared" si="22"/>
        <v>67049707.187439993</v>
      </c>
    </row>
    <row r="105" spans="1:16" x14ac:dyDescent="0.25">
      <c r="A105" s="1088" t="s">
        <v>130</v>
      </c>
      <c r="B105" s="1089"/>
      <c r="C105" s="1089"/>
      <c r="D105" s="1089"/>
      <c r="E105" s="1090">
        <f>SUM(E106:E109)</f>
        <v>1790471</v>
      </c>
      <c r="F105" s="1090">
        <f t="shared" ref="F105:P105" si="23">SUM(F106:F109)</f>
        <v>1460493</v>
      </c>
      <c r="G105" s="1090">
        <f t="shared" si="23"/>
        <v>1333648</v>
      </c>
      <c r="H105" s="1090">
        <f t="shared" si="23"/>
        <v>1356322</v>
      </c>
      <c r="I105" s="1090">
        <f t="shared" si="23"/>
        <v>1389080</v>
      </c>
      <c r="J105" s="1090">
        <f t="shared" si="23"/>
        <v>1786736.2972299999</v>
      </c>
      <c r="K105" s="1090">
        <f t="shared" si="23"/>
        <v>1550874.4866200001</v>
      </c>
      <c r="L105" s="1090">
        <f t="shared" si="23"/>
        <v>1497468.9287400001</v>
      </c>
      <c r="M105" s="1090">
        <f t="shared" si="23"/>
        <v>1558049.6477399999</v>
      </c>
      <c r="N105" s="1090">
        <f t="shared" si="23"/>
        <v>1616007.65974</v>
      </c>
      <c r="O105" s="1090">
        <f t="shared" si="23"/>
        <v>1653079.6317400001</v>
      </c>
      <c r="P105" s="1090">
        <f t="shared" si="23"/>
        <v>1704268.6526500001</v>
      </c>
    </row>
    <row r="106" spans="1:16" x14ac:dyDescent="0.25">
      <c r="A106" s="1091"/>
      <c r="B106" s="1093" t="s">
        <v>131</v>
      </c>
      <c r="C106" s="1093"/>
      <c r="D106" s="1093"/>
      <c r="E106" s="1094">
        <f>[5]INDUSTRY!$F$96</f>
        <v>1156645</v>
      </c>
      <c r="F106" s="1094">
        <f>[5]INDUSTRY!$G$96</f>
        <v>1144966</v>
      </c>
      <c r="G106" s="1094">
        <f>[5]INDUSTRY!$H$96</f>
        <v>1065790</v>
      </c>
      <c r="H106" s="1094">
        <f>[5]INDUSTRY!$I$96</f>
        <v>813517</v>
      </c>
      <c r="I106" s="1094">
        <f>[5]INDUSTRY!$J$96</f>
        <v>819741</v>
      </c>
      <c r="J106" s="1094">
        <f>[5]INDUSTRY!$K$96</f>
        <v>1216867.8759999999</v>
      </c>
      <c r="K106" s="1094">
        <f>[5]INDUSTRY!$L$96</f>
        <v>951963.43800000008</v>
      </c>
      <c r="L106" s="1094">
        <f>[5]INDUSTRY!$M$96</f>
        <v>916899.13300000003</v>
      </c>
      <c r="M106" s="1094">
        <f>[5]INDUSTRY!$N$96</f>
        <v>914061.6129999999</v>
      </c>
      <c r="N106" s="1094">
        <f>[5]INDUSTRY!$O$96</f>
        <v>971520.22100000002</v>
      </c>
      <c r="O106" s="1094">
        <f>[5]INDUSTRY!$P$96</f>
        <v>912593.62699999998</v>
      </c>
      <c r="P106" s="1094">
        <f>[5]INDUSTRY!$Q$96</f>
        <v>992596.85900000005</v>
      </c>
    </row>
    <row r="107" spans="1:16" x14ac:dyDescent="0.25">
      <c r="A107" s="1091"/>
      <c r="B107" s="1093" t="s">
        <v>65</v>
      </c>
      <c r="C107" s="1093"/>
      <c r="D107" s="1093"/>
      <c r="E107" s="1094">
        <f>[5]INDUSTRY!$F$97</f>
        <v>0</v>
      </c>
      <c r="F107" s="1094">
        <f>[5]INDUSTRY!$G$97</f>
        <v>0</v>
      </c>
      <c r="G107" s="1094">
        <f>[5]INDUSTRY!$H$97</f>
        <v>0</v>
      </c>
      <c r="H107" s="1094">
        <f>[5]INDUSTRY!$I$97</f>
        <v>0</v>
      </c>
      <c r="I107" s="1094">
        <f>[5]INDUSTRY!$J$97</f>
        <v>0</v>
      </c>
      <c r="J107" s="1094">
        <f>[5]INDUSTRY!$K$97</f>
        <v>0</v>
      </c>
      <c r="K107" s="1094">
        <f>[5]INDUSTRY!$L$97</f>
        <v>0</v>
      </c>
      <c r="L107" s="1094">
        <f>[5]INDUSTRY!$M$97</f>
        <v>0</v>
      </c>
      <c r="M107" s="1094">
        <f>[5]INDUSTRY!$N$97</f>
        <v>0</v>
      </c>
      <c r="N107" s="1094">
        <f>[5]INDUSTRY!$O$97</f>
        <v>0</v>
      </c>
      <c r="O107" s="1094">
        <f>[5]INDUSTRY!$P$97</f>
        <v>0</v>
      </c>
      <c r="P107" s="1094">
        <f>[5]INDUSTRY!$Q$97</f>
        <v>0</v>
      </c>
    </row>
    <row r="108" spans="1:16" x14ac:dyDescent="0.25">
      <c r="A108" s="1148"/>
      <c r="B108" s="1095" t="s">
        <v>132</v>
      </c>
      <c r="C108" s="1095"/>
      <c r="D108" s="1095"/>
      <c r="E108" s="1094">
        <f>[5]INDUSTRY!$F$98</f>
        <v>312976</v>
      </c>
      <c r="F108" s="1094">
        <f>[5]INDUSTRY!$G$98</f>
        <v>193700</v>
      </c>
      <c r="G108" s="1094">
        <f>[5]INDUSTRY!$H$98</f>
        <v>145464</v>
      </c>
      <c r="H108" s="1094">
        <f>[5]INDUSTRY!$I$98</f>
        <v>116198</v>
      </c>
      <c r="I108" s="1094">
        <f>[5]INDUSTRY!$J$98</f>
        <v>143780</v>
      </c>
      <c r="J108" s="1094">
        <f>[5]INDUSTRY!$K$98</f>
        <v>145365.054</v>
      </c>
      <c r="K108" s="1094">
        <f>[5]INDUSTRY!$L$98</f>
        <v>151040.826</v>
      </c>
      <c r="L108" s="1094">
        <f>[5]INDUSTRY!$M$98</f>
        <v>132079.386</v>
      </c>
      <c r="M108" s="1094">
        <f>[5]INDUSTRY!$N$98</f>
        <v>146128.785</v>
      </c>
      <c r="N108" s="1094">
        <f>[5]INDUSTRY!$O$98</f>
        <v>197858.59299999999</v>
      </c>
      <c r="O108" s="1094">
        <f>[5]INDUSTRY!$P$98</f>
        <v>145141.595</v>
      </c>
      <c r="P108" s="1094">
        <f>[5]INDUSTRY!$Q$98</f>
        <v>208494.14300000001</v>
      </c>
    </row>
    <row r="109" spans="1:16" ht="15.75" thickBot="1" x14ac:dyDescent="0.3">
      <c r="A109" s="1097"/>
      <c r="B109" s="1099" t="s">
        <v>43</v>
      </c>
      <c r="C109" s="1099"/>
      <c r="D109" s="1099"/>
      <c r="E109" s="1094">
        <f>[5]INDUSTRY!$F$99</f>
        <v>320850</v>
      </c>
      <c r="F109" s="1094">
        <f>[5]INDUSTRY!$G$99</f>
        <v>121827</v>
      </c>
      <c r="G109" s="1094">
        <f>[5]INDUSTRY!$H$99</f>
        <v>122394</v>
      </c>
      <c r="H109" s="1094">
        <f>[5]INDUSTRY!$I$99</f>
        <v>426607</v>
      </c>
      <c r="I109" s="1094">
        <f>[5]INDUSTRY!$J$99</f>
        <v>425559</v>
      </c>
      <c r="J109" s="1094">
        <f>[5]INDUSTRY!$K$99</f>
        <v>424503.36723000003</v>
      </c>
      <c r="K109" s="1094">
        <f>[5]INDUSTRY!$L$99</f>
        <v>447870.22262000002</v>
      </c>
      <c r="L109" s="1094">
        <f>[5]INDUSTRY!$M$99</f>
        <v>448490.40974000003</v>
      </c>
      <c r="M109" s="1094">
        <f>[5]INDUSTRY!$N$99</f>
        <v>497859.24974</v>
      </c>
      <c r="N109" s="1094">
        <f>[5]INDUSTRY!$O$99</f>
        <v>446628.84574000002</v>
      </c>
      <c r="O109" s="1094">
        <f>[5]INDUSTRY!$P$99</f>
        <v>595344.40974000003</v>
      </c>
      <c r="P109" s="1094">
        <f>[5]INDUSTRY!$Q$99</f>
        <v>503177.65065000003</v>
      </c>
    </row>
    <row r="110" spans="1:16" x14ac:dyDescent="0.25">
      <c r="A110" s="1102" t="s">
        <v>133</v>
      </c>
      <c r="B110" s="1103"/>
      <c r="C110" s="1103"/>
      <c r="D110" s="1103"/>
      <c r="E110" s="1090">
        <f>SUM(E111:E113)</f>
        <v>259660</v>
      </c>
      <c r="F110" s="1090">
        <f t="shared" ref="F110:P110" si="24">SUM(F111:F113)</f>
        <v>263243</v>
      </c>
      <c r="G110" s="1090">
        <f t="shared" si="24"/>
        <v>266137</v>
      </c>
      <c r="H110" s="1090">
        <f t="shared" si="24"/>
        <v>260206</v>
      </c>
      <c r="I110" s="1090">
        <f t="shared" si="24"/>
        <v>263604</v>
      </c>
      <c r="J110" s="1090">
        <f t="shared" si="24"/>
        <v>265082</v>
      </c>
      <c r="K110" s="1090">
        <f t="shared" si="24"/>
        <v>283610</v>
      </c>
      <c r="L110" s="1090">
        <f t="shared" si="24"/>
        <v>287636</v>
      </c>
      <c r="M110" s="1090">
        <f t="shared" si="24"/>
        <v>288769</v>
      </c>
      <c r="N110" s="1090">
        <f t="shared" si="24"/>
        <v>310986</v>
      </c>
      <c r="O110" s="1090">
        <f t="shared" si="24"/>
        <v>335015</v>
      </c>
      <c r="P110" s="1090">
        <f t="shared" si="24"/>
        <v>352896</v>
      </c>
    </row>
    <row r="111" spans="1:16" x14ac:dyDescent="0.25">
      <c r="A111" s="1091"/>
      <c r="B111" s="1093" t="s">
        <v>134</v>
      </c>
      <c r="C111" s="1093"/>
      <c r="D111" s="1093"/>
      <c r="E111" s="1094">
        <f>[5]INDUSTRY!$F$101</f>
        <v>201856</v>
      </c>
      <c r="F111" s="1094">
        <f>[5]INDUSTRY!$G$101</f>
        <v>205439</v>
      </c>
      <c r="G111" s="1094">
        <f>[5]INDUSTRY!$H$101</f>
        <v>208333</v>
      </c>
      <c r="H111" s="1094">
        <f>[5]INDUSTRY!$I$101</f>
        <v>202402</v>
      </c>
      <c r="I111" s="1094">
        <f>[5]INDUSTRY!$J$101</f>
        <v>205800</v>
      </c>
      <c r="J111" s="1094">
        <f>[5]INDUSTRY!$K$101</f>
        <v>207278</v>
      </c>
      <c r="K111" s="1094">
        <f>[5]INDUSTRY!$L$101</f>
        <v>211563</v>
      </c>
      <c r="L111" s="1094">
        <f>[5]INDUSTRY!$M$101</f>
        <v>215589</v>
      </c>
      <c r="M111" s="1094">
        <f>[5]INDUSTRY!$N$101</f>
        <v>216722</v>
      </c>
      <c r="N111" s="1094">
        <f>[5]INDUSTRY!$O$101</f>
        <v>238939</v>
      </c>
      <c r="O111" s="1094">
        <f>[5]INDUSTRY!$P$101</f>
        <v>262968</v>
      </c>
      <c r="P111" s="1094">
        <f>[5]INDUSTRY!$Q$101</f>
        <v>280849</v>
      </c>
    </row>
    <row r="112" spans="1:16" x14ac:dyDescent="0.25">
      <c r="A112" s="1091"/>
      <c r="B112" s="1093" t="s">
        <v>135</v>
      </c>
      <c r="C112" s="1093"/>
      <c r="D112" s="1093"/>
      <c r="E112" s="1094">
        <f>[5]INDUSTRY!$F$102</f>
        <v>57804</v>
      </c>
      <c r="F112" s="1094">
        <f>[5]INDUSTRY!$G$102</f>
        <v>57804</v>
      </c>
      <c r="G112" s="1094">
        <f>[5]INDUSTRY!$H$102</f>
        <v>57804</v>
      </c>
      <c r="H112" s="1094">
        <f>[5]INDUSTRY!$I$102</f>
        <v>57804</v>
      </c>
      <c r="I112" s="1094">
        <f>[5]INDUSTRY!$J$102</f>
        <v>57804</v>
      </c>
      <c r="J112" s="1094">
        <f>[5]INDUSTRY!$K$102</f>
        <v>57804</v>
      </c>
      <c r="K112" s="1094">
        <f>[5]INDUSTRY!$L$102</f>
        <v>72047</v>
      </c>
      <c r="L112" s="1094">
        <f>[5]INDUSTRY!$M$102</f>
        <v>72047</v>
      </c>
      <c r="M112" s="1094">
        <f>[5]INDUSTRY!$N$102</f>
        <v>72047</v>
      </c>
      <c r="N112" s="1094">
        <f>[5]INDUSTRY!$O$102</f>
        <v>72047</v>
      </c>
      <c r="O112" s="1094">
        <f>[5]INDUSTRY!$P$102</f>
        <v>72047</v>
      </c>
      <c r="P112" s="1094">
        <f>[5]INDUSTRY!$Q$102</f>
        <v>72047</v>
      </c>
    </row>
    <row r="113" spans="1:16" ht="15.75" thickBot="1" x14ac:dyDescent="0.3">
      <c r="A113" s="1097"/>
      <c r="B113" s="1099" t="s">
        <v>69</v>
      </c>
      <c r="C113" s="1099"/>
      <c r="D113" s="1099"/>
      <c r="E113" s="1094">
        <f>[5]INDUSTRY!$F$103</f>
        <v>0</v>
      </c>
      <c r="F113" s="1094">
        <f>[5]INDUSTRY!$G$103</f>
        <v>0</v>
      </c>
      <c r="G113" s="1094">
        <f>[5]INDUSTRY!$H$103</f>
        <v>0</v>
      </c>
      <c r="H113" s="1094">
        <f>[5]INDUSTRY!$I$103</f>
        <v>0</v>
      </c>
      <c r="I113" s="1094">
        <f>[5]INDUSTRY!$J$103</f>
        <v>0</v>
      </c>
      <c r="J113" s="1094">
        <f>[5]INDUSTRY!$K$103</f>
        <v>0</v>
      </c>
      <c r="K113" s="1094">
        <f>[5]INDUSTRY!$L$103</f>
        <v>0</v>
      </c>
      <c r="L113" s="1094">
        <f>[5]INDUSTRY!$M$103</f>
        <v>0</v>
      </c>
      <c r="M113" s="1094">
        <f>[5]INDUSTRY!$N$103</f>
        <v>0</v>
      </c>
      <c r="N113" s="1094">
        <f>[5]INDUSTRY!$O$103</f>
        <v>0</v>
      </c>
      <c r="O113" s="1094">
        <f>[5]INDUSTRY!$P$103</f>
        <v>0</v>
      </c>
      <c r="P113" s="1094">
        <f>[5]INDUSTRY!$P$103</f>
        <v>0</v>
      </c>
    </row>
    <row r="114" spans="1:16" x14ac:dyDescent="0.25">
      <c r="A114" s="1102" t="s">
        <v>136</v>
      </c>
      <c r="B114" s="1103"/>
      <c r="C114" s="1103"/>
      <c r="D114" s="1103"/>
      <c r="E114" s="1090">
        <f>SUM(E115:E116)-E117</f>
        <v>121816</v>
      </c>
      <c r="F114" s="1090">
        <f t="shared" ref="F114:P114" si="25">SUM(F115:F117)</f>
        <v>318116</v>
      </c>
      <c r="G114" s="1090">
        <f t="shared" si="25"/>
        <v>317882</v>
      </c>
      <c r="H114" s="1090">
        <f t="shared" si="25"/>
        <v>319641</v>
      </c>
      <c r="I114" s="1090">
        <f t="shared" si="25"/>
        <v>485666</v>
      </c>
      <c r="J114" s="1090">
        <f t="shared" si="25"/>
        <v>486270.90424657543</v>
      </c>
      <c r="K114" s="1090">
        <f t="shared" si="25"/>
        <v>539034.15780821897</v>
      </c>
      <c r="L114" s="1090">
        <f t="shared" si="25"/>
        <v>537852.81205479451</v>
      </c>
      <c r="M114" s="1090">
        <f t="shared" si="25"/>
        <v>539542.73150684929</v>
      </c>
      <c r="N114" s="1090">
        <f t="shared" si="25"/>
        <v>536363.48739726027</v>
      </c>
      <c r="O114" s="1090">
        <f t="shared" si="25"/>
        <v>536258.28054794518</v>
      </c>
      <c r="P114" s="1090">
        <f t="shared" si="25"/>
        <v>538032.70493150689</v>
      </c>
    </row>
    <row r="115" spans="1:16" x14ac:dyDescent="0.25">
      <c r="A115" s="1091"/>
      <c r="B115" s="1093" t="s">
        <v>134</v>
      </c>
      <c r="C115" s="1093"/>
      <c r="D115" s="1093"/>
      <c r="E115" s="1094">
        <f>[5]INDUSTRY!$F$105</f>
        <v>121816</v>
      </c>
      <c r="F115" s="1094">
        <f>[5]INDUSTRY!$G$105</f>
        <v>318116</v>
      </c>
      <c r="G115" s="1094">
        <f>[5]INDUSTRY!$H$105</f>
        <v>317882</v>
      </c>
      <c r="H115" s="1094">
        <f>[5]INDUSTRY!$I$105</f>
        <v>319641</v>
      </c>
      <c r="I115" s="1094">
        <f>[5]INDUSTRY!$J$105</f>
        <v>485666</v>
      </c>
      <c r="J115" s="1094">
        <f>[5]INDUSTRY!$K$105</f>
        <v>486270.90424657543</v>
      </c>
      <c r="K115" s="1094">
        <f>[5]INDUSTRY!$L$105</f>
        <v>539034.15780821897</v>
      </c>
      <c r="L115" s="1094">
        <f>[5]INDUSTRY!$M$105</f>
        <v>537852.81205479451</v>
      </c>
      <c r="M115" s="1094">
        <f>[5]INDUSTRY!$N$105</f>
        <v>539542.73150684929</v>
      </c>
      <c r="N115" s="1094">
        <f>[5]INDUSTRY!$O$105</f>
        <v>536363.48739726027</v>
      </c>
      <c r="O115" s="1094">
        <f>[5]INDUSTRY!$P$105</f>
        <v>536258.28054794518</v>
      </c>
      <c r="P115" s="1094">
        <f>[5]INDUSTRY!$Q$105</f>
        <v>538032.70493150689</v>
      </c>
    </row>
    <row r="116" spans="1:16" x14ac:dyDescent="0.25">
      <c r="A116" s="1091"/>
      <c r="B116" s="1093" t="s">
        <v>69</v>
      </c>
      <c r="C116" s="1093"/>
      <c r="D116" s="1093"/>
      <c r="E116" s="1094">
        <f>[5]INDUSTRY!$F$106</f>
        <v>0</v>
      </c>
      <c r="F116" s="1094">
        <f>[5]INDUSTRY!$G$106</f>
        <v>0</v>
      </c>
      <c r="G116" s="1094">
        <f>[5]INDUSTRY!$H$106</f>
        <v>0</v>
      </c>
      <c r="H116" s="1094">
        <f>[5]INDUSTRY!$I$106</f>
        <v>0</v>
      </c>
      <c r="I116" s="1094">
        <f>[5]INDUSTRY!$J$106</f>
        <v>0</v>
      </c>
      <c r="J116" s="1094">
        <f>[5]INDUSTRY!$K$106</f>
        <v>0</v>
      </c>
      <c r="K116" s="1094">
        <f>[5]INDUSTRY!$L$106</f>
        <v>0</v>
      </c>
      <c r="L116" s="1094">
        <f>[5]INDUSTRY!$M$106</f>
        <v>0</v>
      </c>
      <c r="M116" s="1094">
        <f>[5]INDUSTRY!$N$106</f>
        <v>0</v>
      </c>
      <c r="N116" s="1094">
        <f>[5]INDUSTRY!$O$106</f>
        <v>0</v>
      </c>
      <c r="O116" s="1094">
        <f>[5]INDUSTRY!$P$106</f>
        <v>0</v>
      </c>
      <c r="P116" s="1094">
        <f>[5]INDUSTRY!$Q$106</f>
        <v>0</v>
      </c>
    </row>
    <row r="117" spans="1:16" ht="15.75" thickBot="1" x14ac:dyDescent="0.3">
      <c r="A117" s="1148"/>
      <c r="B117" s="1095" t="s">
        <v>70</v>
      </c>
      <c r="C117" s="1095"/>
      <c r="D117" s="1095"/>
      <c r="E117" s="1094">
        <f>[5]INDUSTRY!$F$107</f>
        <v>0</v>
      </c>
      <c r="F117" s="1094">
        <f>[5]INDUSTRY!$G$107</f>
        <v>0</v>
      </c>
      <c r="G117" s="1094">
        <f>[5]INDUSTRY!$H$107</f>
        <v>0</v>
      </c>
      <c r="H117" s="1094">
        <f>[5]INDUSTRY!$I$107</f>
        <v>0</v>
      </c>
      <c r="I117" s="1094">
        <f>[5]INDUSTRY!$J$107</f>
        <v>0</v>
      </c>
      <c r="J117" s="1094">
        <f>[5]INDUSTRY!$K$107</f>
        <v>0</v>
      </c>
      <c r="K117" s="1094">
        <f>[5]INDUSTRY!$L$107</f>
        <v>0</v>
      </c>
      <c r="L117" s="1094">
        <f>[5]INDUSTRY!$M$107</f>
        <v>0</v>
      </c>
      <c r="M117" s="1094">
        <f>[5]INDUSTRY!$N$107</f>
        <v>0</v>
      </c>
      <c r="N117" s="1094">
        <f>[5]INDUSTRY!$O$107</f>
        <v>0</v>
      </c>
      <c r="O117" s="1094">
        <f>[5]INDUSTRY!$P$107</f>
        <v>0</v>
      </c>
      <c r="P117" s="1094">
        <f>[5]INDUSTRY!$Q$107</f>
        <v>0</v>
      </c>
    </row>
    <row r="118" spans="1:16" ht="15.75" thickBot="1" x14ac:dyDescent="0.3">
      <c r="A118" s="1434" t="s">
        <v>137</v>
      </c>
      <c r="B118" s="1435"/>
      <c r="C118" s="1435"/>
      <c r="D118" s="1436"/>
      <c r="E118" s="1090">
        <f>[5]INDUSTRY!$F$108</f>
        <v>22880</v>
      </c>
      <c r="F118" s="1090">
        <f>[5]INDUSTRY!$G$108</f>
        <v>22864</v>
      </c>
      <c r="G118" s="1090">
        <f>[5]INDUSTRY!$H$108</f>
        <v>22849</v>
      </c>
      <c r="H118" s="1090">
        <f>[5]INDUSTRY!$I$108</f>
        <v>22849</v>
      </c>
      <c r="I118" s="1090">
        <f>[5]INDUSTRY!$J$108</f>
        <v>22849</v>
      </c>
      <c r="J118" s="1090">
        <f>[5]INDUSTRY!$K$108</f>
        <v>23231.493999999999</v>
      </c>
      <c r="K118" s="1090">
        <f>[5]INDUSTRY!$L$108</f>
        <v>23259.493999999999</v>
      </c>
      <c r="L118" s="1090">
        <f>[5]INDUSTRY!$M$108</f>
        <v>23341.493999999999</v>
      </c>
      <c r="M118" s="1090">
        <f>[5]INDUSTRY!$N$108</f>
        <v>23424.493999999999</v>
      </c>
      <c r="N118" s="1090">
        <f>[5]INDUSTRY!$O$108</f>
        <v>23494.493999999999</v>
      </c>
      <c r="O118" s="1090">
        <f>[5]INDUSTRY!$P$108</f>
        <v>23570.493999999999</v>
      </c>
      <c r="P118" s="1090">
        <f>[5]INDUSTRY!$Q$108</f>
        <v>13898.973</v>
      </c>
    </row>
    <row r="119" spans="1:16" ht="15.75" thickBot="1" x14ac:dyDescent="0.3">
      <c r="A119" s="1119" t="s">
        <v>138</v>
      </c>
      <c r="B119" s="1120"/>
      <c r="C119" s="1120"/>
      <c r="D119" s="1120"/>
      <c r="E119" s="1090">
        <f t="shared" ref="E119:P119" si="26">E105+E110+E114+E118</f>
        <v>2194827</v>
      </c>
      <c r="F119" s="1090">
        <f t="shared" si="26"/>
        <v>2064716</v>
      </c>
      <c r="G119" s="1090">
        <f t="shared" si="26"/>
        <v>1940516</v>
      </c>
      <c r="H119" s="1090">
        <f t="shared" si="26"/>
        <v>1959018</v>
      </c>
      <c r="I119" s="1090">
        <f t="shared" si="26"/>
        <v>2161199</v>
      </c>
      <c r="J119" s="1090">
        <f t="shared" si="26"/>
        <v>2561320.6954765753</v>
      </c>
      <c r="K119" s="1090">
        <f t="shared" si="26"/>
        <v>2396778.1384282191</v>
      </c>
      <c r="L119" s="1090">
        <f t="shared" si="26"/>
        <v>2346299.2347947946</v>
      </c>
      <c r="M119" s="1090">
        <f t="shared" si="26"/>
        <v>2409785.873246849</v>
      </c>
      <c r="N119" s="1090">
        <f t="shared" si="26"/>
        <v>2486851.64113726</v>
      </c>
      <c r="O119" s="1090">
        <f t="shared" si="26"/>
        <v>2547923.4062879453</v>
      </c>
      <c r="P119" s="1090">
        <f t="shared" si="26"/>
        <v>2609096.3305815072</v>
      </c>
    </row>
    <row r="120" spans="1:16" x14ac:dyDescent="0.25">
      <c r="A120" s="1105" t="s">
        <v>139</v>
      </c>
      <c r="B120" s="1165"/>
      <c r="C120" s="1165"/>
      <c r="D120" s="1165"/>
      <c r="E120" s="1090">
        <f>SUM(E121:E124)</f>
        <v>1035080</v>
      </c>
      <c r="F120" s="1090">
        <f t="shared" ref="F120:P120" si="27">SUM(F121:F124)</f>
        <v>1050593</v>
      </c>
      <c r="G120" s="1090">
        <f t="shared" si="27"/>
        <v>1065782</v>
      </c>
      <c r="H120" s="1090">
        <f t="shared" si="27"/>
        <v>1066797</v>
      </c>
      <c r="I120" s="1090">
        <f t="shared" si="27"/>
        <v>1089089</v>
      </c>
      <c r="J120" s="1090">
        <f t="shared" si="27"/>
        <v>1108128.0198349999</v>
      </c>
      <c r="K120" s="1090">
        <f t="shared" si="27"/>
        <v>1140578.3048349998</v>
      </c>
      <c r="L120" s="1090">
        <f t="shared" si="27"/>
        <v>1136303.5108350001</v>
      </c>
      <c r="M120" s="1090">
        <f t="shared" si="27"/>
        <v>1173320.318835</v>
      </c>
      <c r="N120" s="1090">
        <f t="shared" si="27"/>
        <v>1227122.204835</v>
      </c>
      <c r="O120" s="1090">
        <f t="shared" si="27"/>
        <v>1312331.852745</v>
      </c>
      <c r="P120" s="1090">
        <f t="shared" si="27"/>
        <v>1410364.86889</v>
      </c>
    </row>
    <row r="121" spans="1:16" x14ac:dyDescent="0.25">
      <c r="A121" s="1091"/>
      <c r="B121" s="1093" t="s">
        <v>73</v>
      </c>
      <c r="C121" s="1093"/>
      <c r="D121" s="1093"/>
      <c r="E121" s="1094">
        <f>[5]INDUSTRY!$F$111</f>
        <v>498021</v>
      </c>
      <c r="F121" s="1094">
        <f>[5]INDUSTRY!$G$111</f>
        <v>504411</v>
      </c>
      <c r="G121" s="1094">
        <f>[5]INDUSTRY!$H$111</f>
        <v>516426</v>
      </c>
      <c r="H121" s="1094">
        <f>[5]INDUSTRY!$I$111</f>
        <v>526526</v>
      </c>
      <c r="I121" s="1094">
        <f>[5]INDUSTRY!$J$111</f>
        <v>539442</v>
      </c>
      <c r="J121" s="1094">
        <f>[5]INDUSTRY!$K$111</f>
        <v>546129.46395</v>
      </c>
      <c r="K121" s="1094">
        <f>[5]INDUSTRY!$L$111</f>
        <v>568406.20794999995</v>
      </c>
      <c r="L121" s="1094">
        <f>[5]INDUSTRY!$M$111</f>
        <v>592802.95195000002</v>
      </c>
      <c r="M121" s="1094">
        <f>[5]INDUSTRY!$N$111</f>
        <v>628952.69594999996</v>
      </c>
      <c r="N121" s="1094">
        <f>[5]INDUSTRY!$O$111</f>
        <v>662628.43995000003</v>
      </c>
      <c r="O121" s="1094">
        <f>[5]INDUSTRY!$P$111</f>
        <v>736090.07094999996</v>
      </c>
      <c r="P121" s="1094">
        <f>[5]INDUSTRY!$Q$111</f>
        <v>785578.99895000004</v>
      </c>
    </row>
    <row r="122" spans="1:16" x14ac:dyDescent="0.25">
      <c r="A122" s="1091"/>
      <c r="B122" s="1093" t="s">
        <v>74</v>
      </c>
      <c r="C122" s="1093"/>
      <c r="D122" s="1093"/>
      <c r="E122" s="1094">
        <f>[5]INDUSTRY!$F$112</f>
        <v>0</v>
      </c>
      <c r="F122" s="1094">
        <f>[5]INDUSTRY!$G$112</f>
        <v>0</v>
      </c>
      <c r="G122" s="1094">
        <f>[5]INDUSTRY!$H$112</f>
        <v>0</v>
      </c>
      <c r="H122" s="1094">
        <f>[5]INDUSTRY!$I$112</f>
        <v>0</v>
      </c>
      <c r="I122" s="1094">
        <f>[5]INDUSTRY!$J$112</f>
        <v>0</v>
      </c>
      <c r="J122" s="1094">
        <f>[5]INDUSTRY!$K$112</f>
        <v>0</v>
      </c>
      <c r="K122" s="1094">
        <f>[5]INDUSTRY!$L$112</f>
        <v>0</v>
      </c>
      <c r="L122" s="1094">
        <f>[5]INDUSTRY!$M$112</f>
        <v>0</v>
      </c>
      <c r="M122" s="1094">
        <f>[5]INDUSTRY!$N$112</f>
        <v>0</v>
      </c>
      <c r="N122" s="1094">
        <f>[5]INDUSTRY!$O$112</f>
        <v>0</v>
      </c>
      <c r="O122" s="1094">
        <f>[5]INDUSTRY!$P$112</f>
        <v>0</v>
      </c>
      <c r="P122" s="1094">
        <f>[5]INDUSTRY!$Q$112</f>
        <v>0</v>
      </c>
    </row>
    <row r="123" spans="1:16" x14ac:dyDescent="0.25">
      <c r="A123" s="1091"/>
      <c r="B123" s="1093" t="s">
        <v>75</v>
      </c>
      <c r="C123" s="1093"/>
      <c r="D123" s="1093"/>
      <c r="E123" s="1094">
        <f>[5]INDUSTRY!$F$113</f>
        <v>295634</v>
      </c>
      <c r="F123" s="1094">
        <f>[5]INDUSTRY!$G$113</f>
        <v>305862</v>
      </c>
      <c r="G123" s="1094">
        <f>[5]INDUSTRY!$H$113</f>
        <v>309466</v>
      </c>
      <c r="H123" s="1094">
        <f>[5]INDUSTRY!$I$113</f>
        <v>301218</v>
      </c>
      <c r="I123" s="1094">
        <f>[5]INDUSTRY!$J$113</f>
        <v>305386</v>
      </c>
      <c r="J123" s="1094">
        <f>[5]INDUSTRY!$K$113</f>
        <v>309010.18887499999</v>
      </c>
      <c r="K123" s="1094">
        <f>[5]INDUSTRY!$L$113</f>
        <v>318187.72244500002</v>
      </c>
      <c r="L123" s="1094">
        <f>[5]INDUSTRY!$M$113</f>
        <v>290399.72647500003</v>
      </c>
      <c r="M123" s="1094">
        <f>[5]INDUSTRY!$N$113</f>
        <v>290428.92095499998</v>
      </c>
      <c r="N123" s="1094">
        <f>[5]INDUSTRY!$O$113</f>
        <v>307329.89085500001</v>
      </c>
      <c r="O123" s="1094">
        <f>[5]INDUSTRY!$P$113</f>
        <v>319109.264455</v>
      </c>
      <c r="P123" s="1094">
        <f>[5]INDUSTRY!$Q$113</f>
        <v>342440.66911969328</v>
      </c>
    </row>
    <row r="124" spans="1:16" ht="15.75" thickBot="1" x14ac:dyDescent="0.3">
      <c r="A124" s="1148"/>
      <c r="B124" s="1095" t="s">
        <v>76</v>
      </c>
      <c r="C124" s="1095"/>
      <c r="D124" s="1095"/>
      <c r="E124" s="1094">
        <f>[5]INDUSTRY!$F$114</f>
        <v>241425</v>
      </c>
      <c r="F124" s="1094">
        <f>[5]INDUSTRY!$G$114</f>
        <v>240320</v>
      </c>
      <c r="G124" s="1094">
        <f>[5]INDUSTRY!$H$114</f>
        <v>239890</v>
      </c>
      <c r="H124" s="1094">
        <f>[5]INDUSTRY!$I$114</f>
        <v>239053</v>
      </c>
      <c r="I124" s="1094">
        <f>[5]INDUSTRY!$J$114</f>
        <v>244261</v>
      </c>
      <c r="J124" s="1094">
        <f>[5]INDUSTRY!$K$114</f>
        <v>252988.36700999999</v>
      </c>
      <c r="K124" s="1094">
        <f>[5]INDUSTRY!$L$114</f>
        <v>253984.37443999999</v>
      </c>
      <c r="L124" s="1094">
        <f>[5]INDUSTRY!$M$114</f>
        <v>253100.83241</v>
      </c>
      <c r="M124" s="1094">
        <f>[5]INDUSTRY!$N$114</f>
        <v>253938.70193000001</v>
      </c>
      <c r="N124" s="1094">
        <f>[5]INDUSTRY!$O$114</f>
        <v>257163.87403000001</v>
      </c>
      <c r="O124" s="1094">
        <f>[5]INDUSTRY!$P$114</f>
        <v>257132.51733999999</v>
      </c>
      <c r="P124" s="1094">
        <f>[5]INDUSTRY!$Q$114</f>
        <v>282345.20082030672</v>
      </c>
    </row>
    <row r="125" spans="1:16" x14ac:dyDescent="0.25">
      <c r="A125" s="1100" t="s">
        <v>77</v>
      </c>
      <c r="B125" s="1101"/>
      <c r="C125" s="1101"/>
      <c r="D125" s="1101"/>
      <c r="E125" s="1090">
        <f>SUM(E126:E130)</f>
        <v>1747764.4679999999</v>
      </c>
      <c r="F125" s="1090">
        <f t="shared" ref="F125:P125" si="28">SUM(F126:F130)</f>
        <v>1595558</v>
      </c>
      <c r="G125" s="1090">
        <f t="shared" si="28"/>
        <v>1788520.172</v>
      </c>
      <c r="H125" s="1090">
        <f t="shared" si="28"/>
        <v>2744910.5830000001</v>
      </c>
      <c r="I125" s="1090">
        <f t="shared" si="28"/>
        <v>1664936.2120000001</v>
      </c>
      <c r="J125" s="1090">
        <f t="shared" si="28"/>
        <v>2239001.6866745055</v>
      </c>
      <c r="K125" s="1090">
        <f t="shared" si="28"/>
        <v>2237280.8230949999</v>
      </c>
      <c r="L125" s="1090">
        <f t="shared" si="28"/>
        <v>1863327.5532750001</v>
      </c>
      <c r="M125" s="1090">
        <f t="shared" si="28"/>
        <v>2095373.5114449998</v>
      </c>
      <c r="N125" s="1090">
        <f t="shared" si="28"/>
        <v>2055826.6834450001</v>
      </c>
      <c r="O125" s="1090">
        <f t="shared" si="28"/>
        <v>3049947.4521750002</v>
      </c>
      <c r="P125" s="1090">
        <f t="shared" si="28"/>
        <v>1397673.93016</v>
      </c>
    </row>
    <row r="126" spans="1:16" x14ac:dyDescent="0.25">
      <c r="A126" s="1091"/>
      <c r="B126" s="1093" t="s">
        <v>140</v>
      </c>
      <c r="C126" s="1093"/>
      <c r="D126" s="1093"/>
      <c r="E126" s="1094">
        <f>[5]INDUSTRY!$F$116</f>
        <v>5563</v>
      </c>
      <c r="F126" s="1094">
        <f>[5]INDUSTRY!$G$116</f>
        <v>5969</v>
      </c>
      <c r="G126" s="1094">
        <f>[5]INDUSTRY!$H$116</f>
        <v>6135</v>
      </c>
      <c r="H126" s="1094">
        <f>[5]INDUSTRY!$I$116</f>
        <v>5998</v>
      </c>
      <c r="I126" s="1094">
        <f>[5]INDUSTRY!$J$116</f>
        <v>6238</v>
      </c>
      <c r="J126" s="1094">
        <f>[5]INDUSTRY!$K$116</f>
        <v>6929</v>
      </c>
      <c r="K126" s="1094">
        <f>[5]INDUSTRY!$L$116</f>
        <v>8624</v>
      </c>
      <c r="L126" s="1094">
        <f>[5]INDUSTRY!$M$116</f>
        <v>9093</v>
      </c>
      <c r="M126" s="1094">
        <f>[5]INDUSTRY!$N$116</f>
        <v>9135</v>
      </c>
      <c r="N126" s="1094">
        <f>[5]INDUSTRY!$O$116</f>
        <v>8626</v>
      </c>
      <c r="O126" s="1094">
        <f>[5]INDUSTRY!$P$116</f>
        <v>8815</v>
      </c>
      <c r="P126" s="1094">
        <f>[5]INDUSTRY!$Q$116</f>
        <v>8710</v>
      </c>
    </row>
    <row r="127" spans="1:16" x14ac:dyDescent="0.25">
      <c r="A127" s="1091"/>
      <c r="B127" s="1093" t="s">
        <v>79</v>
      </c>
      <c r="C127" s="1093"/>
      <c r="D127" s="1093"/>
      <c r="E127" s="1094">
        <f>[5]INDUSTRY!$F$117</f>
        <v>1173208.4679999999</v>
      </c>
      <c r="F127" s="1094">
        <f>[5]INDUSTRY!$G$117</f>
        <v>1008513</v>
      </c>
      <c r="G127" s="1094">
        <f>[5]INDUSTRY!$H$117</f>
        <v>1227425.172</v>
      </c>
      <c r="H127" s="1094">
        <f>[5]INDUSTRY!$I$117</f>
        <v>1533045.5830000001</v>
      </c>
      <c r="I127" s="1094">
        <f>[5]INDUSTRY!$J$117</f>
        <v>988163.21200000006</v>
      </c>
      <c r="J127" s="1094">
        <f>[5]INDUSTRY!$K$117</f>
        <v>1256460.679</v>
      </c>
      <c r="K127" s="1094">
        <f>[5]INDUSTRY!$L$117</f>
        <v>1572031.53</v>
      </c>
      <c r="L127" s="1094">
        <f>[5]INDUSTRY!$M$117</f>
        <v>1212858.108</v>
      </c>
      <c r="M127" s="1094">
        <f>[5]INDUSTRY!$N$117</f>
        <v>1445018.2319999998</v>
      </c>
      <c r="N127" s="1094">
        <f>[5]INDUSTRY!$O$117</f>
        <v>1423135.203</v>
      </c>
      <c r="O127" s="1094">
        <f>[5]INDUSTRY!$P$117</f>
        <v>2373232.6660000002</v>
      </c>
      <c r="P127" s="1094">
        <f>[5]INDUSTRY!$Q$117</f>
        <v>889745.14800000004</v>
      </c>
    </row>
    <row r="128" spans="1:16" x14ac:dyDescent="0.25">
      <c r="A128" s="1091"/>
      <c r="B128" s="1093" t="s">
        <v>80</v>
      </c>
      <c r="C128" s="1093"/>
      <c r="D128" s="1093"/>
      <c r="E128" s="1094">
        <f>[5]INDUSTRY!$F$118</f>
        <v>186968</v>
      </c>
      <c r="F128" s="1094">
        <f>[5]INDUSTRY!$G$118</f>
        <v>217886</v>
      </c>
      <c r="G128" s="1094">
        <f>[5]INDUSTRY!$H$118</f>
        <v>190347</v>
      </c>
      <c r="H128" s="1094">
        <f>[5]INDUSTRY!$I$118</f>
        <v>820566</v>
      </c>
      <c r="I128" s="1094">
        <f>[5]INDUSTRY!$J$118</f>
        <v>336654</v>
      </c>
      <c r="J128" s="1094">
        <f>[5]INDUSTRY!$K$118</f>
        <v>386021.00767450576</v>
      </c>
      <c r="K128" s="1094">
        <f>[5]INDUSTRY!$L$118</f>
        <v>309087.29309499997</v>
      </c>
      <c r="L128" s="1094">
        <f>[5]INDUSTRY!$M$118</f>
        <v>295367.44527500001</v>
      </c>
      <c r="M128" s="1094">
        <f>[5]INDUSTRY!$N$118</f>
        <v>276058.27944499999</v>
      </c>
      <c r="N128" s="1094">
        <f>[5]INDUSTRY!$O$118</f>
        <v>254742.48044499999</v>
      </c>
      <c r="O128" s="1094">
        <f>[5]INDUSTRY!$P$118</f>
        <v>310052.78617500002</v>
      </c>
      <c r="P128" s="1094">
        <f>[5]INDUSTRY!$Q$118</f>
        <v>188396.78216</v>
      </c>
    </row>
    <row r="129" spans="1:16" x14ac:dyDescent="0.25">
      <c r="A129" s="1091"/>
      <c r="B129" s="1093" t="s">
        <v>141</v>
      </c>
      <c r="C129" s="1093"/>
      <c r="D129" s="1093"/>
      <c r="E129" s="1094">
        <f>[5]INDUSTRY!$F$119</f>
        <v>89108</v>
      </c>
      <c r="F129" s="1094">
        <f>[5]INDUSTRY!$G$119</f>
        <v>85324</v>
      </c>
      <c r="G129" s="1094">
        <f>[5]INDUSTRY!$H$119</f>
        <v>78027</v>
      </c>
      <c r="H129" s="1094">
        <f>[5]INDUSTRY!$I$119</f>
        <v>80212</v>
      </c>
      <c r="I129" s="1094">
        <f>[5]INDUSTRY!$J$119</f>
        <v>82203</v>
      </c>
      <c r="J129" s="1094">
        <f>[5]INDUSTRY!$K$119</f>
        <v>85039</v>
      </c>
      <c r="K129" s="1094">
        <f>[5]INDUSTRY!$L$119</f>
        <v>87818</v>
      </c>
      <c r="L129" s="1094">
        <f>[5]INDUSTRY!$M$119</f>
        <v>91034</v>
      </c>
      <c r="M129" s="1094">
        <f>[5]INDUSTRY!$N$119</f>
        <v>93832</v>
      </c>
      <c r="N129" s="1094">
        <f>[5]INDUSTRY!$O$119</f>
        <v>98009</v>
      </c>
      <c r="O129" s="1094">
        <f>[5]INDUSTRY!$P$119</f>
        <v>101371</v>
      </c>
      <c r="P129" s="1094">
        <f>[5]INDUSTRY!$Q$119</f>
        <v>101540</v>
      </c>
    </row>
    <row r="130" spans="1:16" ht="15.75" thickBot="1" x14ac:dyDescent="0.3">
      <c r="A130" s="1097"/>
      <c r="B130" s="1099" t="s">
        <v>43</v>
      </c>
      <c r="C130" s="1099"/>
      <c r="D130" s="1099"/>
      <c r="E130" s="1094">
        <f>[5]INDUSTRY!$F$120</f>
        <v>292917</v>
      </c>
      <c r="F130" s="1094">
        <f>[5]INDUSTRY!$G$120</f>
        <v>277866</v>
      </c>
      <c r="G130" s="1094">
        <f>[5]INDUSTRY!$H$120+3</f>
        <v>286586</v>
      </c>
      <c r="H130" s="1094">
        <f>[5]INDUSTRY!$I$120</f>
        <v>305089</v>
      </c>
      <c r="I130" s="1094">
        <f>[5]INDUSTRY!$J$120</f>
        <v>251678</v>
      </c>
      <c r="J130" s="1094">
        <f>[5]INDUSTRY!$K$120</f>
        <v>504552</v>
      </c>
      <c r="K130" s="1094">
        <f>[5]INDUSTRY!$L$120</f>
        <v>259720</v>
      </c>
      <c r="L130" s="1094">
        <f>[5]INDUSTRY!$M$120</f>
        <v>254975</v>
      </c>
      <c r="M130" s="1094">
        <f>[5]INDUSTRY!$N$120</f>
        <v>271330</v>
      </c>
      <c r="N130" s="1094">
        <f>[5]INDUSTRY!$O$120</f>
        <v>271314</v>
      </c>
      <c r="O130" s="1094">
        <f>[5]INDUSTRY!$P$120</f>
        <v>256476</v>
      </c>
      <c r="P130" s="1094">
        <f>[5]INDUSTRY!$Q$120</f>
        <v>209282</v>
      </c>
    </row>
    <row r="131" spans="1:16" ht="15.75" thickBot="1" x14ac:dyDescent="0.3">
      <c r="A131" s="1105" t="s">
        <v>81</v>
      </c>
      <c r="B131" s="1165"/>
      <c r="C131" s="1165"/>
      <c r="D131" s="1165"/>
      <c r="E131" s="1090">
        <f>E71+E81+E104+E119+E120+E125</f>
        <v>77514213.136479989</v>
      </c>
      <c r="F131" s="1090">
        <f>F71+F81+F104+F119+F120+F125+1</f>
        <v>77500820</v>
      </c>
      <c r="G131" s="1090">
        <f t="shared" ref="G131:P131" si="29">G71+G81+G104+G119+G120+G125</f>
        <v>78455371.433460012</v>
      </c>
      <c r="H131" s="1090">
        <f>H71+H81+H104+H119+H120+H125</f>
        <v>79533112.046090007</v>
      </c>
      <c r="I131" s="1090">
        <f>I71+I81+I104+I119+I120+I125</f>
        <v>79977424.987310007</v>
      </c>
      <c r="J131" s="1090">
        <f t="shared" si="29"/>
        <v>80896330.509709492</v>
      </c>
      <c r="K131" s="1090">
        <f t="shared" si="29"/>
        <v>83589610.6024905</v>
      </c>
      <c r="L131" s="1090">
        <f t="shared" si="29"/>
        <v>85853621.633800507</v>
      </c>
      <c r="M131" s="1090">
        <f t="shared" si="29"/>
        <v>86839240.828770012</v>
      </c>
      <c r="N131" s="1090">
        <f t="shared" si="29"/>
        <v>85986920.60557051</v>
      </c>
      <c r="O131" s="1090">
        <f t="shared" si="29"/>
        <v>88791924.533620507</v>
      </c>
      <c r="P131" s="1090">
        <f t="shared" si="29"/>
        <v>87169394.956169993</v>
      </c>
    </row>
    <row r="132" spans="1:16" ht="15.75" thickBot="1" x14ac:dyDescent="0.3">
      <c r="A132" s="1166" t="s">
        <v>82</v>
      </c>
      <c r="B132" s="1167"/>
      <c r="C132" s="1168"/>
      <c r="D132" s="1168"/>
      <c r="E132" s="1169"/>
      <c r="F132" s="1169"/>
      <c r="G132" s="1169"/>
      <c r="H132" s="1169"/>
      <c r="I132" s="1169"/>
      <c r="J132" s="1169"/>
      <c r="K132" s="1169"/>
      <c r="L132" s="1169"/>
      <c r="M132" s="1169"/>
      <c r="N132" s="1169"/>
      <c r="O132" s="1169"/>
      <c r="P132" s="1169"/>
    </row>
    <row r="133" spans="1:16" x14ac:dyDescent="0.25">
      <c r="A133" s="1127" t="s">
        <v>83</v>
      </c>
      <c r="B133" s="1104"/>
      <c r="C133" s="1104"/>
      <c r="D133" s="1104"/>
      <c r="E133" s="1094">
        <f>[5]INDUSTRY!$F$123</f>
        <v>791029</v>
      </c>
      <c r="F133" s="1094">
        <f>[5]INDUSTRY!$G$123</f>
        <v>528678</v>
      </c>
      <c r="G133" s="1094">
        <f>[5]INDUSTRY!$H$123</f>
        <v>542755</v>
      </c>
      <c r="H133" s="1094">
        <f>[5]INDUSTRY!$I$123</f>
        <v>546374</v>
      </c>
      <c r="I133" s="1094">
        <f>[5]INDUSTRY!$J$123</f>
        <v>569008</v>
      </c>
      <c r="J133" s="1094">
        <f>[5]INDUSTRY!$K$123</f>
        <v>588710</v>
      </c>
      <c r="K133" s="1094">
        <f>[5]INDUSTRY!$L$123</f>
        <v>382196</v>
      </c>
      <c r="L133" s="1094">
        <f>[5]INDUSTRY!$M$123</f>
        <v>222811</v>
      </c>
      <c r="M133" s="1094">
        <f>[5]INDUSTRY!$N$123</f>
        <v>229897</v>
      </c>
      <c r="N133" s="1094">
        <f>[5]INDUSTRY!$O$123</f>
        <v>212149</v>
      </c>
      <c r="O133" s="1094">
        <f>[5]INDUSTRY!$P$123</f>
        <v>235199</v>
      </c>
      <c r="P133" s="1094">
        <f>[5]INDUSTRY!$Q$123</f>
        <v>334949</v>
      </c>
    </row>
    <row r="134" spans="1:16" x14ac:dyDescent="0.25">
      <c r="A134" s="1091" t="s">
        <v>142</v>
      </c>
      <c r="B134" s="1093"/>
      <c r="C134" s="1093"/>
      <c r="D134" s="1093"/>
      <c r="E134" s="1094">
        <f>[5]INDUSTRY!$F$124</f>
        <v>2663100</v>
      </c>
      <c r="F134" s="1094">
        <f>[5]INDUSTRY!$G$124</f>
        <v>2747281</v>
      </c>
      <c r="G134" s="1094">
        <f>[5]INDUSTRY!$H$124</f>
        <v>2448352</v>
      </c>
      <c r="H134" s="1094">
        <f>[5]INDUSTRY!$I$124</f>
        <v>2542501</v>
      </c>
      <c r="I134" s="1094">
        <f>[5]INDUSTRY!$J$124</f>
        <v>2544708</v>
      </c>
      <c r="J134" s="1094">
        <f>[5]INDUSTRY!$K$124</f>
        <v>2544420</v>
      </c>
      <c r="K134" s="1094">
        <f>[5]INDUSTRY!$L$124</f>
        <v>2752124</v>
      </c>
      <c r="L134" s="1094">
        <f>[5]INDUSTRY!$M$124</f>
        <v>2859281</v>
      </c>
      <c r="M134" s="1094">
        <f>[5]INDUSTRY!$N$124</f>
        <v>2890718.2426799997</v>
      </c>
      <c r="N134" s="1094">
        <f>[5]INDUSTRY!$O$124</f>
        <v>3177122.6336699999</v>
      </c>
      <c r="O134" s="1094">
        <f>[5]INDUSTRY!$P$124</f>
        <v>2955636</v>
      </c>
      <c r="P134" s="1094">
        <f>[5]INDUSTRY!$Q$124</f>
        <v>3159109</v>
      </c>
    </row>
    <row r="135" spans="1:16" ht="15.75" thickBot="1" x14ac:dyDescent="0.3">
      <c r="A135" s="1171" t="s">
        <v>143</v>
      </c>
      <c r="B135" s="1172"/>
      <c r="C135" s="1172"/>
      <c r="D135" s="1172"/>
      <c r="E135" s="1173">
        <f>[5]INDUSTRY!$F$125</f>
        <v>0</v>
      </c>
      <c r="F135" s="1173">
        <f>[5]INDUSTRY!$G$125</f>
        <v>0</v>
      </c>
      <c r="G135" s="1173">
        <f>[5]INDUSTRY!$H$125</f>
        <v>0</v>
      </c>
      <c r="H135" s="1173">
        <f>[5]INDUSTRY!$I$125</f>
        <v>0</v>
      </c>
      <c r="I135" s="1173">
        <f>[5]INDUSTRY!$J$125</f>
        <v>0</v>
      </c>
      <c r="J135" s="1173">
        <f>[5]INDUSTRY!$K$125</f>
        <v>0</v>
      </c>
      <c r="K135" s="1173">
        <f>[5]INDUSTRY!$L$125</f>
        <v>0</v>
      </c>
      <c r="L135" s="1173">
        <f>[5]INDUSTRY!$M$125</f>
        <v>0</v>
      </c>
      <c r="M135" s="1173">
        <f>[5]INDUSTRY!$N$125</f>
        <v>0</v>
      </c>
      <c r="N135" s="1173">
        <f>[5]INDUSTRY!$O$125</f>
        <v>0</v>
      </c>
      <c r="O135" s="1173">
        <f>[5]INDUSTRY!$P$125</f>
        <v>0</v>
      </c>
      <c r="P135" s="1173">
        <f>[5]INDUSTRY!$Q$125</f>
        <v>0</v>
      </c>
    </row>
    <row r="136" spans="1:16" hidden="1" x14ac:dyDescent="0.25">
      <c r="H136" s="1075">
        <f>+H61-H131</f>
        <v>2.9539099931716919</v>
      </c>
      <c r="I136" s="1075">
        <f>+I61-I131</f>
        <v>-0.9873100072145462</v>
      </c>
      <c r="J136" s="1075">
        <f>+J61-J131</f>
        <v>-0.33819949626922607</v>
      </c>
    </row>
    <row r="137" spans="1:16" x14ac:dyDescent="0.25">
      <c r="E137" s="1075"/>
      <c r="F137" s="1075"/>
      <c r="G137" s="1075"/>
      <c r="H137" s="1075"/>
      <c r="K137" s="1075"/>
      <c r="L137" s="1075"/>
      <c r="M137" s="1075"/>
    </row>
    <row r="140" spans="1:16" x14ac:dyDescent="0.25">
      <c r="L140" s="1075"/>
    </row>
  </sheetData>
  <mergeCells count="28">
    <mergeCell ref="N10:P11"/>
    <mergeCell ref="N12:N15"/>
    <mergeCell ref="O12:O15"/>
    <mergeCell ref="P12:P15"/>
    <mergeCell ref="A118:D118"/>
    <mergeCell ref="I12:I15"/>
    <mergeCell ref="J12:J15"/>
    <mergeCell ref="K12:K15"/>
    <mergeCell ref="L12:L15"/>
    <mergeCell ref="A16:D16"/>
    <mergeCell ref="A69:D70"/>
    <mergeCell ref="B90:D90"/>
    <mergeCell ref="A10:D15"/>
    <mergeCell ref="E10:G11"/>
    <mergeCell ref="H10:J11"/>
    <mergeCell ref="K10:M11"/>
    <mergeCell ref="E12:E15"/>
    <mergeCell ref="F12:F15"/>
    <mergeCell ref="G12:G15"/>
    <mergeCell ref="H12:H15"/>
    <mergeCell ref="M12:M15"/>
    <mergeCell ref="A9:P9"/>
    <mergeCell ref="D1:D3"/>
    <mergeCell ref="E1:E3"/>
    <mergeCell ref="G1:H3"/>
    <mergeCell ref="A4:M4"/>
    <mergeCell ref="A7:P7"/>
    <mergeCell ref="A8:P8"/>
  </mergeCells>
  <pageMargins left="0.70866141732283472" right="0.70866141732283472" top="0.74803149606299213" bottom="0.74803149606299213" header="0.31496062992125984" footer="0.31496062992125984"/>
  <pageSetup paperSize="9" scale="49" fitToHeight="3" orientation="landscape" r:id="rId1"/>
  <rowBreaks count="1" manualBreakCount="1">
    <brk id="68" max="1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140"/>
  <sheetViews>
    <sheetView topLeftCell="M1" zoomScaleNormal="100" workbookViewId="0">
      <selection activeCell="S58" sqref="S58"/>
    </sheetView>
  </sheetViews>
  <sheetFormatPr defaultRowHeight="15" x14ac:dyDescent="0.25"/>
  <cols>
    <col min="1" max="1" width="21.140625" customWidth="1"/>
    <col min="4" max="4" width="29.28515625" customWidth="1"/>
    <col min="5" max="5" width="17.42578125" customWidth="1"/>
    <col min="6" max="6" width="16.85546875" customWidth="1"/>
    <col min="7" max="7" width="16.28515625" customWidth="1"/>
    <col min="8" max="8" width="16.7109375" customWidth="1"/>
    <col min="9" max="9" width="17.28515625" customWidth="1"/>
    <col min="10" max="10" width="16.7109375" customWidth="1"/>
    <col min="11" max="11" width="16" customWidth="1"/>
    <col min="12" max="12" width="17" customWidth="1"/>
    <col min="13" max="13" width="14.7109375" customWidth="1"/>
    <col min="14" max="14" width="14.7109375" style="1178" customWidth="1"/>
    <col min="15" max="15" width="15.28515625" style="1178" customWidth="1"/>
    <col min="16" max="16" width="13.85546875" style="1178" customWidth="1"/>
  </cols>
  <sheetData>
    <row r="1" spans="1:16" ht="15.75" x14ac:dyDescent="0.25">
      <c r="B1" s="196"/>
      <c r="C1" s="196"/>
      <c r="D1" s="1348"/>
      <c r="E1" s="1348"/>
      <c r="F1" s="196"/>
      <c r="G1" s="1314"/>
      <c r="H1" s="1314"/>
      <c r="I1" s="196"/>
      <c r="J1" s="196"/>
      <c r="L1" s="196"/>
    </row>
    <row r="2" spans="1:16" ht="15.75" x14ac:dyDescent="0.25">
      <c r="B2" s="196"/>
      <c r="C2" s="196"/>
      <c r="D2" s="1348"/>
      <c r="E2" s="1348"/>
      <c r="F2" s="196"/>
      <c r="G2" s="1314"/>
      <c r="H2" s="1314"/>
      <c r="I2" s="196"/>
    </row>
    <row r="3" spans="1:16" ht="15.75" x14ac:dyDescent="0.25">
      <c r="B3" s="196"/>
      <c r="C3" s="196"/>
      <c r="D3" s="1348"/>
      <c r="E3" s="1348"/>
      <c r="F3" s="196"/>
      <c r="G3" s="1314"/>
      <c r="H3" s="1314"/>
      <c r="I3" s="196"/>
    </row>
    <row r="4" spans="1:16" x14ac:dyDescent="0.25">
      <c r="A4" s="1303"/>
      <c r="B4" s="1303"/>
      <c r="C4" s="1303"/>
      <c r="D4" s="1303"/>
      <c r="E4" s="1303"/>
      <c r="F4" s="1303"/>
      <c r="G4" s="1303"/>
      <c r="H4" s="1303"/>
      <c r="I4" s="1303"/>
      <c r="J4" s="1303"/>
      <c r="K4" s="1303"/>
      <c r="L4" s="1303"/>
      <c r="M4" s="1303"/>
    </row>
    <row r="5" spans="1:16" x14ac:dyDescent="0.25">
      <c r="A5" s="1179"/>
      <c r="B5" s="1179"/>
      <c r="C5" s="1179"/>
      <c r="D5" s="1179"/>
      <c r="E5" s="1179"/>
      <c r="F5" s="1179"/>
      <c r="G5" s="1179"/>
      <c r="H5" s="1179"/>
      <c r="I5" s="1179"/>
      <c r="J5" s="1179"/>
      <c r="K5" s="1179"/>
      <c r="L5" s="1179"/>
      <c r="M5" s="1179"/>
    </row>
    <row r="6" spans="1:16" x14ac:dyDescent="0.25">
      <c r="A6" s="1182"/>
      <c r="B6" s="1182"/>
      <c r="C6" s="1182"/>
      <c r="D6" s="1182"/>
      <c r="E6" s="1182"/>
      <c r="F6" s="1182"/>
      <c r="G6" s="1182"/>
      <c r="H6" s="1182"/>
      <c r="I6" s="1182"/>
      <c r="J6" s="1182"/>
      <c r="K6" s="1182"/>
      <c r="L6" s="1182"/>
      <c r="M6" s="1182"/>
      <c r="N6" s="1181"/>
      <c r="O6" s="1181"/>
      <c r="P6" s="1181"/>
    </row>
    <row r="7" spans="1:16" ht="15.75" x14ac:dyDescent="0.25">
      <c r="A7" s="1442" t="s">
        <v>145</v>
      </c>
      <c r="B7" s="1442"/>
      <c r="C7" s="1442"/>
      <c r="D7" s="1442"/>
      <c r="E7" s="1442"/>
      <c r="F7" s="1442"/>
      <c r="G7" s="1442"/>
      <c r="H7" s="1442"/>
      <c r="I7" s="1442"/>
      <c r="J7" s="1442"/>
      <c r="K7" s="1442"/>
      <c r="L7" s="1442"/>
      <c r="M7" s="1442"/>
      <c r="N7" s="1442"/>
      <c r="O7" s="1442"/>
      <c r="P7" s="1442"/>
    </row>
    <row r="8" spans="1:16" ht="15.75" x14ac:dyDescent="0.25">
      <c r="A8" s="1442" t="s">
        <v>175</v>
      </c>
      <c r="B8" s="1442"/>
      <c r="C8" s="1442"/>
      <c r="D8" s="1442"/>
      <c r="E8" s="1442"/>
      <c r="F8" s="1442"/>
      <c r="G8" s="1442"/>
      <c r="H8" s="1442"/>
      <c r="I8" s="1442"/>
      <c r="J8" s="1442"/>
      <c r="K8" s="1442"/>
      <c r="L8" s="1442"/>
      <c r="M8" s="1442"/>
      <c r="N8" s="1442"/>
      <c r="O8" s="1442"/>
      <c r="P8" s="1442"/>
    </row>
    <row r="9" spans="1:16" ht="20.25" customHeight="1" thickBot="1" x14ac:dyDescent="0.3">
      <c r="A9" s="1461" t="s">
        <v>198</v>
      </c>
      <c r="B9" s="1461"/>
      <c r="C9" s="1461"/>
      <c r="D9" s="1461"/>
      <c r="E9" s="1461"/>
      <c r="F9" s="1461"/>
      <c r="G9" s="1461"/>
      <c r="H9" s="1461"/>
      <c r="I9" s="1461"/>
      <c r="J9" s="1461"/>
      <c r="K9" s="1461"/>
      <c r="L9" s="1461"/>
      <c r="M9" s="1461"/>
      <c r="N9" s="1461"/>
      <c r="O9" s="1461"/>
      <c r="P9" s="1461"/>
    </row>
    <row r="10" spans="1:16" x14ac:dyDescent="0.25">
      <c r="A10" s="1443" t="s">
        <v>148</v>
      </c>
      <c r="B10" s="1444"/>
      <c r="C10" s="1444"/>
      <c r="D10" s="1445"/>
      <c r="E10" s="1452" t="s">
        <v>191</v>
      </c>
      <c r="F10" s="1453"/>
      <c r="G10" s="1456"/>
      <c r="H10" s="1452" t="s">
        <v>192</v>
      </c>
      <c r="I10" s="1453"/>
      <c r="J10" s="1456"/>
      <c r="K10" s="1452" t="s">
        <v>193</v>
      </c>
      <c r="L10" s="1453"/>
      <c r="M10" s="1456"/>
      <c r="N10" s="1452" t="s">
        <v>194</v>
      </c>
      <c r="O10" s="1453"/>
      <c r="P10" s="1456"/>
    </row>
    <row r="11" spans="1:16" ht="15.75" thickBot="1" x14ac:dyDescent="0.3">
      <c r="A11" s="1446"/>
      <c r="B11" s="1447"/>
      <c r="C11" s="1447"/>
      <c r="D11" s="1448"/>
      <c r="E11" s="1454"/>
      <c r="F11" s="1455"/>
      <c r="G11" s="1457"/>
      <c r="H11" s="1454"/>
      <c r="I11" s="1455"/>
      <c r="J11" s="1457"/>
      <c r="K11" s="1454"/>
      <c r="L11" s="1455"/>
      <c r="M11" s="1457"/>
      <c r="N11" s="1454"/>
      <c r="O11" s="1455"/>
      <c r="P11" s="1457"/>
    </row>
    <row r="12" spans="1:16" x14ac:dyDescent="0.25">
      <c r="A12" s="1446"/>
      <c r="B12" s="1447"/>
      <c r="C12" s="1447"/>
      <c r="D12" s="1448"/>
      <c r="E12" s="1439">
        <v>42035</v>
      </c>
      <c r="F12" s="1439">
        <v>42063</v>
      </c>
      <c r="G12" s="1439">
        <v>42094</v>
      </c>
      <c r="H12" s="1439">
        <v>42124</v>
      </c>
      <c r="I12" s="1439">
        <v>42155</v>
      </c>
      <c r="J12" s="1439">
        <v>42185</v>
      </c>
      <c r="K12" s="1439">
        <v>42216</v>
      </c>
      <c r="L12" s="1439">
        <v>42247</v>
      </c>
      <c r="M12" s="1439">
        <v>42277</v>
      </c>
      <c r="N12" s="1439">
        <v>42308</v>
      </c>
      <c r="O12" s="1439">
        <v>42338</v>
      </c>
      <c r="P12" s="1439">
        <v>42369</v>
      </c>
    </row>
    <row r="13" spans="1:16" x14ac:dyDescent="0.25">
      <c r="A13" s="1446"/>
      <c r="B13" s="1447"/>
      <c r="C13" s="1447"/>
      <c r="D13" s="1448"/>
      <c r="E13" s="1440"/>
      <c r="F13" s="1440"/>
      <c r="G13" s="1440"/>
      <c r="H13" s="1440"/>
      <c r="I13" s="1440"/>
      <c r="J13" s="1440"/>
      <c r="K13" s="1440"/>
      <c r="L13" s="1440"/>
      <c r="M13" s="1440"/>
      <c r="N13" s="1440"/>
      <c r="O13" s="1440"/>
      <c r="P13" s="1440"/>
    </row>
    <row r="14" spans="1:16" ht="1.5" customHeight="1" thickBot="1" x14ac:dyDescent="0.3">
      <c r="A14" s="1446"/>
      <c r="B14" s="1447"/>
      <c r="C14" s="1447"/>
      <c r="D14" s="1448"/>
      <c r="E14" s="1440"/>
      <c r="F14" s="1440"/>
      <c r="G14" s="1440"/>
      <c r="H14" s="1440"/>
      <c r="I14" s="1440"/>
      <c r="J14" s="1440"/>
      <c r="K14" s="1440"/>
      <c r="L14" s="1440"/>
      <c r="M14" s="1440"/>
      <c r="N14" s="1440"/>
      <c r="O14" s="1440"/>
      <c r="P14" s="1440"/>
    </row>
    <row r="15" spans="1:16" ht="15.75" hidden="1" customHeight="1" thickBot="1" x14ac:dyDescent="0.3">
      <c r="A15" s="1449"/>
      <c r="B15" s="1450"/>
      <c r="C15" s="1450"/>
      <c r="D15" s="1451"/>
      <c r="E15" s="1441"/>
      <c r="F15" s="1441"/>
      <c r="G15" s="1441"/>
      <c r="H15" s="1441"/>
      <c r="I15" s="1441"/>
      <c r="J15" s="1441"/>
      <c r="K15" s="1441"/>
      <c r="L15" s="1441"/>
      <c r="M15" s="1441"/>
      <c r="N15" s="1441"/>
      <c r="O15" s="1441"/>
      <c r="P15" s="1441"/>
    </row>
    <row r="16" spans="1:16" ht="15.75" customHeight="1" thickBot="1" x14ac:dyDescent="0.3">
      <c r="A16" s="1426" t="s">
        <v>152</v>
      </c>
      <c r="B16" s="1427"/>
      <c r="C16" s="1427"/>
      <c r="D16" s="1427"/>
      <c r="E16" s="1184"/>
      <c r="F16" s="1184"/>
      <c r="G16" s="1184"/>
      <c r="H16" s="1184"/>
      <c r="I16" s="1184"/>
      <c r="J16" s="1184"/>
      <c r="K16" s="1184"/>
      <c r="L16" s="1184"/>
      <c r="M16" s="1184"/>
      <c r="N16" s="1184"/>
      <c r="O16" s="1184"/>
      <c r="P16" s="1184"/>
    </row>
    <row r="17" spans="1:17" x14ac:dyDescent="0.25">
      <c r="A17" s="1185" t="s">
        <v>177</v>
      </c>
      <c r="B17" s="1186"/>
      <c r="C17" s="1186"/>
      <c r="D17" s="1186"/>
      <c r="E17" s="1187">
        <v>3644108.64099277</v>
      </c>
      <c r="F17" s="1187">
        <v>3441787.0003281673</v>
      </c>
      <c r="G17" s="1187">
        <v>2824975.4548758343</v>
      </c>
      <c r="H17" s="1187">
        <v>3430111.5552302441</v>
      </c>
      <c r="I17" s="1187">
        <v>3571736</v>
      </c>
      <c r="J17" s="1187">
        <v>3335341</v>
      </c>
      <c r="K17" s="1187">
        <v>3274075</v>
      </c>
      <c r="L17" s="1187">
        <v>4143416.9250021507</v>
      </c>
      <c r="M17" s="1187">
        <v>3824062.5563326166</v>
      </c>
      <c r="N17" s="1187">
        <v>3956566</v>
      </c>
      <c r="O17" s="1187">
        <v>4517753.2875655759</v>
      </c>
      <c r="P17" s="1187">
        <v>4073676</v>
      </c>
    </row>
    <row r="18" spans="1:17" x14ac:dyDescent="0.25">
      <c r="A18" s="1188"/>
      <c r="B18" s="1189" t="s">
        <v>178</v>
      </c>
      <c r="C18" s="1190"/>
      <c r="D18" s="1190"/>
      <c r="E18" s="1187">
        <v>2662402.64099277</v>
      </c>
      <c r="F18" s="1187">
        <v>2589920.0003281673</v>
      </c>
      <c r="G18" s="1187">
        <v>2054078.4548758341</v>
      </c>
      <c r="H18" s="1187">
        <v>2577923.5552302441</v>
      </c>
      <c r="I18" s="1187">
        <v>2706755</v>
      </c>
      <c r="J18" s="1187">
        <v>2443082</v>
      </c>
      <c r="K18" s="1187">
        <v>2405056</v>
      </c>
      <c r="L18" s="1187">
        <v>3075508.9250021507</v>
      </c>
      <c r="M18" s="1187">
        <v>2614848.5563326166</v>
      </c>
      <c r="N18" s="1187">
        <v>2644003</v>
      </c>
      <c r="O18" s="1187">
        <v>2720834.2875655754</v>
      </c>
      <c r="P18" s="1187">
        <v>2497014</v>
      </c>
    </row>
    <row r="19" spans="1:17" x14ac:dyDescent="0.25">
      <c r="A19" s="1188"/>
      <c r="B19" s="1190"/>
      <c r="C19" s="1190" t="s">
        <v>88</v>
      </c>
      <c r="D19" s="1190"/>
      <c r="E19" s="1191">
        <v>2044683.64099277</v>
      </c>
      <c r="F19" s="1191">
        <v>1849353.0003281673</v>
      </c>
      <c r="G19" s="1191">
        <v>1344408.4548758341</v>
      </c>
      <c r="H19" s="1191">
        <v>1757243.5552302443</v>
      </c>
      <c r="I19" s="1191">
        <v>1929888</v>
      </c>
      <c r="J19" s="1191">
        <v>1509069</v>
      </c>
      <c r="K19" s="1191">
        <v>1716998</v>
      </c>
      <c r="L19" s="1191">
        <v>2358031.9250021507</v>
      </c>
      <c r="M19" s="1191">
        <v>1720126.5563326166</v>
      </c>
      <c r="N19" s="1191">
        <v>2158633</v>
      </c>
      <c r="O19" s="1191">
        <v>2217795.2875655754</v>
      </c>
      <c r="P19" s="1191">
        <v>1715753</v>
      </c>
    </row>
    <row r="20" spans="1:17" x14ac:dyDescent="0.25">
      <c r="A20" s="1188"/>
      <c r="B20" s="1192"/>
      <c r="C20" s="1192" t="s">
        <v>89</v>
      </c>
      <c r="D20" s="1190"/>
      <c r="E20" s="1191">
        <v>617719</v>
      </c>
      <c r="F20" s="1191">
        <v>740567</v>
      </c>
      <c r="G20" s="1191">
        <v>709670</v>
      </c>
      <c r="H20" s="1191">
        <v>820680</v>
      </c>
      <c r="I20" s="1191">
        <v>776867</v>
      </c>
      <c r="J20" s="1191">
        <v>934013</v>
      </c>
      <c r="K20" s="1191">
        <v>688058</v>
      </c>
      <c r="L20" s="1191">
        <v>717477</v>
      </c>
      <c r="M20" s="1191">
        <v>894722</v>
      </c>
      <c r="N20" s="1191">
        <v>485370</v>
      </c>
      <c r="O20" s="1191">
        <v>503039</v>
      </c>
      <c r="P20" s="1191">
        <v>781261</v>
      </c>
      <c r="Q20" t="s">
        <v>197</v>
      </c>
    </row>
    <row r="21" spans="1:17" x14ac:dyDescent="0.25">
      <c r="A21" s="1188"/>
      <c r="B21" s="1193" t="s">
        <v>179</v>
      </c>
      <c r="C21" s="1192"/>
      <c r="D21" s="1190"/>
      <c r="E21" s="1187">
        <v>981706</v>
      </c>
      <c r="F21" s="1187">
        <v>851867</v>
      </c>
      <c r="G21" s="1187">
        <v>770897</v>
      </c>
      <c r="H21" s="1187">
        <v>852188</v>
      </c>
      <c r="I21" s="1187">
        <v>864981</v>
      </c>
      <c r="J21" s="1187">
        <v>843256</v>
      </c>
      <c r="K21" s="1187">
        <v>869019</v>
      </c>
      <c r="L21" s="1187">
        <v>1067908</v>
      </c>
      <c r="M21" s="1187">
        <v>1209214</v>
      </c>
      <c r="N21" s="1187">
        <v>1312563</v>
      </c>
      <c r="O21" s="1187">
        <v>1796919</v>
      </c>
      <c r="P21" s="1187">
        <v>1033691</v>
      </c>
    </row>
    <row r="22" spans="1:17" x14ac:dyDescent="0.25">
      <c r="A22" s="1188"/>
      <c r="B22" s="1192"/>
      <c r="C22" s="1190" t="s">
        <v>88</v>
      </c>
      <c r="D22" s="1190"/>
      <c r="E22" s="1191">
        <v>761706</v>
      </c>
      <c r="F22" s="1191">
        <v>761867</v>
      </c>
      <c r="G22" s="1191">
        <v>770897</v>
      </c>
      <c r="H22" s="1191">
        <v>852188</v>
      </c>
      <c r="I22" s="1191">
        <v>864981</v>
      </c>
      <c r="J22" s="1191">
        <v>843256</v>
      </c>
      <c r="K22" s="1191">
        <v>869019</v>
      </c>
      <c r="L22" s="1191">
        <v>917908</v>
      </c>
      <c r="M22" s="1191">
        <v>917623</v>
      </c>
      <c r="N22" s="1191">
        <v>909907</v>
      </c>
      <c r="O22" s="1191">
        <v>942921</v>
      </c>
      <c r="P22" s="1191">
        <v>983691</v>
      </c>
    </row>
    <row r="23" spans="1:17" x14ac:dyDescent="0.25">
      <c r="A23" s="1188"/>
      <c r="B23" s="1192"/>
      <c r="C23" s="1192" t="s">
        <v>89</v>
      </c>
      <c r="D23" s="1190"/>
      <c r="E23" s="1191">
        <v>220000</v>
      </c>
      <c r="F23" s="1191">
        <v>90000</v>
      </c>
      <c r="G23" s="1191">
        <v>0</v>
      </c>
      <c r="H23" s="1191">
        <v>0</v>
      </c>
      <c r="I23" s="1191">
        <v>0</v>
      </c>
      <c r="J23" s="1191">
        <v>0</v>
      </c>
      <c r="K23" s="1191">
        <v>0</v>
      </c>
      <c r="L23" s="1191">
        <v>150000</v>
      </c>
      <c r="M23" s="1191">
        <v>291591</v>
      </c>
      <c r="N23" s="1191">
        <v>402656</v>
      </c>
      <c r="O23" s="1191">
        <v>853998</v>
      </c>
      <c r="P23" s="1191">
        <v>50000</v>
      </c>
    </row>
    <row r="24" spans="1:17" ht="15.75" thickBot="1" x14ac:dyDescent="0.3">
      <c r="A24" s="1194"/>
      <c r="B24" s="1195" t="s">
        <v>180</v>
      </c>
      <c r="C24" s="1196"/>
      <c r="D24" s="1196"/>
      <c r="E24" s="1191">
        <v>0</v>
      </c>
      <c r="F24" s="1191">
        <v>0</v>
      </c>
      <c r="G24" s="1191">
        <v>0</v>
      </c>
      <c r="H24" s="1191">
        <v>0</v>
      </c>
      <c r="I24" s="1191">
        <v>0</v>
      </c>
      <c r="J24" s="1191">
        <v>49003</v>
      </c>
      <c r="K24" s="1191">
        <v>0</v>
      </c>
      <c r="L24" s="1191">
        <v>0</v>
      </c>
      <c r="M24" s="1191">
        <v>0</v>
      </c>
      <c r="N24" s="1191">
        <v>0</v>
      </c>
      <c r="O24" s="1191">
        <v>0</v>
      </c>
      <c r="P24" s="1191">
        <v>542971</v>
      </c>
    </row>
    <row r="25" spans="1:17" x14ac:dyDescent="0.25">
      <c r="A25" s="1197" t="s">
        <v>181</v>
      </c>
      <c r="B25" s="1198"/>
      <c r="C25" s="1198"/>
      <c r="D25" s="1198"/>
      <c r="E25" s="1187">
        <v>72951817.798517227</v>
      </c>
      <c r="F25" s="1187">
        <v>74940057.143951833</v>
      </c>
      <c r="G25" s="1187">
        <v>78322905.927694157</v>
      </c>
      <c r="H25" s="1187">
        <v>78047237.402140751</v>
      </c>
      <c r="I25" s="1187">
        <v>80493627</v>
      </c>
      <c r="J25" s="1187">
        <v>78420193</v>
      </c>
      <c r="K25" s="1187">
        <v>79000090</v>
      </c>
      <c r="L25" s="1187">
        <v>78663995.350427836</v>
      </c>
      <c r="M25" s="1187">
        <v>80546028.320897371</v>
      </c>
      <c r="N25" s="1187">
        <v>80608734</v>
      </c>
      <c r="O25" s="1187">
        <v>82272712.752054423</v>
      </c>
      <c r="P25" s="1187">
        <v>82380845.573091686</v>
      </c>
    </row>
    <row r="26" spans="1:17" x14ac:dyDescent="0.25">
      <c r="A26" s="1199"/>
      <c r="B26" s="1200" t="s">
        <v>178</v>
      </c>
      <c r="C26" s="1200"/>
      <c r="D26" s="1201"/>
      <c r="E26" s="1187">
        <v>69917248.184517235</v>
      </c>
      <c r="F26" s="1187">
        <v>72021783.533951834</v>
      </c>
      <c r="G26" s="1187">
        <v>74921548.321504161</v>
      </c>
      <c r="H26" s="1187">
        <v>74647936.800030753</v>
      </c>
      <c r="I26" s="1187">
        <v>77052385</v>
      </c>
      <c r="J26" s="1187">
        <v>74978337</v>
      </c>
      <c r="K26" s="1187">
        <v>75536717</v>
      </c>
      <c r="L26" s="1187">
        <v>75430934.764637843</v>
      </c>
      <c r="M26" s="1187">
        <v>77118135.739187375</v>
      </c>
      <c r="N26" s="1187">
        <v>77181440</v>
      </c>
      <c r="O26" s="1187">
        <v>78836068.806504428</v>
      </c>
      <c r="P26" s="1187">
        <v>77762133.445621684</v>
      </c>
    </row>
    <row r="27" spans="1:17" x14ac:dyDescent="0.25">
      <c r="A27" s="1199"/>
      <c r="B27" s="1201"/>
      <c r="C27" s="1190" t="s">
        <v>164</v>
      </c>
      <c r="D27" s="1201"/>
      <c r="E27" s="1191">
        <v>21832490.654031001</v>
      </c>
      <c r="F27" s="1191">
        <v>22187319.805381</v>
      </c>
      <c r="G27" s="1191">
        <v>24402091.879071001</v>
      </c>
      <c r="H27" s="1191">
        <v>23160359.692551002</v>
      </c>
      <c r="I27" s="1191">
        <v>24426828</v>
      </c>
      <c r="J27" s="1191">
        <v>23638051</v>
      </c>
      <c r="K27" s="1191">
        <v>24995174</v>
      </c>
      <c r="L27" s="1191">
        <v>24515747.894791</v>
      </c>
      <c r="M27" s="1191">
        <v>24208710.341201</v>
      </c>
      <c r="N27" s="1191">
        <v>24063248</v>
      </c>
      <c r="O27" s="1191">
        <v>24488511.100111</v>
      </c>
      <c r="P27" s="1191">
        <v>24924194.918811001</v>
      </c>
    </row>
    <row r="28" spans="1:17" x14ac:dyDescent="0.25">
      <c r="A28" s="1199"/>
      <c r="B28" s="1201"/>
      <c r="C28" s="1190" t="s">
        <v>165</v>
      </c>
      <c r="D28" s="1190"/>
      <c r="E28" s="1191">
        <v>15172210.889109999</v>
      </c>
      <c r="F28" s="1191">
        <v>15692742.979910001</v>
      </c>
      <c r="G28" s="1191">
        <v>15957214.02978</v>
      </c>
      <c r="H28" s="1191">
        <v>16075216.08522</v>
      </c>
      <c r="I28" s="1191">
        <v>16013824</v>
      </c>
      <c r="J28" s="1191">
        <v>14888410</v>
      </c>
      <c r="K28" s="1191">
        <v>14735664</v>
      </c>
      <c r="L28" s="1191">
        <v>14274561.86867</v>
      </c>
      <c r="M28" s="1191">
        <v>14787193.850839999</v>
      </c>
      <c r="N28" s="1191">
        <v>14390633</v>
      </c>
      <c r="O28" s="1191">
        <v>14814005.06002</v>
      </c>
      <c r="P28" s="1191">
        <v>14240308.188999999</v>
      </c>
    </row>
    <row r="29" spans="1:17" x14ac:dyDescent="0.25">
      <c r="A29" s="1199"/>
      <c r="B29" s="1201"/>
      <c r="C29" s="1190" t="s">
        <v>9</v>
      </c>
      <c r="D29" s="1190"/>
      <c r="E29" s="1191">
        <v>3155621.2</v>
      </c>
      <c r="F29" s="1191">
        <v>3146896.3640000001</v>
      </c>
      <c r="G29" s="1191">
        <v>3186982.4602399999</v>
      </c>
      <c r="H29" s="1191">
        <v>3190446.8414500002</v>
      </c>
      <c r="I29" s="1191">
        <v>3228913</v>
      </c>
      <c r="J29" s="1191">
        <v>3349577</v>
      </c>
      <c r="K29" s="1191">
        <v>3398610</v>
      </c>
      <c r="L29" s="1191">
        <v>3292240.2433099998</v>
      </c>
      <c r="M29" s="1191">
        <v>3378767.4896200001</v>
      </c>
      <c r="N29" s="1191">
        <v>3411445</v>
      </c>
      <c r="O29" s="1191">
        <v>3503896.4128399999</v>
      </c>
      <c r="P29" s="1191">
        <v>3501871.1772799999</v>
      </c>
    </row>
    <row r="30" spans="1:17" x14ac:dyDescent="0.25">
      <c r="A30" s="1202"/>
      <c r="B30" s="1203"/>
      <c r="C30" s="1203" t="s">
        <v>10</v>
      </c>
      <c r="D30" s="1203"/>
      <c r="E30" s="1191">
        <v>9991878.0229789689</v>
      </c>
      <c r="F30" s="1191">
        <v>10366950.198414259</v>
      </c>
      <c r="G30" s="1191">
        <v>9996289.9372123443</v>
      </c>
      <c r="H30" s="1191">
        <v>10395273.16759455</v>
      </c>
      <c r="I30" s="1191">
        <v>10767698</v>
      </c>
      <c r="J30" s="1191">
        <v>10730315</v>
      </c>
      <c r="K30" s="1191">
        <v>11139374</v>
      </c>
      <c r="L30" s="1191">
        <v>11269888.456052739</v>
      </c>
      <c r="M30" s="1191">
        <v>11706536.48078789</v>
      </c>
      <c r="N30" s="1191">
        <v>12271297</v>
      </c>
      <c r="O30" s="1191">
        <v>12284456.092031918</v>
      </c>
      <c r="P30" s="1191">
        <v>11198142.174858356</v>
      </c>
    </row>
    <row r="31" spans="1:17" x14ac:dyDescent="0.25">
      <c r="A31" s="1202"/>
      <c r="B31" s="1203"/>
      <c r="C31" s="1203" t="s">
        <v>94</v>
      </c>
      <c r="D31" s="1203"/>
      <c r="E31" s="1191">
        <v>17298382.363397259</v>
      </c>
      <c r="F31" s="1191">
        <v>17709853.044246577</v>
      </c>
      <c r="G31" s="1191">
        <v>18591021.133970823</v>
      </c>
      <c r="H31" s="1191">
        <v>18799737.791735206</v>
      </c>
      <c r="I31" s="1191">
        <v>19330791</v>
      </c>
      <c r="J31" s="1191">
        <v>19287578</v>
      </c>
      <c r="K31" s="1191">
        <v>19409080</v>
      </c>
      <c r="L31" s="1191">
        <v>19460758.468414109</v>
      </c>
      <c r="M31" s="1191">
        <v>20742999.370588493</v>
      </c>
      <c r="N31" s="1191">
        <v>20511317</v>
      </c>
      <c r="O31" s="1191">
        <v>20089636.403381508</v>
      </c>
      <c r="P31" s="1191">
        <v>20566976.16185233</v>
      </c>
    </row>
    <row r="32" spans="1:17" x14ac:dyDescent="0.25">
      <c r="A32" s="1204"/>
      <c r="B32" s="1205"/>
      <c r="C32" s="1206" t="s">
        <v>95</v>
      </c>
      <c r="D32" s="1205"/>
      <c r="E32" s="1191">
        <v>2466665.0549999997</v>
      </c>
      <c r="F32" s="1191">
        <v>2918021.142</v>
      </c>
      <c r="G32" s="1191">
        <v>2787948.8812299999</v>
      </c>
      <c r="H32" s="1191">
        <v>3026903.2214799998</v>
      </c>
      <c r="I32" s="1191">
        <v>3284331</v>
      </c>
      <c r="J32" s="1191">
        <v>3084406</v>
      </c>
      <c r="K32" s="1191">
        <v>1858815</v>
      </c>
      <c r="L32" s="1191">
        <v>2617737.8333999999</v>
      </c>
      <c r="M32" s="1191">
        <v>2293928.20615</v>
      </c>
      <c r="N32" s="1191">
        <v>2533500</v>
      </c>
      <c r="O32" s="1191">
        <v>3655563.7381199999</v>
      </c>
      <c r="P32" s="1191">
        <v>3330640.82382</v>
      </c>
    </row>
    <row r="33" spans="1:16" x14ac:dyDescent="0.25">
      <c r="A33" s="1207"/>
      <c r="B33" s="1208" t="s">
        <v>179</v>
      </c>
      <c r="C33" s="1209"/>
      <c r="D33" s="1209"/>
      <c r="E33" s="1187">
        <v>3034569.6140000001</v>
      </c>
      <c r="F33" s="1187">
        <v>2918273.6100000003</v>
      </c>
      <c r="G33" s="1187">
        <v>3401357.6061900002</v>
      </c>
      <c r="H33" s="1187">
        <v>3399300.6021099999</v>
      </c>
      <c r="I33" s="1187">
        <v>3441242</v>
      </c>
      <c r="J33" s="1187">
        <v>3441856</v>
      </c>
      <c r="K33" s="1187">
        <v>3463373</v>
      </c>
      <c r="L33" s="1187">
        <v>3233060.5857899999</v>
      </c>
      <c r="M33" s="1187">
        <v>3427892.5817100001</v>
      </c>
      <c r="N33" s="1187">
        <v>3427294</v>
      </c>
      <c r="O33" s="1187">
        <v>3436643.9455499998</v>
      </c>
      <c r="P33" s="1187">
        <v>4618712.1274699997</v>
      </c>
    </row>
    <row r="34" spans="1:16" x14ac:dyDescent="0.25">
      <c r="A34" s="1207"/>
      <c r="B34" s="1209"/>
      <c r="C34" s="1209" t="s">
        <v>97</v>
      </c>
      <c r="D34" s="1209"/>
      <c r="E34" s="1191">
        <v>0</v>
      </c>
      <c r="F34" s="1191">
        <v>0</v>
      </c>
      <c r="G34" s="1191">
        <v>0</v>
      </c>
      <c r="H34" s="1191">
        <v>0</v>
      </c>
      <c r="I34" s="1191">
        <v>0</v>
      </c>
      <c r="J34" s="1191">
        <v>0</v>
      </c>
      <c r="K34" s="1191">
        <v>0</v>
      </c>
      <c r="L34" s="1191">
        <v>0</v>
      </c>
      <c r="M34" s="1191">
        <v>0</v>
      </c>
      <c r="N34" s="1191">
        <v>0</v>
      </c>
      <c r="O34" s="1191">
        <v>0</v>
      </c>
      <c r="P34" s="1191">
        <v>0</v>
      </c>
    </row>
    <row r="35" spans="1:16" x14ac:dyDescent="0.25">
      <c r="A35" s="1207"/>
      <c r="B35" s="1210"/>
      <c r="C35" s="1211" t="s">
        <v>15</v>
      </c>
      <c r="D35" s="1209"/>
      <c r="E35" s="1191">
        <v>0</v>
      </c>
      <c r="F35" s="1191">
        <v>0</v>
      </c>
      <c r="G35" s="1191">
        <v>0</v>
      </c>
      <c r="H35" s="1191">
        <v>0</v>
      </c>
      <c r="I35" s="1191">
        <v>0</v>
      </c>
      <c r="J35" s="1191">
        <v>0</v>
      </c>
      <c r="K35" s="1191">
        <v>0</v>
      </c>
      <c r="L35" s="1191">
        <v>0</v>
      </c>
      <c r="M35" s="1191">
        <v>0</v>
      </c>
      <c r="N35" s="1191">
        <v>0</v>
      </c>
      <c r="O35" s="1191">
        <v>0</v>
      </c>
      <c r="P35" s="1191">
        <v>0</v>
      </c>
    </row>
    <row r="36" spans="1:16" x14ac:dyDescent="0.25">
      <c r="A36" s="1212"/>
      <c r="B36" s="1213"/>
      <c r="C36" s="1214" t="s">
        <v>16</v>
      </c>
      <c r="D36" s="1214"/>
      <c r="E36" s="1191">
        <v>2409576.6140000001</v>
      </c>
      <c r="F36" s="1191">
        <v>2289574.6100000003</v>
      </c>
      <c r="G36" s="1191">
        <v>2769476.6061900002</v>
      </c>
      <c r="H36" s="1191">
        <v>2772222.6021099999</v>
      </c>
      <c r="I36" s="1191">
        <v>2811646</v>
      </c>
      <c r="J36" s="1191">
        <v>2809093</v>
      </c>
      <c r="K36" s="1191">
        <v>2825208</v>
      </c>
      <c r="L36" s="1191">
        <v>2590537.5857899999</v>
      </c>
      <c r="M36" s="1191">
        <v>2782199.5817100001</v>
      </c>
      <c r="N36" s="1191">
        <v>3426253</v>
      </c>
      <c r="O36" s="1191">
        <v>3435598.9455499998</v>
      </c>
      <c r="P36" s="1191">
        <v>3437993.1274700002</v>
      </c>
    </row>
    <row r="37" spans="1:16" x14ac:dyDescent="0.25">
      <c r="A37" s="1202"/>
      <c r="B37" s="1210"/>
      <c r="C37" s="1209" t="s">
        <v>98</v>
      </c>
      <c r="D37" s="1209"/>
      <c r="E37" s="1191">
        <v>0</v>
      </c>
      <c r="F37" s="1191">
        <v>0</v>
      </c>
      <c r="G37" s="1191">
        <v>0</v>
      </c>
      <c r="H37" s="1191">
        <v>0</v>
      </c>
      <c r="I37" s="1191">
        <v>0</v>
      </c>
      <c r="J37" s="1191">
        <v>0</v>
      </c>
      <c r="K37" s="1191">
        <v>0</v>
      </c>
      <c r="L37" s="1191">
        <v>0</v>
      </c>
      <c r="M37" s="1191">
        <v>0</v>
      </c>
      <c r="N37" s="1191">
        <v>0</v>
      </c>
      <c r="O37" s="1191">
        <v>0</v>
      </c>
      <c r="P37" s="1191">
        <v>0</v>
      </c>
    </row>
    <row r="38" spans="1:16" ht="15.75" thickBot="1" x14ac:dyDescent="0.3">
      <c r="A38" s="1204"/>
      <c r="B38" s="1215"/>
      <c r="C38" s="1203" t="s">
        <v>99</v>
      </c>
      <c r="D38" s="1203"/>
      <c r="E38" s="1191">
        <v>624993</v>
      </c>
      <c r="F38" s="1191">
        <v>628699</v>
      </c>
      <c r="G38" s="1191">
        <v>631881</v>
      </c>
      <c r="H38" s="1191">
        <v>627078</v>
      </c>
      <c r="I38" s="1191">
        <v>629596</v>
      </c>
      <c r="J38" s="1191">
        <v>632763</v>
      </c>
      <c r="K38" s="1191">
        <v>638165</v>
      </c>
      <c r="L38" s="1191">
        <v>642523</v>
      </c>
      <c r="M38" s="1191">
        <v>645693</v>
      </c>
      <c r="N38" s="1191">
        <v>1041</v>
      </c>
      <c r="O38" s="1191">
        <v>1045</v>
      </c>
      <c r="P38" s="1191">
        <v>1180719</v>
      </c>
    </row>
    <row r="39" spans="1:16" ht="15.75" thickBot="1" x14ac:dyDescent="0.3">
      <c r="A39" s="1216" t="s">
        <v>182</v>
      </c>
      <c r="B39" s="1217"/>
      <c r="C39" s="1217"/>
      <c r="D39" s="1217"/>
      <c r="E39" s="1187">
        <v>76595926.439510003</v>
      </c>
      <c r="F39" s="1187">
        <v>78381844.144280002</v>
      </c>
      <c r="G39" s="1187">
        <v>81147881.382569999</v>
      </c>
      <c r="H39" s="1187">
        <v>81477348.957370996</v>
      </c>
      <c r="I39" s="1187">
        <v>84065363</v>
      </c>
      <c r="J39" s="1187">
        <v>81755534</v>
      </c>
      <c r="K39" s="1187">
        <v>82274165</v>
      </c>
      <c r="L39" s="1187">
        <v>82807412.275429994</v>
      </c>
      <c r="M39" s="1187">
        <v>84370090.877229989</v>
      </c>
      <c r="N39" s="1187">
        <v>84565300</v>
      </c>
      <c r="O39" s="1187">
        <v>86790466.039619997</v>
      </c>
      <c r="P39" s="1187">
        <v>86454521.573091686</v>
      </c>
    </row>
    <row r="40" spans="1:16" x14ac:dyDescent="0.25">
      <c r="A40" s="1197" t="s">
        <v>183</v>
      </c>
      <c r="B40" s="1198"/>
      <c r="C40" s="1198"/>
      <c r="D40" s="1218"/>
      <c r="E40" s="1187">
        <v>3681872.0470600002</v>
      </c>
      <c r="F40" s="1187">
        <v>3250405.9383999999</v>
      </c>
      <c r="G40" s="1187">
        <v>2472087.9069499997</v>
      </c>
      <c r="H40" s="1187">
        <v>3885853.6923189997</v>
      </c>
      <c r="I40" s="1187">
        <v>3316617.5</v>
      </c>
      <c r="J40" s="1187">
        <v>2615013</v>
      </c>
      <c r="K40" s="1187">
        <v>2871968</v>
      </c>
      <c r="L40" s="1187">
        <v>3907024.1093000001</v>
      </c>
      <c r="M40" s="1187">
        <v>3433395.2446400002</v>
      </c>
      <c r="N40" s="1187">
        <v>3674418</v>
      </c>
      <c r="O40" s="1187">
        <v>3399809.0407200004</v>
      </c>
      <c r="P40" s="1187">
        <v>2852231.384082248</v>
      </c>
    </row>
    <row r="41" spans="1:16" x14ac:dyDescent="0.25">
      <c r="A41" s="1188"/>
      <c r="B41" s="1190" t="s">
        <v>20</v>
      </c>
      <c r="C41" s="1190"/>
      <c r="D41" s="1190"/>
      <c r="E41" s="1191">
        <v>185760.52</v>
      </c>
      <c r="F41" s="1191">
        <v>237763.40400000001</v>
      </c>
      <c r="G41" s="1191">
        <v>300374.14948999998</v>
      </c>
      <c r="H41" s="1191">
        <v>398452.02367000002</v>
      </c>
      <c r="I41" s="1191">
        <v>478642</v>
      </c>
      <c r="J41" s="1191">
        <v>101280</v>
      </c>
      <c r="K41" s="1191">
        <v>195820</v>
      </c>
      <c r="L41" s="1191">
        <v>336118.14611999999</v>
      </c>
      <c r="M41" s="1191">
        <v>419281.64853000001</v>
      </c>
      <c r="N41" s="1191">
        <v>513761</v>
      </c>
      <c r="O41" s="1191">
        <v>606951.51866000006</v>
      </c>
      <c r="P41" s="1191">
        <v>157111.66409000001</v>
      </c>
    </row>
    <row r="42" spans="1:16" x14ac:dyDescent="0.25">
      <c r="A42" s="1188"/>
      <c r="B42" s="1190" t="s">
        <v>21</v>
      </c>
      <c r="C42" s="1190"/>
      <c r="D42" s="1190"/>
      <c r="E42" s="1191">
        <v>243540.61199999999</v>
      </c>
      <c r="F42" s="1191">
        <v>235711.61199999999</v>
      </c>
      <c r="G42" s="1191">
        <v>231770.61199999999</v>
      </c>
      <c r="H42" s="1191">
        <v>230338.61199999999</v>
      </c>
      <c r="I42" s="1191">
        <v>226291</v>
      </c>
      <c r="J42" s="1191">
        <v>253792</v>
      </c>
      <c r="K42" s="1191">
        <v>236364</v>
      </c>
      <c r="L42" s="1191">
        <v>248800.61199999999</v>
      </c>
      <c r="M42" s="1191">
        <v>249943.61199999999</v>
      </c>
      <c r="N42" s="1191">
        <v>248610</v>
      </c>
      <c r="O42" s="1191">
        <v>248888.61199999999</v>
      </c>
      <c r="P42" s="1191">
        <v>248309.72596000001</v>
      </c>
    </row>
    <row r="43" spans="1:16" x14ac:dyDescent="0.25">
      <c r="A43" s="1188"/>
      <c r="B43" s="1190" t="s">
        <v>22</v>
      </c>
      <c r="C43" s="1190"/>
      <c r="D43" s="1190"/>
      <c r="E43" s="1191">
        <v>189991</v>
      </c>
      <c r="F43" s="1191">
        <v>189991</v>
      </c>
      <c r="G43" s="1191">
        <v>0</v>
      </c>
      <c r="H43" s="1191">
        <v>0</v>
      </c>
      <c r="I43" s="1191">
        <v>0</v>
      </c>
      <c r="J43" s="1191">
        <v>0</v>
      </c>
      <c r="K43" s="1191">
        <v>0</v>
      </c>
      <c r="L43" s="1191">
        <v>282516</v>
      </c>
      <c r="M43" s="1191">
        <v>282516</v>
      </c>
      <c r="N43" s="1191">
        <v>0</v>
      </c>
      <c r="O43" s="1191">
        <v>0</v>
      </c>
      <c r="P43" s="1191">
        <v>0</v>
      </c>
    </row>
    <row r="44" spans="1:16" x14ac:dyDescent="0.25">
      <c r="A44" s="1188"/>
      <c r="B44" s="1190" t="s">
        <v>23</v>
      </c>
      <c r="C44" s="1190"/>
      <c r="D44" s="1190"/>
      <c r="E44" s="1191">
        <v>1110756.43506</v>
      </c>
      <c r="F44" s="1191">
        <v>1346222.2703999998</v>
      </c>
      <c r="G44" s="1191">
        <v>1067985.32079</v>
      </c>
      <c r="H44" s="1191">
        <v>1133827.986239</v>
      </c>
      <c r="I44" s="1191">
        <v>1428821</v>
      </c>
      <c r="J44" s="1191">
        <v>1320513</v>
      </c>
      <c r="K44" s="1191">
        <v>1345882</v>
      </c>
      <c r="L44" s="1191">
        <v>1862839.1684400002</v>
      </c>
      <c r="M44" s="1191">
        <v>1322949.8687199999</v>
      </c>
      <c r="N44" s="1191">
        <v>1356253</v>
      </c>
      <c r="O44" s="1191">
        <v>1452386.63803</v>
      </c>
      <c r="P44" s="1191">
        <v>1563338.5260122481</v>
      </c>
    </row>
    <row r="45" spans="1:16" x14ac:dyDescent="0.25">
      <c r="A45" s="1188"/>
      <c r="B45" s="1219" t="s">
        <v>79</v>
      </c>
      <c r="C45" s="1190"/>
      <c r="D45" s="1190"/>
      <c r="E45" s="1191">
        <v>1558346.8810000001</v>
      </c>
      <c r="F45" s="1191">
        <v>693679.48400000005</v>
      </c>
      <c r="G45" s="1191">
        <v>350370.41067000001</v>
      </c>
      <c r="H45" s="1191">
        <v>1614738.5514099998</v>
      </c>
      <c r="I45" s="1191">
        <v>714621.5</v>
      </c>
      <c r="J45" s="1191">
        <v>570101</v>
      </c>
      <c r="K45" s="1191">
        <v>691092</v>
      </c>
      <c r="L45" s="1191">
        <v>696909.02274000004</v>
      </c>
      <c r="M45" s="1191">
        <v>418549.37974</v>
      </c>
      <c r="N45" s="1191">
        <v>377547</v>
      </c>
      <c r="O45" s="1191">
        <v>195643.06207999995</v>
      </c>
      <c r="P45" s="1191">
        <v>197271.03762999998</v>
      </c>
    </row>
    <row r="46" spans="1:16" x14ac:dyDescent="0.25">
      <c r="A46" s="1188"/>
      <c r="B46" s="1190" t="s">
        <v>166</v>
      </c>
      <c r="C46" s="1190"/>
      <c r="D46" s="1190"/>
      <c r="E46" s="1191">
        <v>291718.59899999999</v>
      </c>
      <c r="F46" s="1191">
        <v>250754.16800000001</v>
      </c>
      <c r="G46" s="1191">
        <v>297278.41399999999</v>
      </c>
      <c r="H46" s="1191">
        <v>235558.519</v>
      </c>
      <c r="I46" s="1191">
        <v>250561</v>
      </c>
      <c r="J46" s="1191">
        <v>221801</v>
      </c>
      <c r="K46" s="1191">
        <v>249497</v>
      </c>
      <c r="L46" s="1191">
        <v>339520.16000000003</v>
      </c>
      <c r="M46" s="1191">
        <v>392342.73564999999</v>
      </c>
      <c r="N46" s="1191">
        <v>364874</v>
      </c>
      <c r="O46" s="1191">
        <v>383876.20994999999</v>
      </c>
      <c r="P46" s="1191">
        <v>559529.43038999999</v>
      </c>
    </row>
    <row r="47" spans="1:16" x14ac:dyDescent="0.25">
      <c r="A47" s="1188"/>
      <c r="B47" s="1219" t="s">
        <v>167</v>
      </c>
      <c r="C47" s="1190"/>
      <c r="D47" s="1190"/>
      <c r="E47" s="1191">
        <v>0</v>
      </c>
      <c r="F47" s="1191">
        <v>0</v>
      </c>
      <c r="G47" s="1191">
        <v>0</v>
      </c>
      <c r="H47" s="1191">
        <v>15937</v>
      </c>
      <c r="I47" s="1191">
        <v>15410</v>
      </c>
      <c r="J47" s="1191">
        <v>26693</v>
      </c>
      <c r="K47" s="1191">
        <v>17467</v>
      </c>
      <c r="L47" s="1191">
        <v>25543</v>
      </c>
      <c r="M47" s="1191">
        <v>113833</v>
      </c>
      <c r="N47" s="1191">
        <v>0</v>
      </c>
      <c r="O47" s="1191">
        <v>30701</v>
      </c>
      <c r="P47" s="1191">
        <v>32386</v>
      </c>
    </row>
    <row r="48" spans="1:16" ht="15.75" thickBot="1" x14ac:dyDescent="0.3">
      <c r="A48" s="1194"/>
      <c r="B48" s="1220" t="s">
        <v>24</v>
      </c>
      <c r="C48" s="1196"/>
      <c r="D48" s="1196"/>
      <c r="E48" s="1191">
        <v>101758</v>
      </c>
      <c r="F48" s="1191">
        <v>296284</v>
      </c>
      <c r="G48" s="1191">
        <v>224309</v>
      </c>
      <c r="H48" s="1191">
        <v>257001</v>
      </c>
      <c r="I48" s="1191">
        <v>202271</v>
      </c>
      <c r="J48" s="1191">
        <v>120833</v>
      </c>
      <c r="K48" s="1191">
        <v>135846</v>
      </c>
      <c r="L48" s="1191">
        <v>114778</v>
      </c>
      <c r="M48" s="1191">
        <v>233979</v>
      </c>
      <c r="N48" s="1191">
        <v>813373</v>
      </c>
      <c r="O48" s="1191">
        <v>481362</v>
      </c>
      <c r="P48" s="1191">
        <v>94285</v>
      </c>
    </row>
    <row r="49" spans="1:16" ht="15.75" thickBot="1" x14ac:dyDescent="0.3">
      <c r="A49" s="1216" t="s">
        <v>188</v>
      </c>
      <c r="B49" s="1217"/>
      <c r="C49" s="1217"/>
      <c r="D49" s="1217"/>
      <c r="E49" s="1187">
        <v>80277798.486570001</v>
      </c>
      <c r="F49" s="1187">
        <v>81632250.082680002</v>
      </c>
      <c r="G49" s="1187">
        <v>83619969.289519995</v>
      </c>
      <c r="H49" s="1187">
        <v>85363202.649690002</v>
      </c>
      <c r="I49" s="1187">
        <v>87381980.5</v>
      </c>
      <c r="J49" s="1187">
        <v>84370547</v>
      </c>
      <c r="K49" s="1187">
        <v>85146133</v>
      </c>
      <c r="L49" s="1187">
        <v>86714436.384729996</v>
      </c>
      <c r="M49" s="1187">
        <v>87803486.121869981</v>
      </c>
      <c r="N49" s="1187">
        <v>88239718</v>
      </c>
      <c r="O49" s="1187">
        <v>90190275.080339998</v>
      </c>
      <c r="P49" s="1187">
        <v>89306752.957173929</v>
      </c>
    </row>
    <row r="50" spans="1:16" ht="15.75" thickBot="1" x14ac:dyDescent="0.3">
      <c r="A50" s="1185"/>
      <c r="B50" s="1186"/>
      <c r="C50" s="1186"/>
      <c r="D50" s="1186"/>
      <c r="E50" s="1187"/>
      <c r="F50" s="1187"/>
      <c r="G50" s="1187"/>
      <c r="H50" s="1187"/>
      <c r="I50" s="1187"/>
      <c r="J50" s="1187"/>
      <c r="K50" s="1187"/>
      <c r="L50" s="1187"/>
      <c r="M50" s="1187"/>
      <c r="N50" s="1187"/>
      <c r="O50" s="1187"/>
      <c r="P50" s="1187"/>
    </row>
    <row r="51" spans="1:16" x14ac:dyDescent="0.25">
      <c r="A51" s="1197" t="s">
        <v>184</v>
      </c>
      <c r="B51" s="1198"/>
      <c r="C51" s="1198"/>
      <c r="D51" s="1198"/>
      <c r="E51" s="1187">
        <v>8972010.7531000003</v>
      </c>
      <c r="F51" s="1187">
        <v>8990237.2268400006</v>
      </c>
      <c r="G51" s="1187">
        <v>9201097.9142699987</v>
      </c>
      <c r="H51" s="1187">
        <v>9367815.769989999</v>
      </c>
      <c r="I51" s="1187">
        <v>9551647</v>
      </c>
      <c r="J51" s="1187">
        <v>9619423</v>
      </c>
      <c r="K51" s="1187">
        <v>9857880</v>
      </c>
      <c r="L51" s="1187">
        <v>9788892.43035</v>
      </c>
      <c r="M51" s="1187">
        <v>10010965.235280002</v>
      </c>
      <c r="N51" s="1187">
        <v>10223421</v>
      </c>
      <c r="O51" s="1187">
        <v>10411396.310559999</v>
      </c>
      <c r="P51" s="1187">
        <v>10626209.23639</v>
      </c>
    </row>
    <row r="52" spans="1:16" x14ac:dyDescent="0.25">
      <c r="A52" s="1188"/>
      <c r="B52" s="1189" t="s">
        <v>185</v>
      </c>
      <c r="C52" s="1190"/>
      <c r="D52" s="1190"/>
      <c r="E52" s="1187">
        <v>23860.649000000001</v>
      </c>
      <c r="F52" s="1191">
        <v>23860.649000000001</v>
      </c>
      <c r="G52" s="1191">
        <v>23860.649000000001</v>
      </c>
      <c r="H52" s="1191">
        <v>23860.649000000001</v>
      </c>
      <c r="I52" s="1191">
        <v>23861</v>
      </c>
      <c r="J52" s="1191">
        <v>23861</v>
      </c>
      <c r="K52" s="1191">
        <v>23861</v>
      </c>
      <c r="L52" s="1191">
        <v>23860.649000000001</v>
      </c>
      <c r="M52" s="1191">
        <v>23859.649000000001</v>
      </c>
      <c r="N52" s="1191">
        <v>23860</v>
      </c>
      <c r="O52" s="1191">
        <v>23859.649000000001</v>
      </c>
      <c r="P52" s="1191">
        <v>23859.649000000001</v>
      </c>
    </row>
    <row r="53" spans="1:16" x14ac:dyDescent="0.25">
      <c r="A53" s="1221"/>
      <c r="B53" s="1222"/>
      <c r="C53" s="1222" t="s">
        <v>28</v>
      </c>
      <c r="D53" s="1223"/>
      <c r="E53" s="1191">
        <v>23860.649000000001</v>
      </c>
      <c r="F53" s="1191">
        <v>23860.649000000001</v>
      </c>
      <c r="G53" s="1191">
        <v>23860.649000000001</v>
      </c>
      <c r="H53" s="1191">
        <v>23860.649000000001</v>
      </c>
      <c r="I53" s="1191">
        <v>23861</v>
      </c>
      <c r="J53" s="1191">
        <v>23861</v>
      </c>
      <c r="K53" s="1191">
        <v>23861</v>
      </c>
      <c r="L53" s="1191">
        <v>23860.649000000001</v>
      </c>
      <c r="M53" s="1191">
        <v>23859.649000000001</v>
      </c>
      <c r="N53" s="1191">
        <v>23860</v>
      </c>
      <c r="O53" s="1191">
        <v>23859.649000000001</v>
      </c>
      <c r="P53" s="1191">
        <v>23859.649000000001</v>
      </c>
    </row>
    <row r="54" spans="1:16" x14ac:dyDescent="0.25">
      <c r="A54" s="1224"/>
      <c r="B54" s="1201"/>
      <c r="C54" s="1201" t="s">
        <v>29</v>
      </c>
      <c r="D54" s="1210"/>
      <c r="E54" s="1191">
        <v>0</v>
      </c>
      <c r="F54" s="1191">
        <v>0</v>
      </c>
      <c r="G54" s="1191">
        <v>0</v>
      </c>
      <c r="H54" s="1191">
        <v>0</v>
      </c>
      <c r="I54" s="1191">
        <v>0</v>
      </c>
      <c r="J54" s="1191">
        <v>0</v>
      </c>
      <c r="K54" s="1191">
        <v>0</v>
      </c>
      <c r="L54" s="1191">
        <v>0</v>
      </c>
      <c r="M54" s="1191">
        <v>0</v>
      </c>
      <c r="N54" s="1191">
        <v>0</v>
      </c>
      <c r="O54" s="1191">
        <v>0</v>
      </c>
      <c r="P54" s="1191">
        <v>0</v>
      </c>
    </row>
    <row r="55" spans="1:16" x14ac:dyDescent="0.25">
      <c r="A55" s="1188"/>
      <c r="B55" s="1189" t="s">
        <v>30</v>
      </c>
      <c r="C55" s="1215"/>
      <c r="D55" s="1215"/>
      <c r="E55" s="1187">
        <v>2112554.0300000003</v>
      </c>
      <c r="F55" s="1187">
        <v>2112554.0300000003</v>
      </c>
      <c r="G55" s="1187">
        <v>2112554.0300000003</v>
      </c>
      <c r="H55" s="1187">
        <v>2112554.0300000003</v>
      </c>
      <c r="I55" s="1187">
        <v>2112554</v>
      </c>
      <c r="J55" s="1187">
        <v>2262554</v>
      </c>
      <c r="K55" s="1187">
        <v>2262554</v>
      </c>
      <c r="L55" s="1187">
        <v>2262554.0300000003</v>
      </c>
      <c r="M55" s="1187">
        <v>2262554.0300000003</v>
      </c>
      <c r="N55" s="1187">
        <v>2262554</v>
      </c>
      <c r="O55" s="1187">
        <v>2262554.0300000003</v>
      </c>
      <c r="P55" s="1187">
        <v>2262554.0300000003</v>
      </c>
    </row>
    <row r="56" spans="1:16" x14ac:dyDescent="0.25">
      <c r="A56" s="1188"/>
      <c r="B56" s="1189" t="s">
        <v>31</v>
      </c>
      <c r="C56" s="1190"/>
      <c r="D56" s="1190"/>
      <c r="E56" s="1187">
        <v>309294.63199999998</v>
      </c>
      <c r="F56" s="1187">
        <v>301824.913</v>
      </c>
      <c r="G56" s="1187">
        <v>296944.42002000002</v>
      </c>
      <c r="H56" s="1187">
        <v>296822.00458000001</v>
      </c>
      <c r="I56" s="1187">
        <v>293596</v>
      </c>
      <c r="J56" s="1187">
        <v>277974</v>
      </c>
      <c r="K56" s="1187">
        <v>287271</v>
      </c>
      <c r="L56" s="1187">
        <v>292164.19813999999</v>
      </c>
      <c r="M56" s="1187">
        <v>291077.08814000001</v>
      </c>
      <c r="N56" s="1187">
        <v>294801</v>
      </c>
      <c r="O56" s="1187">
        <v>294074.88913999998</v>
      </c>
      <c r="P56" s="1187">
        <v>279310.96776000003</v>
      </c>
    </row>
    <row r="57" spans="1:16" x14ac:dyDescent="0.25">
      <c r="A57" s="1188"/>
      <c r="B57" s="1189" t="s">
        <v>186</v>
      </c>
      <c r="C57" s="1215"/>
      <c r="D57" s="1215"/>
      <c r="E57" s="1187">
        <v>6526301.4421000006</v>
      </c>
      <c r="F57" s="1187">
        <v>6551997.6348400004</v>
      </c>
      <c r="G57" s="1187">
        <v>6767738.8152499991</v>
      </c>
      <c r="H57" s="1187">
        <v>6934579.0864099991</v>
      </c>
      <c r="I57" s="1187">
        <v>7121636</v>
      </c>
      <c r="J57" s="1187">
        <v>7055034</v>
      </c>
      <c r="K57" s="1187">
        <v>7284194</v>
      </c>
      <c r="L57" s="1187">
        <v>7210313.5532099996</v>
      </c>
      <c r="M57" s="1187">
        <v>7433474.4681400005</v>
      </c>
      <c r="N57" s="1187">
        <v>7642206</v>
      </c>
      <c r="O57" s="1187">
        <v>7830907.7424199991</v>
      </c>
      <c r="P57" s="1187">
        <v>8060484.5896300003</v>
      </c>
    </row>
    <row r="58" spans="1:16" x14ac:dyDescent="0.25">
      <c r="A58" s="1188"/>
      <c r="B58" s="1190"/>
      <c r="C58" s="1190" t="s">
        <v>33</v>
      </c>
      <c r="D58" s="1190"/>
      <c r="E58" s="1191">
        <v>3234372.1440000003</v>
      </c>
      <c r="F58" s="1191">
        <v>3234372.1440000003</v>
      </c>
      <c r="G58" s="1191">
        <v>3234372.1440000003</v>
      </c>
      <c r="H58" s="1191">
        <v>3234372.1440000003</v>
      </c>
      <c r="I58" s="1191">
        <v>3234608</v>
      </c>
      <c r="J58" s="1191">
        <v>3486133</v>
      </c>
      <c r="K58" s="1191">
        <v>3486133</v>
      </c>
      <c r="L58" s="1191">
        <v>3486133.1439999999</v>
      </c>
      <c r="M58" s="1191">
        <v>3486133.1439999999</v>
      </c>
      <c r="N58" s="1191">
        <v>3486133</v>
      </c>
      <c r="O58" s="1191">
        <v>3486133.1439999999</v>
      </c>
      <c r="P58" s="1191">
        <v>3479133.1439999999</v>
      </c>
    </row>
    <row r="59" spans="1:16" ht="15.75" thickBot="1" x14ac:dyDescent="0.3">
      <c r="A59" s="1194"/>
      <c r="B59" s="1196"/>
      <c r="C59" s="1196" t="s">
        <v>34</v>
      </c>
      <c r="D59" s="1196"/>
      <c r="E59" s="1191">
        <v>3291929.2981000002</v>
      </c>
      <c r="F59" s="1191">
        <v>3317625.4908400001</v>
      </c>
      <c r="G59" s="1191">
        <v>3533366.6712499987</v>
      </c>
      <c r="H59" s="1191">
        <v>3700206.9424099992</v>
      </c>
      <c r="I59" s="1191">
        <v>3887028</v>
      </c>
      <c r="J59" s="1191">
        <v>3568901</v>
      </c>
      <c r="K59" s="1191">
        <v>3798061</v>
      </c>
      <c r="L59" s="1191">
        <v>3724180.4092100002</v>
      </c>
      <c r="M59" s="1191">
        <v>3947341.3241400002</v>
      </c>
      <c r="N59" s="1191">
        <v>4156073</v>
      </c>
      <c r="O59" s="1191">
        <v>4344774.5984199997</v>
      </c>
      <c r="P59" s="1191">
        <v>4581351.44563</v>
      </c>
    </row>
    <row r="60" spans="1:16" ht="15.75" thickBot="1" x14ac:dyDescent="0.3">
      <c r="A60" s="1202" t="s">
        <v>187</v>
      </c>
      <c r="B60" s="1203"/>
      <c r="C60" s="1203"/>
      <c r="D60" s="1203"/>
      <c r="E60" s="1191">
        <v>0</v>
      </c>
      <c r="F60" s="1191">
        <v>0</v>
      </c>
      <c r="G60" s="1191">
        <v>0</v>
      </c>
      <c r="H60" s="1191">
        <v>0</v>
      </c>
      <c r="I60" s="1191">
        <v>0</v>
      </c>
      <c r="J60" s="1191"/>
      <c r="K60" s="1191">
        <v>0</v>
      </c>
      <c r="L60" s="1191">
        <v>0</v>
      </c>
      <c r="M60" s="1191">
        <v>0</v>
      </c>
      <c r="N60" s="1191">
        <v>0</v>
      </c>
      <c r="O60" s="1191">
        <v>0</v>
      </c>
      <c r="P60" s="1191">
        <v>0</v>
      </c>
    </row>
    <row r="61" spans="1:16" ht="15.75" thickBot="1" x14ac:dyDescent="0.3">
      <c r="A61" s="1185" t="s">
        <v>107</v>
      </c>
      <c r="B61" s="1186"/>
      <c r="C61" s="1186"/>
      <c r="D61" s="1186"/>
      <c r="E61" s="1187">
        <v>89249809.239670008</v>
      </c>
      <c r="F61" s="1187">
        <v>90622487.309520006</v>
      </c>
      <c r="G61" s="1187">
        <v>92821067.203789994</v>
      </c>
      <c r="H61" s="1187">
        <v>94731018.419679999</v>
      </c>
      <c r="I61" s="1187">
        <v>96933627.5</v>
      </c>
      <c r="J61" s="1187">
        <v>93989970</v>
      </c>
      <c r="K61" s="1187">
        <v>95004013</v>
      </c>
      <c r="L61" s="1187">
        <v>96503328.815080002</v>
      </c>
      <c r="M61" s="1187">
        <v>97814451.357149988</v>
      </c>
      <c r="N61" s="1187">
        <v>98463139</v>
      </c>
      <c r="O61" s="1187">
        <v>100601671.3909</v>
      </c>
      <c r="P61" s="1187">
        <v>99932962.193563923</v>
      </c>
    </row>
    <row r="62" spans="1:16" ht="15.75" thickBot="1" x14ac:dyDescent="0.3">
      <c r="A62" s="1225" t="s">
        <v>82</v>
      </c>
      <c r="B62" s="1226"/>
      <c r="C62" s="1226"/>
      <c r="D62" s="1226"/>
      <c r="E62" s="1227"/>
      <c r="F62" s="1227"/>
      <c r="G62" s="1227"/>
      <c r="H62" s="1227"/>
      <c r="I62" s="1227"/>
      <c r="J62" s="1227"/>
      <c r="K62" s="1227"/>
      <c r="L62" s="1227"/>
      <c r="M62" s="1227"/>
      <c r="N62" s="1227"/>
      <c r="O62" s="1227"/>
      <c r="P62" s="1227"/>
    </row>
    <row r="63" spans="1:16" ht="15.75" thickBot="1" x14ac:dyDescent="0.3">
      <c r="A63" s="1228" t="s">
        <v>108</v>
      </c>
      <c r="B63" s="1229"/>
      <c r="C63" s="1229"/>
      <c r="D63" s="1229"/>
      <c r="E63" s="1230">
        <v>191926</v>
      </c>
      <c r="F63" s="1230">
        <v>192143</v>
      </c>
      <c r="G63" s="1230">
        <v>182970</v>
      </c>
      <c r="H63" s="1230">
        <v>179381</v>
      </c>
      <c r="I63" s="1230">
        <v>183159</v>
      </c>
      <c r="J63" s="1230">
        <v>164401</v>
      </c>
      <c r="K63" s="1230">
        <v>170242</v>
      </c>
      <c r="L63" s="1230">
        <v>181330</v>
      </c>
      <c r="M63" s="1230">
        <v>166735</v>
      </c>
      <c r="N63" s="1230">
        <v>166376</v>
      </c>
      <c r="O63" s="1230">
        <v>170647</v>
      </c>
      <c r="P63" s="1230">
        <v>163915</v>
      </c>
    </row>
    <row r="64" spans="1:16" ht="15.75" thickBot="1" x14ac:dyDescent="0.3">
      <c r="A64" s="1231" t="s">
        <v>109</v>
      </c>
      <c r="B64" s="1232"/>
      <c r="C64" s="1232"/>
      <c r="D64" s="1232"/>
      <c r="E64" s="1230">
        <v>0</v>
      </c>
      <c r="F64" s="1230">
        <v>0</v>
      </c>
      <c r="G64" s="1230">
        <v>0</v>
      </c>
      <c r="H64" s="1230">
        <v>0</v>
      </c>
      <c r="I64" s="1230">
        <v>0</v>
      </c>
      <c r="J64" s="1230">
        <v>0</v>
      </c>
      <c r="K64" s="1230">
        <v>0</v>
      </c>
      <c r="L64" s="1230">
        <v>0</v>
      </c>
      <c r="M64" s="1230">
        <v>0</v>
      </c>
      <c r="N64" s="1230">
        <v>0</v>
      </c>
      <c r="O64" s="1230">
        <v>0</v>
      </c>
      <c r="P64" s="1230">
        <v>0</v>
      </c>
    </row>
    <row r="65" spans="1:16" ht="15.75" thickBot="1" x14ac:dyDescent="0.3">
      <c r="A65" s="1231" t="s">
        <v>110</v>
      </c>
      <c r="B65" s="1232"/>
      <c r="C65" s="1232"/>
      <c r="D65" s="1232"/>
      <c r="E65" s="1230">
        <v>761706</v>
      </c>
      <c r="F65" s="1230">
        <v>761867</v>
      </c>
      <c r="G65" s="1230">
        <v>770897</v>
      </c>
      <c r="H65" s="1230">
        <v>752188</v>
      </c>
      <c r="I65" s="1230">
        <v>764191</v>
      </c>
      <c r="J65" s="1230">
        <v>741623</v>
      </c>
      <c r="K65" s="1230">
        <v>768965</v>
      </c>
      <c r="L65" s="1230">
        <v>806912</v>
      </c>
      <c r="M65" s="1230">
        <v>815931</v>
      </c>
      <c r="N65" s="1230">
        <v>809880</v>
      </c>
      <c r="O65" s="1230">
        <v>837013</v>
      </c>
      <c r="P65" s="1230">
        <v>881997</v>
      </c>
    </row>
    <row r="66" spans="1:16" ht="15.75" thickBot="1" x14ac:dyDescent="0.3">
      <c r="A66" s="1231" t="s">
        <v>111</v>
      </c>
      <c r="B66" s="1232"/>
      <c r="C66" s="1232"/>
      <c r="D66" s="1233"/>
      <c r="E66" s="1230">
        <v>0</v>
      </c>
      <c r="F66" s="1230">
        <v>0</v>
      </c>
      <c r="G66" s="1230">
        <v>0</v>
      </c>
      <c r="H66" s="1230">
        <v>0</v>
      </c>
      <c r="I66" s="1230">
        <v>0</v>
      </c>
      <c r="J66" s="1230">
        <v>0</v>
      </c>
      <c r="K66" s="1230">
        <v>0</v>
      </c>
      <c r="L66" s="1230">
        <v>0</v>
      </c>
      <c r="M66" s="1230">
        <v>0</v>
      </c>
      <c r="N66" s="1230">
        <v>0</v>
      </c>
      <c r="O66" s="1230">
        <v>0</v>
      </c>
      <c r="P66" s="1230">
        <v>0</v>
      </c>
    </row>
    <row r="67" spans="1:16" ht="15.75" thickBot="1" x14ac:dyDescent="0.3">
      <c r="A67" s="1231" t="s">
        <v>112</v>
      </c>
      <c r="B67" s="1233"/>
      <c r="C67" s="1233"/>
      <c r="D67" s="1233"/>
      <c r="E67" s="1230">
        <v>0</v>
      </c>
      <c r="F67" s="1230">
        <v>0</v>
      </c>
      <c r="G67" s="1230">
        <v>0</v>
      </c>
      <c r="H67" s="1230">
        <v>0</v>
      </c>
      <c r="I67" s="1230">
        <v>0</v>
      </c>
      <c r="J67" s="1230">
        <v>0</v>
      </c>
      <c r="K67" s="1230">
        <v>0</v>
      </c>
      <c r="L67" s="1230">
        <v>0</v>
      </c>
      <c r="M67" s="1230">
        <v>0</v>
      </c>
      <c r="N67" s="1230">
        <v>0</v>
      </c>
      <c r="O67" s="1230">
        <v>0</v>
      </c>
      <c r="P67" s="1230">
        <v>0</v>
      </c>
    </row>
    <row r="68" spans="1:16" ht="15.75" thickBot="1" x14ac:dyDescent="0.3">
      <c r="A68" s="1234" t="s">
        <v>113</v>
      </c>
      <c r="B68" s="1235"/>
      <c r="C68" s="1235"/>
      <c r="D68" s="1235"/>
      <c r="E68" s="1236">
        <v>0</v>
      </c>
      <c r="F68" s="1236">
        <v>0</v>
      </c>
      <c r="G68" s="1236">
        <v>0</v>
      </c>
      <c r="H68" s="1236">
        <v>0</v>
      </c>
      <c r="I68" s="1236">
        <v>0</v>
      </c>
      <c r="J68" s="1236">
        <v>0</v>
      </c>
      <c r="K68" s="1236">
        <v>0</v>
      </c>
      <c r="L68" s="1236">
        <v>0</v>
      </c>
      <c r="M68" s="1236">
        <v>0</v>
      </c>
      <c r="N68" s="1236">
        <v>0</v>
      </c>
      <c r="O68" s="1236">
        <v>0</v>
      </c>
      <c r="P68" s="1236">
        <v>0</v>
      </c>
    </row>
    <row r="69" spans="1:16" x14ac:dyDescent="0.25">
      <c r="A69" s="1428" t="s">
        <v>151</v>
      </c>
      <c r="B69" s="1429"/>
      <c r="C69" s="1429"/>
      <c r="D69" s="1430"/>
      <c r="E69" s="1237"/>
      <c r="F69" s="1237"/>
      <c r="G69" s="1237"/>
      <c r="H69" s="1237"/>
      <c r="I69" s="1237"/>
      <c r="J69" s="1237"/>
      <c r="K69" s="1237"/>
      <c r="L69" s="1237"/>
      <c r="M69" s="1237"/>
      <c r="N69" s="1237"/>
      <c r="O69" s="1237"/>
      <c r="P69" s="1237"/>
    </row>
    <row r="70" spans="1:16" ht="15.75" thickBot="1" x14ac:dyDescent="0.3">
      <c r="A70" s="1431"/>
      <c r="B70" s="1432"/>
      <c r="C70" s="1432"/>
      <c r="D70" s="1433"/>
      <c r="E70" s="1238"/>
      <c r="F70" s="1238"/>
      <c r="G70" s="1238"/>
      <c r="H70" s="1238"/>
      <c r="I70" s="1238"/>
      <c r="J70" s="1238"/>
      <c r="K70" s="1238"/>
      <c r="L70" s="1238"/>
      <c r="M70" s="1238"/>
      <c r="N70" s="1238"/>
      <c r="O70" s="1238"/>
      <c r="P70" s="1238"/>
    </row>
    <row r="71" spans="1:16" x14ac:dyDescent="0.25">
      <c r="A71" s="1202" t="s">
        <v>114</v>
      </c>
      <c r="B71" s="1200"/>
      <c r="C71" s="1200"/>
      <c r="D71" s="1200"/>
      <c r="E71" s="1239">
        <v>9553417.3645900004</v>
      </c>
      <c r="F71" s="1239">
        <v>9808592.3751600012</v>
      </c>
      <c r="G71" s="1239">
        <v>9718509.0988820083</v>
      </c>
      <c r="H71" s="1239">
        <v>9998113.1892887931</v>
      </c>
      <c r="I71" s="1239">
        <v>11144899</v>
      </c>
      <c r="J71" s="1239">
        <v>7510250</v>
      </c>
      <c r="K71" s="1239">
        <v>7913970</v>
      </c>
      <c r="L71" s="1239">
        <v>7339908.7031113859</v>
      </c>
      <c r="M71" s="1239">
        <v>8451493.961758323</v>
      </c>
      <c r="N71" s="1239">
        <v>8447915</v>
      </c>
      <c r="O71" s="1239">
        <v>8653801.0391745586</v>
      </c>
      <c r="P71" s="1239">
        <v>8030747.9922056459</v>
      </c>
    </row>
    <row r="72" spans="1:16" x14ac:dyDescent="0.25">
      <c r="A72" s="1188"/>
      <c r="B72" s="1190" t="s">
        <v>115</v>
      </c>
      <c r="C72" s="1240"/>
      <c r="D72" s="1240"/>
      <c r="E72" s="1191">
        <v>1038834.554</v>
      </c>
      <c r="F72" s="1191">
        <v>906402.79200000002</v>
      </c>
      <c r="G72" s="1191">
        <v>1132112.7292800001</v>
      </c>
      <c r="H72" s="1191">
        <v>1082691.7951499999</v>
      </c>
      <c r="I72" s="1191">
        <v>1084499</v>
      </c>
      <c r="J72" s="1191">
        <v>1079005</v>
      </c>
      <c r="K72" s="1191">
        <v>1144514</v>
      </c>
      <c r="L72" s="1191">
        <v>1333219.55485</v>
      </c>
      <c r="M72" s="1191">
        <v>1299655.1580000001</v>
      </c>
      <c r="N72" s="1191">
        <v>1004534</v>
      </c>
      <c r="O72" s="1191">
        <v>1076945.0075300001</v>
      </c>
      <c r="P72" s="1191">
        <v>1460187.75859</v>
      </c>
    </row>
    <row r="73" spans="1:16" x14ac:dyDescent="0.25">
      <c r="A73" s="1188"/>
      <c r="B73" s="1190" t="s">
        <v>39</v>
      </c>
      <c r="C73" s="1190"/>
      <c r="D73" s="1190"/>
      <c r="E73" s="1191">
        <v>123451.291</v>
      </c>
      <c r="F73" s="1191">
        <v>89414.274999999994</v>
      </c>
      <c r="G73" s="1191">
        <v>163642.05903999999</v>
      </c>
      <c r="H73" s="1191">
        <v>204180.34954000002</v>
      </c>
      <c r="I73" s="1191">
        <v>167889</v>
      </c>
      <c r="J73" s="1191">
        <v>280879</v>
      </c>
      <c r="K73" s="1191">
        <v>132203</v>
      </c>
      <c r="L73" s="1191">
        <v>201665.54680000001</v>
      </c>
      <c r="M73" s="1191">
        <v>229222.21544999999</v>
      </c>
      <c r="N73" s="1191">
        <v>175662</v>
      </c>
      <c r="O73" s="1191">
        <v>212531.54934</v>
      </c>
      <c r="P73" s="1191">
        <v>130382.27647000001</v>
      </c>
    </row>
    <row r="74" spans="1:16" x14ac:dyDescent="0.25">
      <c r="A74" s="1241"/>
      <c r="B74" s="1192" t="s">
        <v>116</v>
      </c>
      <c r="C74" s="1192"/>
      <c r="D74" s="1203"/>
      <c r="E74" s="1187">
        <v>2799170.9130799999</v>
      </c>
      <c r="F74" s="1187">
        <v>2213864.52892</v>
      </c>
      <c r="G74" s="1187">
        <v>2889096.77923</v>
      </c>
      <c r="H74" s="1187">
        <v>2294072.6481999997</v>
      </c>
      <c r="I74" s="1187">
        <v>2633707</v>
      </c>
      <c r="J74" s="1187">
        <v>1419766</v>
      </c>
      <c r="K74" s="1187">
        <v>2053071</v>
      </c>
      <c r="L74" s="1187">
        <v>1898339.94435</v>
      </c>
      <c r="M74" s="1187">
        <v>1679517.9619399998</v>
      </c>
      <c r="N74" s="1187">
        <v>2278517</v>
      </c>
      <c r="O74" s="1187">
        <v>2217044.9658599999</v>
      </c>
      <c r="P74" s="1187">
        <v>1814482.5058899999</v>
      </c>
    </row>
    <row r="75" spans="1:16" x14ac:dyDescent="0.25">
      <c r="A75" s="1188"/>
      <c r="B75" s="1190"/>
      <c r="C75" s="1190" t="s">
        <v>41</v>
      </c>
      <c r="D75" s="1190"/>
      <c r="E75" s="1191">
        <v>831980.26099999994</v>
      </c>
      <c r="F75" s="1191">
        <v>815307.68700000003</v>
      </c>
      <c r="G75" s="1191">
        <v>834233.23112999997</v>
      </c>
      <c r="H75" s="1191">
        <v>853396.34468999994</v>
      </c>
      <c r="I75" s="1191">
        <v>882244</v>
      </c>
      <c r="J75" s="1191">
        <v>875291</v>
      </c>
      <c r="K75" s="1191">
        <v>887852</v>
      </c>
      <c r="L75" s="1191">
        <v>871133.86204000004</v>
      </c>
      <c r="M75" s="1191">
        <v>882643.36872999999</v>
      </c>
      <c r="N75" s="1191">
        <v>891664</v>
      </c>
      <c r="O75" s="1191">
        <v>899000.64418000006</v>
      </c>
      <c r="P75" s="1191">
        <v>910718.74335999996</v>
      </c>
    </row>
    <row r="76" spans="1:16" x14ac:dyDescent="0.25">
      <c r="A76" s="1188"/>
      <c r="B76" s="1190"/>
      <c r="C76" s="1190" t="s">
        <v>42</v>
      </c>
      <c r="D76" s="1190"/>
      <c r="E76" s="1191">
        <v>1967119.6520799999</v>
      </c>
      <c r="F76" s="1191">
        <v>1370741.84192</v>
      </c>
      <c r="G76" s="1191">
        <v>1202971.5481</v>
      </c>
      <c r="H76" s="1191">
        <v>878050.30351</v>
      </c>
      <c r="I76" s="1191">
        <v>1014029</v>
      </c>
      <c r="J76" s="1191">
        <v>381810</v>
      </c>
      <c r="K76" s="1191">
        <v>801369</v>
      </c>
      <c r="L76" s="1191">
        <v>1060422.08231</v>
      </c>
      <c r="M76" s="1191">
        <v>726539.59320999996</v>
      </c>
      <c r="N76" s="1191">
        <v>1086713</v>
      </c>
      <c r="O76" s="1191">
        <v>994407.32168000005</v>
      </c>
      <c r="P76" s="1191">
        <v>447022.76253000001</v>
      </c>
    </row>
    <row r="77" spans="1:16" x14ac:dyDescent="0.25">
      <c r="A77" s="1188"/>
      <c r="B77" s="1190"/>
      <c r="C77" s="1190" t="s">
        <v>43</v>
      </c>
      <c r="D77" s="1190"/>
      <c r="E77" s="1191">
        <v>71</v>
      </c>
      <c r="F77" s="1191">
        <v>27815</v>
      </c>
      <c r="G77" s="1191">
        <v>851892</v>
      </c>
      <c r="H77" s="1191">
        <v>562626</v>
      </c>
      <c r="I77" s="1191">
        <v>737434</v>
      </c>
      <c r="J77" s="1191">
        <v>162665</v>
      </c>
      <c r="K77" s="1191">
        <v>363850</v>
      </c>
      <c r="L77" s="1191">
        <v>-33216</v>
      </c>
      <c r="M77" s="1191">
        <v>70335</v>
      </c>
      <c r="N77" s="1191">
        <v>300140</v>
      </c>
      <c r="O77" s="1191">
        <v>323637</v>
      </c>
      <c r="P77" s="1191">
        <v>456741</v>
      </c>
    </row>
    <row r="78" spans="1:16" x14ac:dyDescent="0.25">
      <c r="A78" s="1188"/>
      <c r="B78" s="1242" t="s">
        <v>117</v>
      </c>
      <c r="C78" s="1201"/>
      <c r="D78" s="1190"/>
      <c r="E78" s="1187">
        <v>5591960.6065100003</v>
      </c>
      <c r="F78" s="1187">
        <v>6598910.7792400001</v>
      </c>
      <c r="G78" s="1187">
        <v>5533657.5313320085</v>
      </c>
      <c r="H78" s="1187">
        <v>6417168.3963987939</v>
      </c>
      <c r="I78" s="1187">
        <v>7258804</v>
      </c>
      <c r="J78" s="1187">
        <v>4730600</v>
      </c>
      <c r="K78" s="1187">
        <v>4584182</v>
      </c>
      <c r="L78" s="1187">
        <v>3906683.6571113858</v>
      </c>
      <c r="M78" s="1187">
        <v>5243098.6263683233</v>
      </c>
      <c r="N78" s="1187">
        <v>4989202</v>
      </c>
      <c r="O78" s="1187">
        <v>5147279.5164445583</v>
      </c>
      <c r="P78" s="1187">
        <v>4625695.4512556465</v>
      </c>
    </row>
    <row r="79" spans="1:16" x14ac:dyDescent="0.25">
      <c r="A79" s="1188"/>
      <c r="B79" s="1201"/>
      <c r="C79" s="1243" t="s">
        <v>118</v>
      </c>
      <c r="D79" s="1190"/>
      <c r="E79" s="1191">
        <v>1103822.9535099999</v>
      </c>
      <c r="F79" s="1191">
        <v>2423828.53724</v>
      </c>
      <c r="G79" s="1191">
        <v>2835801.364742008</v>
      </c>
      <c r="H79" s="1191">
        <v>1966621.1976287938</v>
      </c>
      <c r="I79" s="1191">
        <v>2610368</v>
      </c>
      <c r="J79" s="1191">
        <v>1225996</v>
      </c>
      <c r="K79" s="1191">
        <v>660541</v>
      </c>
      <c r="L79" s="1191">
        <v>767679.97549138614</v>
      </c>
      <c r="M79" s="1191">
        <v>2009479.9814583235</v>
      </c>
      <c r="N79" s="1191">
        <v>2179281</v>
      </c>
      <c r="O79" s="1191">
        <v>1350312.7914345581</v>
      </c>
      <c r="P79" s="1191">
        <v>1058663.0442656463</v>
      </c>
    </row>
    <row r="80" spans="1:16" ht="15.75" thickBot="1" x14ac:dyDescent="0.3">
      <c r="A80" s="1244"/>
      <c r="B80" s="1215"/>
      <c r="C80" s="1245" t="s">
        <v>119</v>
      </c>
      <c r="D80" s="1203"/>
      <c r="E80" s="1191">
        <v>4488137.6529999999</v>
      </c>
      <c r="F80" s="1191">
        <v>4175082.2420000001</v>
      </c>
      <c r="G80" s="1191">
        <v>2697856.16659</v>
      </c>
      <c r="H80" s="1191">
        <v>4450547.1987699997</v>
      </c>
      <c r="I80" s="1191">
        <v>4648436</v>
      </c>
      <c r="J80" s="1191">
        <v>3504604</v>
      </c>
      <c r="K80" s="1191">
        <v>3923641</v>
      </c>
      <c r="L80" s="1191">
        <v>3139003.6816199999</v>
      </c>
      <c r="M80" s="1191">
        <v>3233618.6449100003</v>
      </c>
      <c r="N80" s="1191">
        <v>2809921</v>
      </c>
      <c r="O80" s="1191">
        <v>3796966.7250100002</v>
      </c>
      <c r="P80" s="1191">
        <v>3567032.40699</v>
      </c>
    </row>
    <row r="81" spans="1:16" x14ac:dyDescent="0.25">
      <c r="A81" s="1197" t="s">
        <v>168</v>
      </c>
      <c r="B81" s="1198"/>
      <c r="C81" s="1218"/>
      <c r="D81" s="1218"/>
      <c r="E81" s="1187">
        <v>6125329.3207945209</v>
      </c>
      <c r="F81" s="1187">
        <v>6187160.5453698626</v>
      </c>
      <c r="G81" s="1187">
        <v>6924353.6874735616</v>
      </c>
      <c r="H81" s="1187">
        <v>7303403.3542454792</v>
      </c>
      <c r="I81" s="1187">
        <v>7940014</v>
      </c>
      <c r="J81" s="1187">
        <v>8096212</v>
      </c>
      <c r="K81" s="1187">
        <v>8169869</v>
      </c>
      <c r="L81" s="1187">
        <v>8192614.9913053429</v>
      </c>
      <c r="M81" s="1187">
        <v>8118609.2488669865</v>
      </c>
      <c r="N81" s="1187">
        <v>8055043</v>
      </c>
      <c r="O81" s="1187">
        <v>8000648.9770200001</v>
      </c>
      <c r="P81" s="1187">
        <v>7842417.8193299994</v>
      </c>
    </row>
    <row r="82" spans="1:16" x14ac:dyDescent="0.25">
      <c r="A82" s="1199"/>
      <c r="B82" s="1201" t="s">
        <v>169</v>
      </c>
      <c r="C82" s="1246"/>
      <c r="D82" s="1247"/>
      <c r="E82" s="1191">
        <v>361405.65679452056</v>
      </c>
      <c r="F82" s="1191">
        <v>288701.42636986298</v>
      </c>
      <c r="G82" s="1191">
        <v>289215.6479735616</v>
      </c>
      <c r="H82" s="1191">
        <v>289004.43717547943</v>
      </c>
      <c r="I82" s="1191">
        <v>337686</v>
      </c>
      <c r="J82" s="1191">
        <v>302771</v>
      </c>
      <c r="K82" s="1191">
        <v>304530</v>
      </c>
      <c r="L82" s="1191">
        <v>252738.85041534243</v>
      </c>
      <c r="M82" s="1191">
        <v>202266.94465698628</v>
      </c>
      <c r="N82" s="1191">
        <v>423686</v>
      </c>
      <c r="O82" s="1191">
        <v>383048.50492999994</v>
      </c>
      <c r="P82" s="1191">
        <v>384330.12328999996</v>
      </c>
    </row>
    <row r="83" spans="1:16" x14ac:dyDescent="0.25">
      <c r="A83" s="1199"/>
      <c r="B83" s="1242" t="s">
        <v>170</v>
      </c>
      <c r="C83" s="1215"/>
      <c r="D83" s="1201"/>
      <c r="E83" s="1191">
        <v>5761966.6639999999</v>
      </c>
      <c r="F83" s="1191">
        <v>5826658.1189999999</v>
      </c>
      <c r="G83" s="1191">
        <v>6633002.0395</v>
      </c>
      <c r="H83" s="1191">
        <v>7012978.9170699995</v>
      </c>
      <c r="I83" s="1191">
        <v>7483267</v>
      </c>
      <c r="J83" s="1191">
        <v>7596080</v>
      </c>
      <c r="K83" s="1191">
        <v>7862793</v>
      </c>
      <c r="L83" s="1191">
        <v>7833855.1408900004</v>
      </c>
      <c r="M83" s="1191">
        <v>7705742.3042099997</v>
      </c>
      <c r="N83" s="1191">
        <v>7664516</v>
      </c>
      <c r="O83" s="1191">
        <v>7615123.4720900003</v>
      </c>
      <c r="P83" s="1191">
        <v>7517131.6960399998</v>
      </c>
    </row>
    <row r="84" spans="1:16" x14ac:dyDescent="0.25">
      <c r="A84" s="1199"/>
      <c r="B84" s="1242" t="s">
        <v>43</v>
      </c>
      <c r="C84" s="1248"/>
      <c r="D84" s="1201"/>
      <c r="E84" s="1191">
        <v>1957</v>
      </c>
      <c r="F84" s="1191">
        <v>71801</v>
      </c>
      <c r="G84" s="1191">
        <v>2136</v>
      </c>
      <c r="H84" s="1191">
        <v>1420</v>
      </c>
      <c r="I84" s="1191">
        <v>119061</v>
      </c>
      <c r="J84" s="1191">
        <v>197361</v>
      </c>
      <c r="K84" s="1191">
        <v>2546</v>
      </c>
      <c r="L84" s="1191">
        <v>106021</v>
      </c>
      <c r="M84" s="1191">
        <v>210600</v>
      </c>
      <c r="N84" s="1191">
        <v>-33159</v>
      </c>
      <c r="O84" s="1191">
        <v>2477</v>
      </c>
      <c r="P84" s="1191">
        <v>-59044</v>
      </c>
    </row>
    <row r="85" spans="1:16" ht="15.75" thickBot="1" x14ac:dyDescent="0.3">
      <c r="A85" s="1249"/>
      <c r="B85" s="1219" t="s">
        <v>60</v>
      </c>
      <c r="C85" s="1190"/>
      <c r="D85" s="1190"/>
      <c r="E85" s="1191">
        <v>0</v>
      </c>
      <c r="F85" s="1191">
        <v>0</v>
      </c>
      <c r="G85" s="1191">
        <v>0</v>
      </c>
      <c r="H85" s="1191">
        <v>0</v>
      </c>
      <c r="I85" s="1191">
        <v>0</v>
      </c>
      <c r="J85" s="1191">
        <v>0</v>
      </c>
      <c r="K85" s="1191">
        <v>0</v>
      </c>
      <c r="L85" s="1191">
        <v>0</v>
      </c>
      <c r="M85" s="1191">
        <v>0</v>
      </c>
      <c r="N85" s="1191">
        <v>0</v>
      </c>
      <c r="O85" s="1191">
        <v>0</v>
      </c>
      <c r="P85" s="1191">
        <v>0</v>
      </c>
    </row>
    <row r="86" spans="1:16" x14ac:dyDescent="0.25">
      <c r="A86" s="1197" t="s">
        <v>120</v>
      </c>
      <c r="B86" s="1198"/>
      <c r="C86" s="1218"/>
      <c r="D86" s="1218"/>
      <c r="E86" s="1187">
        <v>68506077.136709988</v>
      </c>
      <c r="F86" s="1187">
        <v>69315932.221880019</v>
      </c>
      <c r="G86" s="1187">
        <v>70471257.726400003</v>
      </c>
      <c r="H86" s="1187">
        <v>71365478.976020008</v>
      </c>
      <c r="I86" s="1187">
        <v>72409847.860320002</v>
      </c>
      <c r="J86" s="1187">
        <v>72714954</v>
      </c>
      <c r="K86" s="1187">
        <v>73316556</v>
      </c>
      <c r="L86" s="1187">
        <v>74396006.219440758</v>
      </c>
      <c r="M86" s="1187">
        <v>75103911.684100762</v>
      </c>
      <c r="N86" s="1187">
        <v>75653836</v>
      </c>
      <c r="O86" s="1187">
        <v>77125205.660990775</v>
      </c>
      <c r="P86" s="1187">
        <v>78172558.302390769</v>
      </c>
    </row>
    <row r="87" spans="1:16" x14ac:dyDescent="0.25">
      <c r="A87" s="1199"/>
      <c r="B87" s="1201" t="s">
        <v>121</v>
      </c>
      <c r="C87" s="1246"/>
      <c r="D87" s="1247"/>
      <c r="E87" s="1191">
        <v>0</v>
      </c>
      <c r="F87" s="1191">
        <v>0</v>
      </c>
      <c r="G87" s="1191">
        <v>0</v>
      </c>
      <c r="H87" s="1191">
        <v>414</v>
      </c>
      <c r="I87" s="1191">
        <v>4130</v>
      </c>
      <c r="J87" s="1191">
        <v>0</v>
      </c>
      <c r="K87" s="1191">
        <v>1736</v>
      </c>
      <c r="L87" s="1191">
        <v>0</v>
      </c>
      <c r="M87" s="1191">
        <v>0</v>
      </c>
      <c r="N87" s="1191">
        <v>0</v>
      </c>
      <c r="O87" s="1191">
        <v>0</v>
      </c>
      <c r="P87" s="1191">
        <v>0</v>
      </c>
    </row>
    <row r="88" spans="1:16" x14ac:dyDescent="0.25">
      <c r="A88" s="1199"/>
      <c r="B88" s="1242" t="s">
        <v>122</v>
      </c>
      <c r="C88" s="1215"/>
      <c r="D88" s="1201"/>
      <c r="E88" s="1191">
        <v>0</v>
      </c>
      <c r="F88" s="1191">
        <v>0</v>
      </c>
      <c r="G88" s="1191">
        <v>0</v>
      </c>
      <c r="H88" s="1191">
        <v>0</v>
      </c>
      <c r="I88" s="1191">
        <v>0</v>
      </c>
      <c r="J88" s="1191">
        <v>0</v>
      </c>
      <c r="K88" s="1191">
        <v>0</v>
      </c>
      <c r="L88" s="1191">
        <v>0</v>
      </c>
      <c r="M88" s="1191">
        <v>0</v>
      </c>
      <c r="N88" s="1191">
        <v>0</v>
      </c>
      <c r="O88" s="1191">
        <v>0</v>
      </c>
      <c r="P88" s="1191">
        <v>0</v>
      </c>
    </row>
    <row r="89" spans="1:16" x14ac:dyDescent="0.25">
      <c r="A89" s="1199"/>
      <c r="B89" s="1242" t="s">
        <v>123</v>
      </c>
      <c r="C89" s="1248"/>
      <c r="D89" s="1201"/>
      <c r="E89" s="1191">
        <v>961303.65599999996</v>
      </c>
      <c r="F89" s="1191">
        <v>993097.87</v>
      </c>
      <c r="G89" s="1191">
        <v>1215882.1410000001</v>
      </c>
      <c r="H89" s="1191">
        <v>1185088.24009</v>
      </c>
      <c r="I89" s="1191">
        <v>1200813</v>
      </c>
      <c r="J89" s="1191">
        <v>958793</v>
      </c>
      <c r="K89" s="1191">
        <v>951901</v>
      </c>
      <c r="L89" s="1191">
        <v>1039382.8001999999</v>
      </c>
      <c r="M89" s="1191">
        <v>995814.61360000004</v>
      </c>
      <c r="N89" s="1191">
        <v>986879</v>
      </c>
      <c r="O89" s="1191">
        <v>1020676.3535</v>
      </c>
      <c r="P89" s="1191">
        <v>1194042.8276200001</v>
      </c>
    </row>
    <row r="90" spans="1:16" ht="15" customHeight="1" x14ac:dyDescent="0.25">
      <c r="A90" s="1249"/>
      <c r="B90" s="1437" t="s">
        <v>50</v>
      </c>
      <c r="C90" s="1437"/>
      <c r="D90" s="1438"/>
      <c r="E90" s="1191">
        <v>10965584.033</v>
      </c>
      <c r="F90" s="1191">
        <v>11256810.543</v>
      </c>
      <c r="G90" s="1191">
        <v>11416008.78002</v>
      </c>
      <c r="H90" s="1191">
        <v>11477821.77799</v>
      </c>
      <c r="I90" s="1191">
        <v>11590070</v>
      </c>
      <c r="J90" s="1191">
        <v>11714564</v>
      </c>
      <c r="K90" s="1191">
        <v>11817335</v>
      </c>
      <c r="L90" s="1191">
        <v>12013408.11435</v>
      </c>
      <c r="M90" s="1191">
        <v>12143887.977159999</v>
      </c>
      <c r="N90" s="1191">
        <v>12172410</v>
      </c>
      <c r="O90" s="1191">
        <v>12302651.346080001</v>
      </c>
      <c r="P90" s="1191">
        <v>12476395.33642</v>
      </c>
    </row>
    <row r="91" spans="1:16" x14ac:dyDescent="0.25">
      <c r="A91" s="1188"/>
      <c r="B91" s="1190" t="s">
        <v>171</v>
      </c>
      <c r="C91" s="1190"/>
      <c r="D91" s="1190"/>
      <c r="E91" s="1191">
        <v>26365071.701329999</v>
      </c>
      <c r="F91" s="1191">
        <v>26580876.118659999</v>
      </c>
      <c r="G91" s="1191">
        <v>26717015.991119999</v>
      </c>
      <c r="H91" s="1191">
        <v>26933446.956769999</v>
      </c>
      <c r="I91" s="1191">
        <v>27133338</v>
      </c>
      <c r="J91" s="1191">
        <v>27357614</v>
      </c>
      <c r="K91" s="1191">
        <v>27777954</v>
      </c>
      <c r="L91" s="1191">
        <v>28213595.460650001</v>
      </c>
      <c r="M91" s="1191">
        <v>28520949.159309998</v>
      </c>
      <c r="N91" s="1191">
        <v>28810458</v>
      </c>
      <c r="O91" s="1191">
        <v>29277935.424139999</v>
      </c>
      <c r="P91" s="1191">
        <v>29672754.007199999</v>
      </c>
    </row>
    <row r="92" spans="1:16" x14ac:dyDescent="0.25">
      <c r="A92" s="1188"/>
      <c r="B92" s="1190" t="s">
        <v>172</v>
      </c>
      <c r="C92" s="1190"/>
      <c r="D92" s="1190"/>
      <c r="E92" s="1191">
        <v>9289384.432039991</v>
      </c>
      <c r="F92" s="1191">
        <v>9435896.4249600004</v>
      </c>
      <c r="G92" s="1191">
        <v>9550225.6255400013</v>
      </c>
      <c r="H92" s="1191">
        <v>9660582.5931099989</v>
      </c>
      <c r="I92" s="1191">
        <v>9772026.86032</v>
      </c>
      <c r="J92" s="1191">
        <v>9944875</v>
      </c>
      <c r="K92" s="1191">
        <v>10001649</v>
      </c>
      <c r="L92" s="1191">
        <v>10056134.13955</v>
      </c>
      <c r="M92" s="1191">
        <v>10203914.00671</v>
      </c>
      <c r="N92" s="1191">
        <v>10325169</v>
      </c>
      <c r="O92" s="1191">
        <v>10436696.03187</v>
      </c>
      <c r="P92" s="1191">
        <v>10392783.992800001</v>
      </c>
    </row>
    <row r="93" spans="1:16" x14ac:dyDescent="0.25">
      <c r="A93" s="1188"/>
      <c r="B93" s="1190" t="s">
        <v>124</v>
      </c>
      <c r="C93" s="1190"/>
      <c r="D93" s="1190"/>
      <c r="E93" s="1191">
        <v>3609544.15</v>
      </c>
      <c r="F93" s="1191">
        <v>3642037.432</v>
      </c>
      <c r="G93" s="1191">
        <v>3699406.36644</v>
      </c>
      <c r="H93" s="1191">
        <v>3725777.2055500001</v>
      </c>
      <c r="I93" s="1191">
        <v>3734337</v>
      </c>
      <c r="J93" s="1191">
        <v>3763465</v>
      </c>
      <c r="K93" s="1191">
        <v>3787286</v>
      </c>
      <c r="L93" s="1191">
        <v>3801931.7730900003</v>
      </c>
      <c r="M93" s="1191">
        <v>3826506.8621</v>
      </c>
      <c r="N93" s="1191">
        <v>3848855</v>
      </c>
      <c r="O93" s="1191">
        <v>3899977.1019799998</v>
      </c>
      <c r="P93" s="1191">
        <v>3940907.5611899998</v>
      </c>
    </row>
    <row r="94" spans="1:16" x14ac:dyDescent="0.25">
      <c r="A94" s="1188"/>
      <c r="B94" s="1190" t="s">
        <v>125</v>
      </c>
      <c r="C94" s="1190"/>
      <c r="D94" s="1190"/>
      <c r="E94" s="1191">
        <v>6537992</v>
      </c>
      <c r="F94" s="1191">
        <v>6583931</v>
      </c>
      <c r="G94" s="1191">
        <v>6653262</v>
      </c>
      <c r="H94" s="1191">
        <v>6655178</v>
      </c>
      <c r="I94" s="1191">
        <v>7324319</v>
      </c>
      <c r="J94" s="1191">
        <v>7400583</v>
      </c>
      <c r="K94" s="1191">
        <v>7737859</v>
      </c>
      <c r="L94" s="1191">
        <v>7804254</v>
      </c>
      <c r="M94" s="1191">
        <v>7892856</v>
      </c>
      <c r="N94" s="1191">
        <v>8265039</v>
      </c>
      <c r="O94" s="1191">
        <v>8328129</v>
      </c>
      <c r="P94" s="1191">
        <v>8375449</v>
      </c>
    </row>
    <row r="95" spans="1:16" x14ac:dyDescent="0.25">
      <c r="A95" s="1188"/>
      <c r="B95" s="1219" t="s">
        <v>53</v>
      </c>
      <c r="C95" s="1190"/>
      <c r="D95" s="1190"/>
      <c r="E95" s="1191">
        <v>8808798.8749600016</v>
      </c>
      <c r="F95" s="1191">
        <v>9000454.5693399999</v>
      </c>
      <c r="G95" s="1191">
        <v>8976867.0343899988</v>
      </c>
      <c r="H95" s="1191">
        <v>9514135.0943</v>
      </c>
      <c r="I95" s="1191">
        <v>9305153</v>
      </c>
      <c r="J95" s="1191">
        <v>9523594</v>
      </c>
      <c r="K95" s="1191">
        <v>9511435</v>
      </c>
      <c r="L95" s="1191">
        <v>9722763.5478000008</v>
      </c>
      <c r="M95" s="1191">
        <v>9628715.3416400012</v>
      </c>
      <c r="N95" s="1191">
        <v>9466668</v>
      </c>
      <c r="O95" s="1191">
        <v>9884587.8928900007</v>
      </c>
      <c r="P95" s="1191">
        <v>9955821.5024099983</v>
      </c>
    </row>
    <row r="96" spans="1:16" x14ac:dyDescent="0.25">
      <c r="A96" s="1188"/>
      <c r="B96" s="1190" t="s">
        <v>173</v>
      </c>
      <c r="C96" s="1190"/>
      <c r="D96" s="1190"/>
      <c r="E96" s="1191">
        <v>430423.80751000001</v>
      </c>
      <c r="F96" s="1191">
        <v>433459.03098999994</v>
      </c>
      <c r="G96" s="1191">
        <v>425929.26473</v>
      </c>
      <c r="H96" s="1191">
        <v>442151.58535000001</v>
      </c>
      <c r="I96" s="1191">
        <v>456649</v>
      </c>
      <c r="J96" s="1191">
        <v>466170</v>
      </c>
      <c r="K96" s="1191">
        <v>454059</v>
      </c>
      <c r="L96" s="1191">
        <v>459323.13020999997</v>
      </c>
      <c r="M96" s="1191">
        <v>475206.65558000002</v>
      </c>
      <c r="N96" s="1191">
        <v>464277</v>
      </c>
      <c r="O96" s="1191">
        <v>468860.69536000001</v>
      </c>
      <c r="P96" s="1191">
        <v>462956.21960000001</v>
      </c>
    </row>
    <row r="97" spans="1:16" x14ac:dyDescent="0.25">
      <c r="A97" s="1188"/>
      <c r="B97" s="1219" t="s">
        <v>55</v>
      </c>
      <c r="C97" s="1190"/>
      <c r="D97" s="1190"/>
      <c r="E97" s="1191">
        <v>0</v>
      </c>
      <c r="F97" s="1191">
        <v>0</v>
      </c>
      <c r="G97" s="1191">
        <v>0</v>
      </c>
      <c r="H97" s="1191">
        <v>0</v>
      </c>
      <c r="I97" s="1191">
        <v>0</v>
      </c>
      <c r="J97" s="1191">
        <v>0</v>
      </c>
      <c r="K97" s="1191">
        <v>0</v>
      </c>
      <c r="L97" s="1191">
        <v>0</v>
      </c>
      <c r="M97" s="1191">
        <v>0</v>
      </c>
      <c r="N97" s="1191">
        <v>0</v>
      </c>
      <c r="O97" s="1191">
        <v>0</v>
      </c>
      <c r="P97" s="1191">
        <v>0</v>
      </c>
    </row>
    <row r="98" spans="1:16" x14ac:dyDescent="0.25">
      <c r="A98" s="1241"/>
      <c r="B98" s="1250" t="s">
        <v>56</v>
      </c>
      <c r="C98" s="1192"/>
      <c r="D98" s="1192"/>
      <c r="E98" s="1191">
        <v>0</v>
      </c>
      <c r="F98" s="1191">
        <v>0</v>
      </c>
      <c r="G98" s="1191">
        <v>0</v>
      </c>
      <c r="H98" s="1191">
        <v>26033</v>
      </c>
      <c r="I98" s="1191">
        <v>15755</v>
      </c>
      <c r="J98" s="1191">
        <v>27087</v>
      </c>
      <c r="K98" s="1191">
        <v>17554</v>
      </c>
      <c r="L98" s="1191">
        <v>52132</v>
      </c>
      <c r="M98" s="1191">
        <v>25528</v>
      </c>
      <c r="N98" s="1191">
        <v>0</v>
      </c>
      <c r="O98" s="1191">
        <v>30862</v>
      </c>
      <c r="P98" s="1191">
        <v>32933</v>
      </c>
    </row>
    <row r="99" spans="1:16" x14ac:dyDescent="0.25">
      <c r="A99" s="1244"/>
      <c r="B99" s="1250" t="s">
        <v>127</v>
      </c>
      <c r="C99" s="1192"/>
      <c r="D99" s="1192"/>
      <c r="E99" s="1191">
        <v>553597</v>
      </c>
      <c r="F99" s="1191">
        <v>553237</v>
      </c>
      <c r="G99" s="1191">
        <v>550642</v>
      </c>
      <c r="H99" s="1191">
        <v>549529</v>
      </c>
      <c r="I99" s="1191">
        <v>549110</v>
      </c>
      <c r="J99" s="1191">
        <v>528748</v>
      </c>
      <c r="K99" s="1191">
        <v>531807</v>
      </c>
      <c r="L99" s="1191">
        <v>531375</v>
      </c>
      <c r="M99" s="1191">
        <v>625020</v>
      </c>
      <c r="N99" s="1191">
        <v>683141</v>
      </c>
      <c r="O99" s="1191">
        <v>662445</v>
      </c>
      <c r="P99" s="1191">
        <v>652219</v>
      </c>
    </row>
    <row r="100" spans="1:16" x14ac:dyDescent="0.25">
      <c r="A100" s="1251"/>
      <c r="B100" s="1252" t="s">
        <v>174</v>
      </c>
      <c r="C100" s="1222"/>
      <c r="D100" s="1253"/>
      <c r="E100" s="1191">
        <v>984377.4818699999</v>
      </c>
      <c r="F100" s="1191">
        <v>836132.23292999994</v>
      </c>
      <c r="G100" s="1191">
        <v>1266018.5231599999</v>
      </c>
      <c r="H100" s="1191">
        <v>1195321.5228599999</v>
      </c>
      <c r="I100" s="1191">
        <v>1324147</v>
      </c>
      <c r="J100" s="1191">
        <v>1029461</v>
      </c>
      <c r="K100" s="1191">
        <v>725981</v>
      </c>
      <c r="L100" s="1191">
        <v>701706.25359076646</v>
      </c>
      <c r="M100" s="1191">
        <v>765513.06800076587</v>
      </c>
      <c r="N100" s="1191">
        <v>630940</v>
      </c>
      <c r="O100" s="1191">
        <v>812384.81517076585</v>
      </c>
      <c r="P100" s="1191">
        <v>1016295.8551507662</v>
      </c>
    </row>
    <row r="101" spans="1:16" x14ac:dyDescent="0.25">
      <c r="A101" s="1254"/>
      <c r="B101" s="1200" t="s">
        <v>60</v>
      </c>
      <c r="C101" s="1200"/>
      <c r="D101" s="1200"/>
      <c r="E101" s="1191">
        <v>262134.5</v>
      </c>
      <c r="F101" s="1191">
        <v>262305.63099950686</v>
      </c>
      <c r="G101" s="1191">
        <v>262002.3592477506</v>
      </c>
      <c r="H101" s="1191">
        <v>276279.40820775059</v>
      </c>
      <c r="I101" s="1191">
        <v>297302</v>
      </c>
      <c r="J101" s="1191">
        <v>314414</v>
      </c>
      <c r="K101" s="1191">
        <v>322776</v>
      </c>
      <c r="L101" s="1191">
        <v>322988.36760775058</v>
      </c>
      <c r="M101" s="1191">
        <v>325434.7590377506</v>
      </c>
      <c r="N101" s="1191">
        <v>331993</v>
      </c>
      <c r="O101" s="1191">
        <v>343582.00461775059</v>
      </c>
      <c r="P101" s="1191">
        <v>354359.47241775063</v>
      </c>
    </row>
    <row r="102" spans="1:16" x14ac:dyDescent="0.25">
      <c r="A102" s="1254"/>
      <c r="B102" s="1189" t="s">
        <v>61</v>
      </c>
      <c r="C102" s="1200"/>
      <c r="D102" s="1200"/>
      <c r="E102" s="1191">
        <v>563404.85100000002</v>
      </c>
      <c r="F102" s="1191">
        <v>574191.56499999994</v>
      </c>
      <c r="G102" s="1191">
        <v>581239.603</v>
      </c>
      <c r="H102" s="1191">
        <v>581414.03399999999</v>
      </c>
      <c r="I102" s="1191">
        <v>582874</v>
      </c>
      <c r="J102" s="1191">
        <v>596910</v>
      </c>
      <c r="K102" s="1191">
        <v>596432</v>
      </c>
      <c r="L102" s="1191">
        <v>598612.46399999992</v>
      </c>
      <c r="M102" s="1191">
        <v>602248.80799999996</v>
      </c>
      <c r="N102" s="1191">
        <v>620825</v>
      </c>
      <c r="O102" s="1191">
        <v>617050.804</v>
      </c>
      <c r="P102" s="1191">
        <v>627834.81499999994</v>
      </c>
    </row>
    <row r="103" spans="1:16" ht="15.75" thickBot="1" x14ac:dyDescent="0.3">
      <c r="A103" s="1255"/>
      <c r="B103" s="1195" t="s">
        <v>62</v>
      </c>
      <c r="C103" s="1195"/>
      <c r="D103" s="1195"/>
      <c r="E103" s="1191">
        <v>122640.13499999999</v>
      </c>
      <c r="F103" s="1191">
        <v>121109.546</v>
      </c>
      <c r="G103" s="1191">
        <v>122245.74231999999</v>
      </c>
      <c r="H103" s="1191">
        <v>122236.2499</v>
      </c>
      <c r="I103" s="1191">
        <v>122696</v>
      </c>
      <c r="J103" s="1191">
        <v>123911</v>
      </c>
      <c r="K103" s="1191">
        <v>128831</v>
      </c>
      <c r="L103" s="1191">
        <v>133592.67193000001</v>
      </c>
      <c r="M103" s="1191">
        <v>121004.61301</v>
      </c>
      <c r="N103" s="1191">
        <v>117510</v>
      </c>
      <c r="O103" s="1191">
        <v>120202.11572</v>
      </c>
      <c r="P103" s="1191">
        <v>113372.44054</v>
      </c>
    </row>
    <row r="104" spans="1:16" ht="15.75" thickBot="1" x14ac:dyDescent="0.3">
      <c r="A104" s="1256" t="s">
        <v>129</v>
      </c>
      <c r="B104" s="1257"/>
      <c r="C104" s="1257"/>
      <c r="D104" s="1257"/>
      <c r="E104" s="1187">
        <v>67557897.650709987</v>
      </c>
      <c r="F104" s="1187">
        <v>68358325.479880512</v>
      </c>
      <c r="G104" s="1187">
        <v>69505770.021832258</v>
      </c>
      <c r="H104" s="1187">
        <v>70385549.283912271</v>
      </c>
      <c r="I104" s="1187">
        <v>71406975.860320002</v>
      </c>
      <c r="J104" s="1187">
        <v>71679719</v>
      </c>
      <c r="K104" s="1187">
        <v>72268517</v>
      </c>
      <c r="L104" s="1187">
        <v>73340812.715902999</v>
      </c>
      <c r="M104" s="1187">
        <v>74055223.504053012</v>
      </c>
      <c r="N104" s="1187">
        <v>74583508</v>
      </c>
      <c r="O104" s="1187">
        <v>76044370.736653015</v>
      </c>
      <c r="P104" s="1187">
        <v>77076991.574433014</v>
      </c>
    </row>
    <row r="105" spans="1:16" x14ac:dyDescent="0.25">
      <c r="A105" s="1185" t="s">
        <v>130</v>
      </c>
      <c r="B105" s="1186"/>
      <c r="C105" s="1186"/>
      <c r="D105" s="1186"/>
      <c r="E105" s="1187">
        <v>1867940.7224099999</v>
      </c>
      <c r="F105" s="1187">
        <v>1961009.04684</v>
      </c>
      <c r="G105" s="1187">
        <v>2018264.8658499999</v>
      </c>
      <c r="H105" s="1187">
        <v>1969876.5645199995</v>
      </c>
      <c r="I105" s="1187">
        <v>1987810</v>
      </c>
      <c r="J105" s="1187">
        <v>1870446</v>
      </c>
      <c r="K105" s="1187">
        <v>1903324</v>
      </c>
      <c r="L105" s="1187">
        <v>2010936.6809778474</v>
      </c>
      <c r="M105" s="1187">
        <v>2141251.2914409107</v>
      </c>
      <c r="N105" s="1187">
        <v>2181619</v>
      </c>
      <c r="O105" s="1187">
        <v>2043850.1854146756</v>
      </c>
      <c r="P105" s="1187">
        <v>2244821.8673735866</v>
      </c>
    </row>
    <row r="106" spans="1:16" x14ac:dyDescent="0.25">
      <c r="A106" s="1188"/>
      <c r="B106" s="1190" t="s">
        <v>131</v>
      </c>
      <c r="C106" s="1190"/>
      <c r="D106" s="1190"/>
      <c r="E106" s="1191">
        <v>1010398.166</v>
      </c>
      <c r="F106" s="1191">
        <v>1136608.9950000001</v>
      </c>
      <c r="G106" s="1191">
        <v>1155425.2700699999</v>
      </c>
      <c r="H106" s="1191">
        <v>1152395.4598199998</v>
      </c>
      <c r="I106" s="1191">
        <v>1148971</v>
      </c>
      <c r="J106" s="1191">
        <v>1074412</v>
      </c>
      <c r="K106" s="1191">
        <v>1081646</v>
      </c>
      <c r="L106" s="1191">
        <v>1105127.8191999998</v>
      </c>
      <c r="M106" s="1191">
        <v>1151382.7136599999</v>
      </c>
      <c r="N106" s="1191">
        <v>1196661</v>
      </c>
      <c r="O106" s="1191">
        <v>1071414.8376599997</v>
      </c>
      <c r="P106" s="1191">
        <v>1092922.5454599999</v>
      </c>
    </row>
    <row r="107" spans="1:16" x14ac:dyDescent="0.25">
      <c r="A107" s="1188"/>
      <c r="B107" s="1190" t="s">
        <v>65</v>
      </c>
      <c r="C107" s="1190"/>
      <c r="D107" s="1190"/>
      <c r="E107" s="1191">
        <v>0</v>
      </c>
      <c r="F107" s="1191">
        <v>0</v>
      </c>
      <c r="G107" s="1191">
        <v>0</v>
      </c>
      <c r="H107" s="1191">
        <v>0</v>
      </c>
      <c r="I107" s="1191">
        <v>0</v>
      </c>
      <c r="J107" s="1191">
        <v>0</v>
      </c>
      <c r="K107" s="1191">
        <v>0</v>
      </c>
      <c r="L107" s="1191">
        <v>0</v>
      </c>
      <c r="M107" s="1191">
        <v>0</v>
      </c>
      <c r="N107" s="1191">
        <v>0</v>
      </c>
      <c r="O107" s="1191">
        <v>0</v>
      </c>
      <c r="P107" s="1191">
        <v>0</v>
      </c>
    </row>
    <row r="108" spans="1:16" x14ac:dyDescent="0.25">
      <c r="A108" s="1241"/>
      <c r="B108" s="1192" t="s">
        <v>132</v>
      </c>
      <c r="C108" s="1192"/>
      <c r="D108" s="1192"/>
      <c r="E108" s="1191">
        <v>253242.30100000001</v>
      </c>
      <c r="F108" s="1191">
        <v>218679.59299999999</v>
      </c>
      <c r="G108" s="1191">
        <v>260961.34354</v>
      </c>
      <c r="H108" s="1191">
        <v>207719.91654000001</v>
      </c>
      <c r="I108" s="1191">
        <v>227628</v>
      </c>
      <c r="J108" s="1191">
        <v>201284</v>
      </c>
      <c r="K108" s="1191">
        <v>223799</v>
      </c>
      <c r="L108" s="1191">
        <v>304706.82954000001</v>
      </c>
      <c r="M108" s="1191">
        <v>348137.87187000003</v>
      </c>
      <c r="N108" s="1191">
        <v>341892</v>
      </c>
      <c r="O108" s="1191">
        <v>327882.09353000001</v>
      </c>
      <c r="P108" s="1191">
        <v>505794.64623999997</v>
      </c>
    </row>
    <row r="109" spans="1:16" ht="15.75" thickBot="1" x14ac:dyDescent="0.3">
      <c r="A109" s="1194"/>
      <c r="B109" s="1196" t="s">
        <v>43</v>
      </c>
      <c r="C109" s="1196"/>
      <c r="D109" s="1196"/>
      <c r="E109" s="1191">
        <v>604300.25540999998</v>
      </c>
      <c r="F109" s="1191">
        <v>605720.45883999998</v>
      </c>
      <c r="G109" s="1191">
        <v>601878.25224000006</v>
      </c>
      <c r="H109" s="1191">
        <v>609761.18816000002</v>
      </c>
      <c r="I109" s="1191">
        <v>611211</v>
      </c>
      <c r="J109" s="1191">
        <v>594750</v>
      </c>
      <c r="K109" s="1191">
        <v>597879</v>
      </c>
      <c r="L109" s="1191">
        <v>601102.03223784757</v>
      </c>
      <c r="M109" s="1191">
        <v>641730.70591091062</v>
      </c>
      <c r="N109" s="1191">
        <v>643066</v>
      </c>
      <c r="O109" s="1191">
        <v>644553.25422467594</v>
      </c>
      <c r="P109" s="1191">
        <v>646104.67567358701</v>
      </c>
    </row>
    <row r="110" spans="1:16" x14ac:dyDescent="0.25">
      <c r="A110" s="1199" t="s">
        <v>133</v>
      </c>
      <c r="B110" s="1200"/>
      <c r="C110" s="1200"/>
      <c r="D110" s="1200"/>
      <c r="E110" s="1187">
        <v>359755</v>
      </c>
      <c r="F110" s="1187">
        <v>386438</v>
      </c>
      <c r="G110" s="1187">
        <v>417477</v>
      </c>
      <c r="H110" s="1187">
        <v>400021</v>
      </c>
      <c r="I110" s="1187">
        <v>399379</v>
      </c>
      <c r="J110" s="1187">
        <v>881145</v>
      </c>
      <c r="K110" s="1187">
        <v>826390</v>
      </c>
      <c r="L110" s="1187">
        <v>1030721</v>
      </c>
      <c r="M110" s="1187">
        <v>1031443</v>
      </c>
      <c r="N110" s="1187">
        <v>1026326</v>
      </c>
      <c r="O110" s="1187">
        <v>1542339</v>
      </c>
      <c r="P110" s="1187">
        <v>1520885</v>
      </c>
    </row>
    <row r="111" spans="1:16" x14ac:dyDescent="0.25">
      <c r="A111" s="1188"/>
      <c r="B111" s="1190" t="s">
        <v>134</v>
      </c>
      <c r="C111" s="1190"/>
      <c r="D111" s="1190"/>
      <c r="E111" s="1191">
        <v>287708</v>
      </c>
      <c r="F111" s="1191">
        <v>314391</v>
      </c>
      <c r="G111" s="1191">
        <v>345430</v>
      </c>
      <c r="H111" s="1191">
        <v>327974</v>
      </c>
      <c r="I111" s="1191">
        <v>327332</v>
      </c>
      <c r="J111" s="1191">
        <v>327667</v>
      </c>
      <c r="K111" s="1191">
        <v>325787</v>
      </c>
      <c r="L111" s="1191">
        <v>327646</v>
      </c>
      <c r="M111" s="1191">
        <v>328120</v>
      </c>
      <c r="N111" s="1191">
        <v>322641</v>
      </c>
      <c r="O111" s="1191">
        <v>321486</v>
      </c>
      <c r="P111" s="1191">
        <v>310617</v>
      </c>
    </row>
    <row r="112" spans="1:16" x14ac:dyDescent="0.25">
      <c r="A112" s="1188"/>
      <c r="B112" s="1190" t="s">
        <v>135</v>
      </c>
      <c r="C112" s="1190"/>
      <c r="D112" s="1190"/>
      <c r="E112" s="1191">
        <v>72047</v>
      </c>
      <c r="F112" s="1191">
        <v>72047</v>
      </c>
      <c r="G112" s="1191">
        <v>72047</v>
      </c>
      <c r="H112" s="1191">
        <v>72047</v>
      </c>
      <c r="I112" s="1191">
        <v>72047</v>
      </c>
      <c r="J112" s="1191">
        <v>153404</v>
      </c>
      <c r="K112" s="1191">
        <v>100533</v>
      </c>
      <c r="L112" s="1191">
        <v>152976</v>
      </c>
      <c r="M112" s="1191">
        <v>153224</v>
      </c>
      <c r="N112" s="1191">
        <v>153481</v>
      </c>
      <c r="O112" s="1191">
        <v>153731</v>
      </c>
      <c r="P112" s="1191">
        <v>153991</v>
      </c>
    </row>
    <row r="113" spans="1:17" ht="15.75" thickBot="1" x14ac:dyDescent="0.3">
      <c r="A113" s="1194"/>
      <c r="B113" s="1196" t="s">
        <v>69</v>
      </c>
      <c r="C113" s="1196"/>
      <c r="D113" s="1196"/>
      <c r="E113" s="1191">
        <v>0</v>
      </c>
      <c r="F113" s="1191">
        <v>0</v>
      </c>
      <c r="G113" s="1191">
        <v>0</v>
      </c>
      <c r="H113" s="1191">
        <v>0</v>
      </c>
      <c r="I113" s="1191">
        <v>0</v>
      </c>
      <c r="J113" s="1191">
        <v>400074</v>
      </c>
      <c r="K113" s="1191">
        <v>400070</v>
      </c>
      <c r="L113" s="1191">
        <v>550099</v>
      </c>
      <c r="M113" s="1191">
        <v>550099</v>
      </c>
      <c r="N113" s="1191">
        <v>550204</v>
      </c>
      <c r="O113" s="1191">
        <v>1067122</v>
      </c>
      <c r="P113" s="1191">
        <v>1056277</v>
      </c>
    </row>
    <row r="114" spans="1:17" x14ac:dyDescent="0.25">
      <c r="A114" s="1199" t="s">
        <v>136</v>
      </c>
      <c r="B114" s="1200"/>
      <c r="C114" s="1200"/>
      <c r="D114" s="1200"/>
      <c r="E114" s="1187">
        <v>539849.50520547945</v>
      </c>
      <c r="F114" s="1187">
        <v>539498.27863013698</v>
      </c>
      <c r="G114" s="1187">
        <v>498333.99561643839</v>
      </c>
      <c r="H114" s="1187">
        <v>499686.20479452057</v>
      </c>
      <c r="I114" s="1187">
        <v>499871</v>
      </c>
      <c r="J114" s="1187">
        <v>481965</v>
      </c>
      <c r="K114" s="1187">
        <v>428784</v>
      </c>
      <c r="L114" s="1187">
        <v>428568.51342465758</v>
      </c>
      <c r="M114" s="1187">
        <v>429531.34986301372</v>
      </c>
      <c r="N114" s="1187">
        <v>0</v>
      </c>
      <c r="O114" s="1187">
        <v>0</v>
      </c>
      <c r="P114" s="1187">
        <v>0</v>
      </c>
    </row>
    <row r="115" spans="1:17" x14ac:dyDescent="0.25">
      <c r="A115" s="1188"/>
      <c r="B115" s="1190" t="s">
        <v>134</v>
      </c>
      <c r="C115" s="1190"/>
      <c r="D115" s="1190"/>
      <c r="E115" s="1191">
        <v>539849.50520547945</v>
      </c>
      <c r="F115" s="1191">
        <v>539498.27863013698</v>
      </c>
      <c r="G115" s="1191">
        <v>498333.99561643839</v>
      </c>
      <c r="H115" s="1191">
        <v>499686.20479452057</v>
      </c>
      <c r="I115" s="1191">
        <v>499871</v>
      </c>
      <c r="J115" s="1191">
        <v>481965</v>
      </c>
      <c r="K115" s="1191">
        <v>428784</v>
      </c>
      <c r="L115" s="1191">
        <v>428568.51342465758</v>
      </c>
      <c r="M115" s="1191">
        <v>429531.34986301372</v>
      </c>
      <c r="N115" s="1191">
        <v>0</v>
      </c>
      <c r="O115" s="1191">
        <v>0</v>
      </c>
      <c r="P115" s="1191">
        <v>0</v>
      </c>
    </row>
    <row r="116" spans="1:17" x14ac:dyDescent="0.25">
      <c r="A116" s="1188"/>
      <c r="B116" s="1190" t="s">
        <v>69</v>
      </c>
      <c r="C116" s="1190"/>
      <c r="D116" s="1190"/>
      <c r="E116" s="1191">
        <v>0</v>
      </c>
      <c r="F116" s="1191">
        <v>0</v>
      </c>
      <c r="G116" s="1191">
        <v>0</v>
      </c>
      <c r="H116" s="1191">
        <v>0</v>
      </c>
      <c r="I116" s="1191">
        <v>0</v>
      </c>
      <c r="J116" s="1191">
        <v>0</v>
      </c>
      <c r="K116" s="1191">
        <v>0</v>
      </c>
      <c r="L116" s="1191">
        <v>0</v>
      </c>
      <c r="M116" s="1191">
        <v>0</v>
      </c>
      <c r="N116" s="1191">
        <v>0</v>
      </c>
      <c r="O116" s="1191">
        <v>0</v>
      </c>
      <c r="P116" s="1191">
        <v>0</v>
      </c>
    </row>
    <row r="117" spans="1:17" ht="15.75" thickBot="1" x14ac:dyDescent="0.3">
      <c r="A117" s="1241"/>
      <c r="B117" s="1192" t="s">
        <v>70</v>
      </c>
      <c r="C117" s="1192"/>
      <c r="D117" s="1192"/>
      <c r="E117" s="1191">
        <v>0</v>
      </c>
      <c r="F117" s="1191">
        <v>0</v>
      </c>
      <c r="G117" s="1191">
        <v>0</v>
      </c>
      <c r="H117" s="1191">
        <v>0</v>
      </c>
      <c r="I117" s="1191">
        <v>0</v>
      </c>
      <c r="J117" s="1191">
        <v>0</v>
      </c>
      <c r="K117" s="1191">
        <v>0</v>
      </c>
      <c r="L117" s="1191">
        <v>0</v>
      </c>
      <c r="M117" s="1191">
        <v>0</v>
      </c>
      <c r="N117" s="1191">
        <v>0</v>
      </c>
      <c r="O117" s="1191">
        <v>0</v>
      </c>
      <c r="P117" s="1191">
        <v>0</v>
      </c>
    </row>
    <row r="118" spans="1:17" ht="15.75" customHeight="1" thickBot="1" x14ac:dyDescent="0.3">
      <c r="A118" s="1434" t="s">
        <v>137</v>
      </c>
      <c r="B118" s="1435"/>
      <c r="C118" s="1435"/>
      <c r="D118" s="1436"/>
      <c r="E118" s="1187">
        <v>13969.973</v>
      </c>
      <c r="F118" s="1187">
        <v>14040.973</v>
      </c>
      <c r="G118" s="1187">
        <v>14087.97327</v>
      </c>
      <c r="H118" s="1187">
        <v>14133.97327</v>
      </c>
      <c r="I118" s="1187">
        <v>14181</v>
      </c>
      <c r="J118" s="1187">
        <v>14048</v>
      </c>
      <c r="K118" s="1187">
        <v>14125</v>
      </c>
      <c r="L118" s="1187">
        <v>14219.97327</v>
      </c>
      <c r="M118" s="1187">
        <v>14994.97327</v>
      </c>
      <c r="N118" s="1187">
        <v>15068</v>
      </c>
      <c r="O118" s="1187">
        <v>15140.97327</v>
      </c>
      <c r="P118" s="1187">
        <v>15882.97327</v>
      </c>
    </row>
    <row r="119" spans="1:17" ht="15.75" thickBot="1" x14ac:dyDescent="0.3">
      <c r="A119" s="1216" t="s">
        <v>138</v>
      </c>
      <c r="B119" s="1217"/>
      <c r="C119" s="1217"/>
      <c r="D119" s="1217"/>
      <c r="E119" s="1187">
        <v>2781515.2006154796</v>
      </c>
      <c r="F119" s="1187">
        <v>2900986.2984701372</v>
      </c>
      <c r="G119" s="1187">
        <v>2948163.834736438</v>
      </c>
      <c r="H119" s="1187">
        <v>2883717.74258452</v>
      </c>
      <c r="I119" s="1187">
        <v>2901240</v>
      </c>
      <c r="J119" s="1187">
        <v>3247604</v>
      </c>
      <c r="K119" s="1187">
        <v>3172623</v>
      </c>
      <c r="L119" s="1187">
        <v>3484446.1676725051</v>
      </c>
      <c r="M119" s="1187">
        <v>3617220.6145739243</v>
      </c>
      <c r="N119" s="1187">
        <v>3223013</v>
      </c>
      <c r="O119" s="1187">
        <v>3601330.1586846756</v>
      </c>
      <c r="P119" s="1187">
        <v>3781589.8406435866</v>
      </c>
      <c r="Q119" s="1075"/>
    </row>
    <row r="120" spans="1:17" x14ac:dyDescent="0.25">
      <c r="A120" s="1202" t="s">
        <v>139</v>
      </c>
      <c r="B120" s="1258"/>
      <c r="C120" s="1258"/>
      <c r="D120" s="1258"/>
      <c r="E120" s="1187">
        <v>1402558.2638900001</v>
      </c>
      <c r="F120" s="1187">
        <v>1431260.1048900001</v>
      </c>
      <c r="G120" s="1187">
        <v>1458149.2794500003</v>
      </c>
      <c r="H120" s="1187">
        <v>1472585.4459000002</v>
      </c>
      <c r="I120" s="1187">
        <v>1509303</v>
      </c>
      <c r="J120" s="1187">
        <v>1533935</v>
      </c>
      <c r="K120" s="1187">
        <v>1558167</v>
      </c>
      <c r="L120" s="1187">
        <v>1563525.8256000001</v>
      </c>
      <c r="M120" s="1187">
        <v>1588503.8324899999</v>
      </c>
      <c r="N120" s="1187">
        <v>1602063</v>
      </c>
      <c r="O120" s="1187">
        <v>1609602.0376499998</v>
      </c>
      <c r="P120" s="1187">
        <v>1720397.7952899998</v>
      </c>
    </row>
    <row r="121" spans="1:17" x14ac:dyDescent="0.25">
      <c r="A121" s="1188"/>
      <c r="B121" s="1190" t="s">
        <v>73</v>
      </c>
      <c r="C121" s="1190"/>
      <c r="D121" s="1190"/>
      <c r="E121" s="1191">
        <v>778336.85890605138</v>
      </c>
      <c r="F121" s="1191">
        <v>795580.71886210283</v>
      </c>
      <c r="G121" s="1191">
        <v>819826.57882000005</v>
      </c>
      <c r="H121" s="1191">
        <v>816719.43877000001</v>
      </c>
      <c r="I121" s="1191">
        <v>835331</v>
      </c>
      <c r="J121" s="1191">
        <v>835867</v>
      </c>
      <c r="K121" s="1191">
        <v>850265</v>
      </c>
      <c r="L121" s="1191">
        <v>850219.87901999999</v>
      </c>
      <c r="M121" s="1191">
        <v>850965.76838999998</v>
      </c>
      <c r="N121" s="1191">
        <v>849206</v>
      </c>
      <c r="O121" s="1191">
        <v>853898.42949000001</v>
      </c>
      <c r="P121" s="1191">
        <v>894765</v>
      </c>
    </row>
    <row r="122" spans="1:17" x14ac:dyDescent="0.25">
      <c r="A122" s="1188"/>
      <c r="B122" s="1190" t="s">
        <v>74</v>
      </c>
      <c r="C122" s="1190"/>
      <c r="D122" s="1190"/>
      <c r="E122" s="1191">
        <v>0</v>
      </c>
      <c r="F122" s="1191">
        <v>0</v>
      </c>
      <c r="G122" s="1191">
        <v>0</v>
      </c>
      <c r="H122" s="1191">
        <v>0</v>
      </c>
      <c r="I122" s="1191">
        <v>0</v>
      </c>
      <c r="J122" s="1191">
        <v>0</v>
      </c>
      <c r="K122" s="1191">
        <v>0</v>
      </c>
      <c r="L122" s="1191">
        <v>0</v>
      </c>
      <c r="M122" s="1191">
        <v>0</v>
      </c>
      <c r="N122" s="1191">
        <v>0</v>
      </c>
      <c r="O122" s="1191">
        <v>0</v>
      </c>
      <c r="P122" s="1191">
        <v>0</v>
      </c>
    </row>
    <row r="123" spans="1:17" x14ac:dyDescent="0.25">
      <c r="A123" s="1188"/>
      <c r="B123" s="1190" t="s">
        <v>75</v>
      </c>
      <c r="C123" s="1190"/>
      <c r="D123" s="1190"/>
      <c r="E123" s="1191">
        <v>339756.06243616785</v>
      </c>
      <c r="F123" s="1191">
        <v>347755.72849642439</v>
      </c>
      <c r="G123" s="1191">
        <v>345532.53415000002</v>
      </c>
      <c r="H123" s="1191">
        <v>358149.29632000002</v>
      </c>
      <c r="I123" s="1191">
        <v>364028</v>
      </c>
      <c r="J123" s="1191">
        <v>368573</v>
      </c>
      <c r="K123" s="1191">
        <v>373308</v>
      </c>
      <c r="L123" s="1191">
        <v>370227.71149999998</v>
      </c>
      <c r="M123" s="1191">
        <v>380201.76711999997</v>
      </c>
      <c r="N123" s="1191">
        <v>388298</v>
      </c>
      <c r="O123" s="1191">
        <v>386313.40935999999</v>
      </c>
      <c r="P123" s="1191">
        <v>433028.06622000004</v>
      </c>
    </row>
    <row r="124" spans="1:17" ht="15.75" thickBot="1" x14ac:dyDescent="0.3">
      <c r="A124" s="1241"/>
      <c r="B124" s="1192" t="s">
        <v>76</v>
      </c>
      <c r="C124" s="1192"/>
      <c r="D124" s="1192"/>
      <c r="E124" s="1191">
        <v>284465.34254778072</v>
      </c>
      <c r="F124" s="1191">
        <v>287923.65753147285</v>
      </c>
      <c r="G124" s="1191">
        <v>292790.16648000001</v>
      </c>
      <c r="H124" s="1191">
        <v>297716.71081000002</v>
      </c>
      <c r="I124" s="1191">
        <v>309943</v>
      </c>
      <c r="J124" s="1191">
        <v>329495</v>
      </c>
      <c r="K124" s="1191">
        <v>334594</v>
      </c>
      <c r="L124" s="1191">
        <v>343078.23508000001</v>
      </c>
      <c r="M124" s="1191">
        <v>357336.29697999998</v>
      </c>
      <c r="N124" s="1191">
        <v>364559</v>
      </c>
      <c r="O124" s="1191">
        <v>369390.19880000001</v>
      </c>
      <c r="P124" s="1191">
        <v>392604.72907</v>
      </c>
    </row>
    <row r="125" spans="1:17" x14ac:dyDescent="0.25">
      <c r="A125" s="1197" t="s">
        <v>77</v>
      </c>
      <c r="B125" s="1198"/>
      <c r="C125" s="1198"/>
      <c r="D125" s="1198"/>
      <c r="E125" s="1187">
        <v>1829091.58017</v>
      </c>
      <c r="F125" s="1187">
        <v>1936161.4948</v>
      </c>
      <c r="G125" s="1187">
        <v>2266121.2498699999</v>
      </c>
      <c r="H125" s="1187">
        <v>2687649.5331600001</v>
      </c>
      <c r="I125" s="1187">
        <v>2031194.459</v>
      </c>
      <c r="J125" s="1187">
        <v>1922250</v>
      </c>
      <c r="K125" s="1187">
        <v>1920866</v>
      </c>
      <c r="L125" s="1187">
        <v>2582019.4119800003</v>
      </c>
      <c r="M125" s="1187">
        <v>1983400.1959299999</v>
      </c>
      <c r="N125" s="1187">
        <v>2551595</v>
      </c>
      <c r="O125" s="1187">
        <v>2691917.4413600001</v>
      </c>
      <c r="P125" s="1187">
        <v>1480816.0118800001</v>
      </c>
    </row>
    <row r="126" spans="1:17" x14ac:dyDescent="0.25">
      <c r="A126" s="1188"/>
      <c r="B126" s="1190" t="s">
        <v>140</v>
      </c>
      <c r="C126" s="1190"/>
      <c r="D126" s="1190"/>
      <c r="E126" s="1191">
        <v>8768</v>
      </c>
      <c r="F126" s="1191">
        <v>8609</v>
      </c>
      <c r="G126" s="1191">
        <v>8606</v>
      </c>
      <c r="H126" s="1191">
        <v>8641</v>
      </c>
      <c r="I126" s="1191">
        <v>8348</v>
      </c>
      <c r="J126" s="1191">
        <v>8346</v>
      </c>
      <c r="K126" s="1191">
        <v>8375</v>
      </c>
      <c r="L126" s="1191">
        <v>8432</v>
      </c>
      <c r="M126" s="1191">
        <v>4581</v>
      </c>
      <c r="N126" s="1191">
        <v>5077</v>
      </c>
      <c r="O126" s="1191">
        <v>4837</v>
      </c>
      <c r="P126" s="1191">
        <v>4177</v>
      </c>
    </row>
    <row r="127" spans="1:17" x14ac:dyDescent="0.25">
      <c r="A127" s="1188"/>
      <c r="B127" s="1190" t="s">
        <v>79</v>
      </c>
      <c r="C127" s="1190"/>
      <c r="D127" s="1190"/>
      <c r="E127" s="1191">
        <v>1189944.7379999999</v>
      </c>
      <c r="F127" s="1191">
        <v>1302397.156</v>
      </c>
      <c r="G127" s="1191">
        <v>1239078.6604599999</v>
      </c>
      <c r="H127" s="1191">
        <v>1823659.1554</v>
      </c>
      <c r="I127" s="1191">
        <v>1301480.459</v>
      </c>
      <c r="J127" s="1191">
        <v>1086155</v>
      </c>
      <c r="K127" s="1191">
        <v>1123361</v>
      </c>
      <c r="L127" s="1191">
        <v>1853379.9714600001</v>
      </c>
      <c r="M127" s="1191">
        <v>1101411.2684299999</v>
      </c>
      <c r="N127" s="1191">
        <v>1081785</v>
      </c>
      <c r="O127" s="1191">
        <v>1719588.2686999999</v>
      </c>
      <c r="P127" s="1191">
        <v>715445.31949999998</v>
      </c>
    </row>
    <row r="128" spans="1:17" x14ac:dyDescent="0.25">
      <c r="A128" s="1188"/>
      <c r="B128" s="1190" t="s">
        <v>80</v>
      </c>
      <c r="C128" s="1190"/>
      <c r="D128" s="1190"/>
      <c r="E128" s="1191">
        <v>287284.84217000002</v>
      </c>
      <c r="F128" s="1191">
        <v>297866.33879999997</v>
      </c>
      <c r="G128" s="1191">
        <v>541795.58941000002</v>
      </c>
      <c r="H128" s="1191">
        <v>392746.37776</v>
      </c>
      <c r="I128" s="1191">
        <v>273886</v>
      </c>
      <c r="J128" s="1191">
        <v>319404</v>
      </c>
      <c r="K128" s="1191">
        <v>363152</v>
      </c>
      <c r="L128" s="1191">
        <v>258143.44052</v>
      </c>
      <c r="M128" s="1191">
        <v>278682.92749999999</v>
      </c>
      <c r="N128" s="1191">
        <v>330946</v>
      </c>
      <c r="O128" s="1191">
        <v>502833.17265999998</v>
      </c>
      <c r="P128" s="1191">
        <v>258003.69237999999</v>
      </c>
    </row>
    <row r="129" spans="1:16" x14ac:dyDescent="0.25">
      <c r="A129" s="1188"/>
      <c r="B129" s="1190" t="s">
        <v>141</v>
      </c>
      <c r="C129" s="1190"/>
      <c r="D129" s="1190"/>
      <c r="E129" s="1191">
        <v>104379</v>
      </c>
      <c r="F129" s="1191">
        <v>105978</v>
      </c>
      <c r="G129" s="1191">
        <v>93971</v>
      </c>
      <c r="H129" s="1191">
        <v>95222</v>
      </c>
      <c r="I129" s="1191">
        <v>96192</v>
      </c>
      <c r="J129" s="1191">
        <v>115050</v>
      </c>
      <c r="K129" s="1191">
        <v>100290</v>
      </c>
      <c r="L129" s="1191">
        <v>117539</v>
      </c>
      <c r="M129" s="1191">
        <v>115710</v>
      </c>
      <c r="N129" s="1191">
        <v>114009</v>
      </c>
      <c r="O129" s="1191">
        <v>117960</v>
      </c>
      <c r="P129" s="1191">
        <v>164569</v>
      </c>
    </row>
    <row r="130" spans="1:16" ht="15.75" thickBot="1" x14ac:dyDescent="0.3">
      <c r="A130" s="1194"/>
      <c r="B130" s="1196" t="s">
        <v>43</v>
      </c>
      <c r="C130" s="1196"/>
      <c r="D130" s="1196"/>
      <c r="E130" s="1191">
        <v>238715</v>
      </c>
      <c r="F130" s="1191">
        <v>221311</v>
      </c>
      <c r="G130" s="1191">
        <v>382670</v>
      </c>
      <c r="H130" s="1191">
        <v>367381</v>
      </c>
      <c r="I130" s="1191">
        <v>351287</v>
      </c>
      <c r="J130" s="1191">
        <v>393295</v>
      </c>
      <c r="K130" s="1191">
        <v>325688</v>
      </c>
      <c r="L130" s="1191">
        <v>344525</v>
      </c>
      <c r="M130" s="1191">
        <v>483015</v>
      </c>
      <c r="N130" s="1191">
        <v>1019778</v>
      </c>
      <c r="O130" s="1191">
        <v>346699</v>
      </c>
      <c r="P130" s="1191">
        <v>338621</v>
      </c>
    </row>
    <row r="131" spans="1:16" ht="15.75" thickBot="1" x14ac:dyDescent="0.3">
      <c r="A131" s="1202" t="s">
        <v>81</v>
      </c>
      <c r="B131" s="1258"/>
      <c r="C131" s="1258"/>
      <c r="D131" s="1258"/>
      <c r="E131" s="1187">
        <v>89249809.380769998</v>
      </c>
      <c r="F131" s="1187">
        <v>90622487.298570529</v>
      </c>
      <c r="G131" s="1187">
        <v>92821067.172244266</v>
      </c>
      <c r="H131" s="1187">
        <v>94731018.549091071</v>
      </c>
      <c r="I131" s="1187">
        <v>96933626.319320008</v>
      </c>
      <c r="J131" s="1187">
        <v>93989970</v>
      </c>
      <c r="K131" s="1187">
        <v>95004013</v>
      </c>
      <c r="L131" s="1187">
        <v>96503328.815572232</v>
      </c>
      <c r="M131" s="1187">
        <v>97814451.357672244</v>
      </c>
      <c r="N131" s="1187">
        <v>98463137</v>
      </c>
      <c r="O131" s="1187">
        <v>100601670.39054225</v>
      </c>
      <c r="P131" s="1187">
        <v>99932961.033782229</v>
      </c>
    </row>
    <row r="132" spans="1:16" ht="15.75" thickBot="1" x14ac:dyDescent="0.3">
      <c r="A132" s="1259" t="s">
        <v>82</v>
      </c>
      <c r="B132" s="1260"/>
      <c r="C132" s="1261"/>
      <c r="D132" s="1261"/>
      <c r="E132" s="1262"/>
      <c r="F132" s="1262"/>
      <c r="G132" s="1262"/>
      <c r="H132" s="1262"/>
      <c r="I132" s="1262"/>
      <c r="J132" s="1262"/>
      <c r="K132" s="1262"/>
      <c r="L132" s="1262"/>
      <c r="M132" s="1262"/>
      <c r="N132" s="1262"/>
      <c r="O132" s="1262"/>
      <c r="P132" s="1262"/>
    </row>
    <row r="133" spans="1:16" x14ac:dyDescent="0.25">
      <c r="A133" s="1224" t="s">
        <v>83</v>
      </c>
      <c r="B133" s="1201"/>
      <c r="C133" s="1201"/>
      <c r="D133" s="1201"/>
      <c r="E133" s="1191">
        <v>342186</v>
      </c>
      <c r="F133" s="1191">
        <v>439707</v>
      </c>
      <c r="G133" s="1191">
        <v>459815</v>
      </c>
      <c r="H133" s="1191">
        <v>295212</v>
      </c>
      <c r="I133" s="1191">
        <v>305223</v>
      </c>
      <c r="J133" s="1191">
        <v>298774</v>
      </c>
      <c r="K133" s="1191">
        <v>305221</v>
      </c>
      <c r="L133" s="1191">
        <v>351045</v>
      </c>
      <c r="M133" s="1191">
        <v>400261</v>
      </c>
      <c r="N133" s="1191">
        <v>429694</v>
      </c>
      <c r="O133" s="1191">
        <v>407913</v>
      </c>
      <c r="P133" s="1191">
        <v>506582</v>
      </c>
    </row>
    <row r="134" spans="1:16" x14ac:dyDescent="0.25">
      <c r="A134" s="1188" t="s">
        <v>142</v>
      </c>
      <c r="B134" s="1190"/>
      <c r="C134" s="1190"/>
      <c r="D134" s="1190"/>
      <c r="E134" s="1191">
        <v>2920954</v>
      </c>
      <c r="F134" s="1191">
        <v>2896427</v>
      </c>
      <c r="G134" s="1191">
        <v>3329895</v>
      </c>
      <c r="H134" s="1191">
        <v>3258117</v>
      </c>
      <c r="I134" s="1191">
        <v>3305819</v>
      </c>
      <c r="J134" s="1191">
        <v>3703014</v>
      </c>
      <c r="K134" s="1191">
        <v>3591673</v>
      </c>
      <c r="L134" s="1191">
        <v>3584754</v>
      </c>
      <c r="M134" s="1191">
        <v>3623770</v>
      </c>
      <c r="N134" s="1191">
        <v>3782294</v>
      </c>
      <c r="O134" s="1191">
        <v>4080350</v>
      </c>
      <c r="P134" s="1191">
        <v>4000195</v>
      </c>
    </row>
    <row r="135" spans="1:16" ht="15.75" thickBot="1" x14ac:dyDescent="0.3">
      <c r="A135" s="1263" t="s">
        <v>143</v>
      </c>
      <c r="B135" s="1264"/>
      <c r="C135" s="1264"/>
      <c r="D135" s="1264"/>
      <c r="E135" s="1265">
        <v>0</v>
      </c>
      <c r="F135" s="1265">
        <v>0</v>
      </c>
      <c r="G135" s="1265">
        <v>0</v>
      </c>
      <c r="H135" s="1265">
        <v>0</v>
      </c>
      <c r="I135" s="1265">
        <v>0</v>
      </c>
      <c r="J135" s="1265">
        <v>0</v>
      </c>
      <c r="K135" s="1265">
        <v>0</v>
      </c>
      <c r="L135" s="1265">
        <v>0</v>
      </c>
      <c r="M135" s="1265">
        <v>0</v>
      </c>
      <c r="N135" s="1265">
        <v>0</v>
      </c>
      <c r="O135" s="1265">
        <v>0</v>
      </c>
      <c r="P135" s="1265">
        <v>0</v>
      </c>
    </row>
    <row r="136" spans="1:16" ht="15" hidden="1" customHeight="1" x14ac:dyDescent="0.25">
      <c r="A136" s="1181"/>
      <c r="B136" s="1181"/>
      <c r="C136" s="1181"/>
      <c r="D136" s="1181"/>
      <c r="E136" s="1181"/>
      <c r="F136" s="1181"/>
      <c r="G136" s="1181"/>
      <c r="H136" s="1183">
        <v>-0.12941107153892517</v>
      </c>
      <c r="I136" s="1183">
        <v>1.1806799918413162</v>
      </c>
      <c r="J136" s="1183">
        <v>0</v>
      </c>
      <c r="K136" s="1181"/>
      <c r="L136" s="1181"/>
      <c r="M136" s="1181"/>
      <c r="N136" s="1181"/>
      <c r="O136" s="1181"/>
      <c r="P136" s="1181"/>
    </row>
    <row r="137" spans="1:16" x14ac:dyDescent="0.25">
      <c r="A137" s="1181"/>
      <c r="B137" s="1181"/>
      <c r="C137" s="1181"/>
      <c r="D137" s="1181"/>
      <c r="E137" s="1183">
        <v>0.14109998941421509</v>
      </c>
      <c r="F137" s="1183">
        <v>-1.0949477553367615E-2</v>
      </c>
      <c r="G137" s="1183">
        <v>-3.1545728445053101E-2</v>
      </c>
      <c r="H137" s="1183">
        <v>0.12941107153892517</v>
      </c>
      <c r="I137" s="1183">
        <v>-1.1806799918413162</v>
      </c>
      <c r="J137" s="1183">
        <v>0</v>
      </c>
      <c r="K137" s="1183">
        <v>0</v>
      </c>
      <c r="L137" s="1183">
        <v>4.9223005771636963E-4</v>
      </c>
      <c r="M137" s="1183">
        <v>5.2225589752197266E-4</v>
      </c>
      <c r="N137" s="1183">
        <v>-2</v>
      </c>
      <c r="O137" s="1183">
        <v>-1.0003577470779419</v>
      </c>
      <c r="P137" s="1183">
        <v>-1.1597816944122314</v>
      </c>
    </row>
    <row r="138" spans="1:16" x14ac:dyDescent="0.25">
      <c r="A138" s="1181"/>
      <c r="B138" s="1181"/>
      <c r="C138" s="1181"/>
      <c r="D138" s="1181"/>
      <c r="E138" s="1181"/>
      <c r="F138" s="1181"/>
      <c r="G138" s="1181"/>
      <c r="H138" s="1181"/>
      <c r="I138" s="1181"/>
      <c r="J138" s="1181"/>
      <c r="K138" s="1181"/>
      <c r="L138" s="1181"/>
      <c r="M138" s="1181"/>
      <c r="N138" s="1181"/>
      <c r="O138" s="1181"/>
      <c r="P138" s="1181"/>
    </row>
    <row r="139" spans="1:16" x14ac:dyDescent="0.25">
      <c r="A139" s="1181"/>
      <c r="B139" s="1181"/>
      <c r="C139" s="1181"/>
      <c r="D139" s="1181"/>
      <c r="E139" s="1181"/>
      <c r="F139" s="1181"/>
      <c r="G139" s="1181"/>
      <c r="H139" s="1181"/>
      <c r="I139" s="1181"/>
      <c r="J139" s="1181"/>
      <c r="K139" s="1181"/>
      <c r="L139" s="1181"/>
      <c r="M139" s="1181"/>
      <c r="N139" s="1181"/>
      <c r="O139" s="1181"/>
      <c r="P139" s="1181"/>
    </row>
    <row r="140" spans="1:16" x14ac:dyDescent="0.25">
      <c r="A140" s="1181"/>
      <c r="B140" s="1181"/>
      <c r="C140" s="1181"/>
      <c r="D140" s="1181"/>
      <c r="E140" s="1181"/>
      <c r="F140" s="1181"/>
      <c r="G140" s="1181"/>
      <c r="H140" s="1181"/>
      <c r="I140" s="1181"/>
      <c r="J140" s="1181"/>
      <c r="K140" s="1181"/>
      <c r="L140" s="1183"/>
      <c r="M140" s="1181"/>
      <c r="N140" s="1181"/>
      <c r="O140" s="1181"/>
      <c r="P140" s="1181"/>
    </row>
  </sheetData>
  <mergeCells count="28">
    <mergeCell ref="N10:P11"/>
    <mergeCell ref="D1:D3"/>
    <mergeCell ref="E1:E3"/>
    <mergeCell ref="G1:H3"/>
    <mergeCell ref="A4:M4"/>
    <mergeCell ref="A7:P7"/>
    <mergeCell ref="O12:O15"/>
    <mergeCell ref="P12:P15"/>
    <mergeCell ref="M12:M15"/>
    <mergeCell ref="N12:N15"/>
    <mergeCell ref="A8:P8"/>
    <mergeCell ref="I12:I15"/>
    <mergeCell ref="J12:J15"/>
    <mergeCell ref="A10:D15"/>
    <mergeCell ref="E10:G11"/>
    <mergeCell ref="H10:J11"/>
    <mergeCell ref="K10:M11"/>
    <mergeCell ref="E12:E15"/>
    <mergeCell ref="F12:F15"/>
    <mergeCell ref="G12:G15"/>
    <mergeCell ref="H12:H15"/>
    <mergeCell ref="A9:P9"/>
    <mergeCell ref="A118:D118"/>
    <mergeCell ref="K12:K15"/>
    <mergeCell ref="L12:L15"/>
    <mergeCell ref="A16:D16"/>
    <mergeCell ref="A69:D70"/>
    <mergeCell ref="B90:D90"/>
  </mergeCells>
  <pageMargins left="0.70866141732283472" right="0.70866141732283472" top="0.74803149606299213" bottom="0.74803149606299213" header="0.31496062992125984" footer="0.31496062992125984"/>
  <pageSetup paperSize="9" scale="45" fitToHeight="3" orientation="landscape" r:id="rId1"/>
  <rowBreaks count="1" manualBreakCount="1">
    <brk id="68" max="1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FA238"/>
  <sheetViews>
    <sheetView topLeftCell="A121" zoomScale="90" zoomScaleNormal="90" workbookViewId="0">
      <selection activeCell="B1" sqref="A1:P194"/>
    </sheetView>
  </sheetViews>
  <sheetFormatPr defaultRowHeight="15" x14ac:dyDescent="0.25"/>
  <cols>
    <col min="5" max="5" width="12.140625" customWidth="1"/>
    <col min="6" max="7" width="13.85546875" customWidth="1"/>
    <col min="8" max="8" width="13.28515625" bestFit="1" customWidth="1"/>
    <col min="9" max="9" width="13.5703125" customWidth="1"/>
    <col min="10" max="10" width="13.28515625" bestFit="1" customWidth="1"/>
    <col min="11" max="11" width="13" customWidth="1"/>
    <col min="12" max="12" width="13.5703125" customWidth="1"/>
    <col min="13" max="16" width="13.28515625" bestFit="1" customWidth="1"/>
  </cols>
  <sheetData>
    <row r="1" spans="1:16" ht="15.75" x14ac:dyDescent="0.25">
      <c r="B1" s="196"/>
      <c r="C1" s="196"/>
      <c r="D1" s="1348"/>
      <c r="E1" s="1348"/>
      <c r="F1" s="196"/>
      <c r="G1" s="1314"/>
      <c r="H1" s="1314"/>
      <c r="I1" s="196"/>
      <c r="J1" s="196"/>
      <c r="L1" s="196"/>
      <c r="N1" s="1178"/>
      <c r="O1" s="1178"/>
      <c r="P1" s="1178"/>
    </row>
    <row r="2" spans="1:16" ht="15.75" x14ac:dyDescent="0.25">
      <c r="B2" s="196"/>
      <c r="C2" s="196"/>
      <c r="D2" s="1348"/>
      <c r="E2" s="1348"/>
      <c r="F2" s="196"/>
      <c r="G2" s="1314"/>
      <c r="H2" s="1314"/>
      <c r="I2" s="196"/>
      <c r="N2" s="1178"/>
      <c r="O2" s="1178"/>
      <c r="P2" s="1178"/>
    </row>
    <row r="3" spans="1:16" ht="15.75" x14ac:dyDescent="0.25">
      <c r="B3" s="196"/>
      <c r="C3" s="196"/>
      <c r="D3" s="1348"/>
      <c r="E3" s="1348"/>
      <c r="F3" s="196"/>
      <c r="G3" s="1314"/>
      <c r="H3" s="1314"/>
      <c r="I3" s="196"/>
      <c r="N3" s="1178"/>
      <c r="O3" s="1178"/>
      <c r="P3" s="1178"/>
    </row>
    <row r="4" spans="1:16" x14ac:dyDescent="0.25">
      <c r="A4" s="1303"/>
      <c r="B4" s="1303"/>
      <c r="C4" s="1303"/>
      <c r="D4" s="1303"/>
      <c r="E4" s="1303"/>
      <c r="F4" s="1303"/>
      <c r="G4" s="1303"/>
      <c r="H4" s="1303"/>
      <c r="I4" s="1303"/>
      <c r="J4" s="1303"/>
      <c r="K4" s="1303"/>
      <c r="L4" s="1303"/>
      <c r="M4" s="1303"/>
      <c r="N4" s="1178"/>
      <c r="O4" s="1178"/>
      <c r="P4" s="1178"/>
    </row>
    <row r="5" spans="1:16" x14ac:dyDescent="0.25">
      <c r="A5" s="1180"/>
      <c r="B5" s="1180"/>
      <c r="C5" s="1180"/>
      <c r="D5" s="1180"/>
      <c r="E5" s="1180"/>
      <c r="F5" s="1180"/>
      <c r="G5" s="1180"/>
      <c r="H5" s="1180"/>
      <c r="I5" s="1180"/>
      <c r="J5" s="1180"/>
      <c r="K5" s="1180"/>
      <c r="L5" s="1180"/>
      <c r="M5" s="1180"/>
      <c r="N5" s="1178"/>
      <c r="O5" s="1178"/>
      <c r="P5" s="1178"/>
    </row>
    <row r="6" spans="1:16" x14ac:dyDescent="0.25">
      <c r="A6" s="1180"/>
      <c r="B6" s="1180"/>
      <c r="C6" s="1180"/>
      <c r="D6" s="1180"/>
      <c r="E6" s="1180"/>
      <c r="F6" s="1180"/>
      <c r="G6" s="1180"/>
      <c r="H6" s="1180"/>
      <c r="I6" s="1180"/>
      <c r="J6" s="1180"/>
      <c r="K6" s="1180"/>
      <c r="L6" s="1180"/>
      <c r="M6" s="1180"/>
      <c r="N6" s="1178"/>
      <c r="O6" s="1178"/>
      <c r="P6" s="1178"/>
    </row>
    <row r="7" spans="1:16" ht="15.75" x14ac:dyDescent="0.25">
      <c r="A7" s="1442" t="s">
        <v>145</v>
      </c>
      <c r="B7" s="1442"/>
      <c r="C7" s="1442"/>
      <c r="D7" s="1442"/>
      <c r="E7" s="1442"/>
      <c r="F7" s="1442"/>
      <c r="G7" s="1442"/>
      <c r="H7" s="1442"/>
      <c r="I7" s="1442"/>
      <c r="J7" s="1442"/>
      <c r="K7" s="1442"/>
      <c r="L7" s="1442"/>
      <c r="M7" s="1442"/>
      <c r="N7" s="1442"/>
      <c r="O7" s="1442"/>
      <c r="P7" s="1442"/>
    </row>
    <row r="8" spans="1:16" ht="15.75" x14ac:dyDescent="0.25">
      <c r="A8" s="1442" t="s">
        <v>175</v>
      </c>
      <c r="B8" s="1442"/>
      <c r="C8" s="1442"/>
      <c r="D8" s="1442"/>
      <c r="E8" s="1442"/>
      <c r="F8" s="1442"/>
      <c r="G8" s="1442"/>
      <c r="H8" s="1442"/>
      <c r="I8" s="1442"/>
      <c r="J8" s="1442"/>
      <c r="K8" s="1442"/>
      <c r="L8" s="1442"/>
      <c r="M8" s="1442"/>
      <c r="N8" s="1442"/>
      <c r="O8" s="1442"/>
      <c r="P8" s="1442"/>
    </row>
    <row r="9" spans="1:16" ht="16.5" thickBot="1" x14ac:dyDescent="0.3">
      <c r="A9" s="1461" t="s">
        <v>199</v>
      </c>
      <c r="B9" s="1461"/>
      <c r="C9" s="1461"/>
      <c r="D9" s="1461"/>
      <c r="E9" s="1461"/>
      <c r="F9" s="1461"/>
      <c r="G9" s="1461"/>
      <c r="H9" s="1461"/>
      <c r="I9" s="1461"/>
      <c r="J9" s="1461"/>
      <c r="K9" s="1461"/>
      <c r="L9" s="1461"/>
      <c r="M9" s="1461"/>
      <c r="N9" s="1461"/>
      <c r="O9" s="1461"/>
      <c r="P9" s="1461"/>
    </row>
    <row r="10" spans="1:16" x14ac:dyDescent="0.25">
      <c r="A10" s="1443" t="s">
        <v>148</v>
      </c>
      <c r="B10" s="1444"/>
      <c r="C10" s="1444"/>
      <c r="D10" s="1445"/>
      <c r="E10" s="1452" t="s">
        <v>191</v>
      </c>
      <c r="F10" s="1453"/>
      <c r="G10" s="1456"/>
      <c r="H10" s="1452" t="s">
        <v>192</v>
      </c>
      <c r="I10" s="1453"/>
      <c r="J10" s="1456"/>
      <c r="K10" s="1452" t="s">
        <v>193</v>
      </c>
      <c r="L10" s="1453"/>
      <c r="M10" s="1456"/>
      <c r="N10" s="1452" t="s">
        <v>194</v>
      </c>
      <c r="O10" s="1453"/>
      <c r="P10" s="1456"/>
    </row>
    <row r="11" spans="1:16" ht="15.75" thickBot="1" x14ac:dyDescent="0.3">
      <c r="A11" s="1446"/>
      <c r="B11" s="1447"/>
      <c r="C11" s="1447"/>
      <c r="D11" s="1448"/>
      <c r="E11" s="1454"/>
      <c r="F11" s="1455"/>
      <c r="G11" s="1457"/>
      <c r="H11" s="1454"/>
      <c r="I11" s="1455"/>
      <c r="J11" s="1457"/>
      <c r="K11" s="1454"/>
      <c r="L11" s="1455"/>
      <c r="M11" s="1457"/>
      <c r="N11" s="1454"/>
      <c r="O11" s="1455"/>
      <c r="P11" s="1457"/>
    </row>
    <row r="12" spans="1:16" x14ac:dyDescent="0.25">
      <c r="A12" s="1446"/>
      <c r="B12" s="1447"/>
      <c r="C12" s="1447"/>
      <c r="D12" s="1448"/>
      <c r="E12" s="1439">
        <v>42400</v>
      </c>
      <c r="F12" s="1439">
        <v>42429</v>
      </c>
      <c r="G12" s="1439">
        <v>42460</v>
      </c>
      <c r="H12" s="1439">
        <v>42490</v>
      </c>
      <c r="I12" s="1439">
        <v>42521</v>
      </c>
      <c r="J12" s="1439">
        <v>42551</v>
      </c>
      <c r="K12" s="1439">
        <v>42582</v>
      </c>
      <c r="L12" s="1439">
        <v>42613</v>
      </c>
      <c r="M12" s="1439">
        <v>42643</v>
      </c>
      <c r="N12" s="1439">
        <v>42674</v>
      </c>
      <c r="O12" s="1439">
        <v>42704</v>
      </c>
      <c r="P12" s="1439">
        <v>42735</v>
      </c>
    </row>
    <row r="13" spans="1:16" x14ac:dyDescent="0.25">
      <c r="A13" s="1446"/>
      <c r="B13" s="1447"/>
      <c r="C13" s="1447"/>
      <c r="D13" s="1448"/>
      <c r="E13" s="1440"/>
      <c r="F13" s="1440"/>
      <c r="G13" s="1440"/>
      <c r="H13" s="1440"/>
      <c r="I13" s="1440"/>
      <c r="J13" s="1440"/>
      <c r="K13" s="1440"/>
      <c r="L13" s="1440"/>
      <c r="M13" s="1440"/>
      <c r="N13" s="1440"/>
      <c r="O13" s="1440"/>
      <c r="P13" s="1440"/>
    </row>
    <row r="14" spans="1:16" x14ac:dyDescent="0.25">
      <c r="A14" s="1446"/>
      <c r="B14" s="1447"/>
      <c r="C14" s="1447"/>
      <c r="D14" s="1448"/>
      <c r="E14" s="1440"/>
      <c r="F14" s="1440"/>
      <c r="G14" s="1440"/>
      <c r="H14" s="1440"/>
      <c r="I14" s="1440"/>
      <c r="J14" s="1440"/>
      <c r="K14" s="1440"/>
      <c r="L14" s="1440"/>
      <c r="M14" s="1440"/>
      <c r="N14" s="1440"/>
      <c r="O14" s="1440"/>
      <c r="P14" s="1440"/>
    </row>
    <row r="15" spans="1:16" ht="15.75" thickBot="1" x14ac:dyDescent="0.3">
      <c r="A15" s="1449"/>
      <c r="B15" s="1450"/>
      <c r="C15" s="1450"/>
      <c r="D15" s="1451"/>
      <c r="E15" s="1441"/>
      <c r="F15" s="1441"/>
      <c r="G15" s="1441"/>
      <c r="H15" s="1441"/>
      <c r="I15" s="1441"/>
      <c r="J15" s="1441"/>
      <c r="K15" s="1441"/>
      <c r="L15" s="1441"/>
      <c r="M15" s="1441"/>
      <c r="N15" s="1441"/>
      <c r="O15" s="1441"/>
      <c r="P15" s="1441"/>
    </row>
    <row r="16" spans="1:16" ht="15.75" thickBot="1" x14ac:dyDescent="0.3">
      <c r="A16" s="1426" t="s">
        <v>152</v>
      </c>
      <c r="B16" s="1427"/>
      <c r="C16" s="1427"/>
      <c r="D16" s="1464"/>
      <c r="E16" s="1087"/>
      <c r="F16" s="1087"/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</row>
    <row r="17" spans="1:16" x14ac:dyDescent="0.25">
      <c r="A17" s="1088" t="s">
        <v>177</v>
      </c>
      <c r="B17" s="1089"/>
      <c r="C17" s="1089"/>
      <c r="D17" s="1089"/>
      <c r="E17" s="1090">
        <f t="shared" ref="E17:H17" si="0">E18+E21+E24</f>
        <v>3726575</v>
      </c>
      <c r="F17" s="1090">
        <f t="shared" ref="F17:G17" si="1">F18+F21+F24</f>
        <v>3340228.2530778083</v>
      </c>
      <c r="G17" s="1090">
        <f t="shared" si="1"/>
        <v>3369706</v>
      </c>
      <c r="H17" s="1090">
        <f t="shared" si="0"/>
        <v>3429860.1289999997</v>
      </c>
      <c r="I17" s="1187">
        <f t="shared" ref="I17" si="2">I18+I21+I24</f>
        <v>3742763</v>
      </c>
      <c r="J17" s="1187">
        <f>J18+J21+J24</f>
        <v>3758307.8535599997</v>
      </c>
      <c r="K17" s="1187">
        <f t="shared" ref="K17:M17" si="3">K18+K21+K24</f>
        <v>4086357.24676</v>
      </c>
      <c r="L17" s="1187">
        <f t="shared" si="3"/>
        <v>3651930.9735300001</v>
      </c>
      <c r="M17" s="1187">
        <f t="shared" si="3"/>
        <v>4434382.7436071821</v>
      </c>
      <c r="N17" s="1187">
        <f t="shared" ref="N17:P17" si="4">N18+N21+N24</f>
        <v>4158659.0759058939</v>
      </c>
      <c r="O17" s="1187">
        <f t="shared" si="4"/>
        <v>4535202.3363149697</v>
      </c>
      <c r="P17" s="1187">
        <f t="shared" si="4"/>
        <v>4708167.2559592556</v>
      </c>
    </row>
    <row r="18" spans="1:16" x14ac:dyDescent="0.25">
      <c r="A18" s="1091"/>
      <c r="B18" s="1092" t="s">
        <v>178</v>
      </c>
      <c r="C18" s="1093"/>
      <c r="D18" s="1093"/>
      <c r="E18" s="1090">
        <f>E19+E20</f>
        <v>2557313</v>
      </c>
      <c r="F18" s="1090">
        <f t="shared" ref="F18:G18" si="5">F19+F20</f>
        <v>2286337.2530778083</v>
      </c>
      <c r="G18" s="1090">
        <f t="shared" si="5"/>
        <v>2413257</v>
      </c>
      <c r="H18" s="1090">
        <f t="shared" ref="H18" si="6">H19+H20</f>
        <v>2479172</v>
      </c>
      <c r="I18" s="1187">
        <f t="shared" ref="I18" si="7">I19+I20</f>
        <v>2597060</v>
      </c>
      <c r="J18" s="1187">
        <f t="shared" ref="J18:M18" si="8">J19+J20</f>
        <v>1942211</v>
      </c>
      <c r="K18" s="1187">
        <f t="shared" si="8"/>
        <v>3034020</v>
      </c>
      <c r="L18" s="1187">
        <f t="shared" si="8"/>
        <v>2666813</v>
      </c>
      <c r="M18" s="1187">
        <f t="shared" si="8"/>
        <v>2832678.4093871815</v>
      </c>
      <c r="N18" s="1187">
        <f t="shared" ref="N18:P18" si="9">N19+N20</f>
        <v>2848704.7000758941</v>
      </c>
      <c r="O18" s="1187">
        <f t="shared" si="9"/>
        <v>3309664.5778149692</v>
      </c>
      <c r="P18" s="1187">
        <f t="shared" si="9"/>
        <v>3160260.6069292547</v>
      </c>
    </row>
    <row r="19" spans="1:16" x14ac:dyDescent="0.25">
      <c r="A19" s="1091"/>
      <c r="B19" s="1093"/>
      <c r="C19" s="1093" t="s">
        <v>88</v>
      </c>
      <c r="D19" s="1093"/>
      <c r="E19" s="1094">
        <f>[6]INDUSTRY!$F$10</f>
        <v>1714871</v>
      </c>
      <c r="F19" s="1094">
        <f>[6]INDUSTRY!$G$10</f>
        <v>1639989.2530778083</v>
      </c>
      <c r="G19" s="1094">
        <f>[7]INDUSTRY!$H$10</f>
        <v>1525928</v>
      </c>
      <c r="H19" s="1094">
        <f>[8]INDUSTRY!$I$10</f>
        <v>1477487</v>
      </c>
      <c r="I19" s="1191">
        <f>[8]INDUSTRY!$J$10</f>
        <v>1294124</v>
      </c>
      <c r="J19" s="1191">
        <f>[6]INDUSTRY!$K$10</f>
        <v>1116622</v>
      </c>
      <c r="K19" s="1191">
        <f>[6]INDUSTRY!$L$10</f>
        <v>1660399</v>
      </c>
      <c r="L19" s="1191">
        <f>[6]INDUSTRY!$M$10</f>
        <v>1874138</v>
      </c>
      <c r="M19" s="1191">
        <f>[6]INDUSTRY!$N$10</f>
        <v>1902668.8985971813</v>
      </c>
      <c r="N19" s="1191">
        <f>[6]INDUSTRY!$O$10</f>
        <v>1734022.8380158942</v>
      </c>
      <c r="O19" s="1191">
        <f>[6]INDUSTRY!$P$10</f>
        <v>1900465.0608149692</v>
      </c>
      <c r="P19" s="1191">
        <f>[6]INDUSTRY!$Q$10</f>
        <v>2215518.6267992547</v>
      </c>
    </row>
    <row r="20" spans="1:16" x14ac:dyDescent="0.25">
      <c r="A20" s="1091"/>
      <c r="B20" s="1095"/>
      <c r="C20" s="1095" t="s">
        <v>89</v>
      </c>
      <c r="D20" s="1093"/>
      <c r="E20" s="1191">
        <f>[6]INDUSTRY!$F$11</f>
        <v>842442</v>
      </c>
      <c r="F20" s="1191">
        <f>[6]INDUSTRY!$G$11</f>
        <v>646348</v>
      </c>
      <c r="G20" s="1094">
        <f>[7]INDUSTRY!$H$11</f>
        <v>887329</v>
      </c>
      <c r="H20" s="1191">
        <f>[8]INDUSTRY!$I$11</f>
        <v>1001685</v>
      </c>
      <c r="I20" s="1191">
        <f>[8]INDUSTRY!$J$11</f>
        <v>1302936</v>
      </c>
      <c r="J20" s="1191">
        <f>[6]INDUSTRY!$K$11</f>
        <v>825589</v>
      </c>
      <c r="K20" s="1191">
        <f>[6]INDUSTRY!$L$11</f>
        <v>1373621</v>
      </c>
      <c r="L20" s="1191">
        <f>[6]INDUSTRY!$M$11</f>
        <v>792675</v>
      </c>
      <c r="M20" s="1191">
        <f>[6]INDUSTRY!$N$11</f>
        <v>930009.51078999997</v>
      </c>
      <c r="N20" s="1191">
        <f>[6]INDUSTRY!$O$11</f>
        <v>1114681.86206</v>
      </c>
      <c r="O20" s="1191">
        <f>[6]INDUSTRY!$P$11</f>
        <v>1409199.517</v>
      </c>
      <c r="P20" s="1191">
        <f>[6]INDUSTRY!$Q$11</f>
        <v>944741.98013000004</v>
      </c>
    </row>
    <row r="21" spans="1:16" x14ac:dyDescent="0.25">
      <c r="A21" s="1091"/>
      <c r="B21" s="1096" t="s">
        <v>179</v>
      </c>
      <c r="C21" s="1095"/>
      <c r="D21" s="1093"/>
      <c r="E21" s="1090">
        <f>E22+E23</f>
        <v>1051238</v>
      </c>
      <c r="F21" s="1090">
        <f t="shared" ref="F21:G21" si="10">F22+F23</f>
        <v>1053891</v>
      </c>
      <c r="G21" s="1090">
        <f t="shared" si="10"/>
        <v>956449</v>
      </c>
      <c r="H21" s="1090">
        <f t="shared" ref="H21" si="11">H22+H23</f>
        <v>950688.12899999996</v>
      </c>
      <c r="I21" s="1187">
        <f t="shared" ref="I21" si="12">I22+I23</f>
        <v>1145703</v>
      </c>
      <c r="J21" s="1187">
        <f t="shared" ref="J21:M21" si="13">J22+J23</f>
        <v>1144950.85356</v>
      </c>
      <c r="K21" s="1187">
        <f t="shared" si="13"/>
        <v>898565.24676000001</v>
      </c>
      <c r="L21" s="1187">
        <f t="shared" si="13"/>
        <v>985117.97353000008</v>
      </c>
      <c r="M21" s="1187">
        <f t="shared" si="13"/>
        <v>926403.33422000008</v>
      </c>
      <c r="N21" s="1187">
        <f t="shared" ref="N21:P21" si="14">N22+N23</f>
        <v>877027.37583000003</v>
      </c>
      <c r="O21" s="1187">
        <f t="shared" si="14"/>
        <v>888202.96460999991</v>
      </c>
      <c r="P21" s="1187">
        <f t="shared" si="14"/>
        <v>929774.54439000017</v>
      </c>
    </row>
    <row r="22" spans="1:16" x14ac:dyDescent="0.25">
      <c r="A22" s="1091"/>
      <c r="B22" s="1095"/>
      <c r="C22" s="1093" t="s">
        <v>88</v>
      </c>
      <c r="D22" s="1093"/>
      <c r="E22" s="1191">
        <f>[6]INDUSTRY!$F$13</f>
        <v>1001238</v>
      </c>
      <c r="F22" s="1094">
        <f>[6]INDUSTRY!$G$13</f>
        <v>990269</v>
      </c>
      <c r="G22" s="1094">
        <f>[7]INDUSTRY!$H$13</f>
        <v>897613</v>
      </c>
      <c r="H22" s="1191">
        <f>[8]INDUSTRY!$I$13</f>
        <v>865590.12899999996</v>
      </c>
      <c r="I22" s="1191">
        <f>[8]INDUSTRY!$J$13</f>
        <v>941598</v>
      </c>
      <c r="J22" s="1191">
        <f>[6]INDUSTRY!$K$13</f>
        <v>858769</v>
      </c>
      <c r="K22" s="1191">
        <f>[6]INDUSTRY!$L$13</f>
        <v>816717</v>
      </c>
      <c r="L22" s="1191">
        <f>[6]INDUSTRY!$M$13</f>
        <v>849210</v>
      </c>
      <c r="M22" s="1191">
        <f>[6]INDUSTRY!$N$13</f>
        <v>780032</v>
      </c>
      <c r="N22" s="1191">
        <f>[6]INDUSTRY!$O$13</f>
        <v>766229</v>
      </c>
      <c r="O22" s="1191">
        <f>[6]INDUSTRY!$P$13</f>
        <v>782903</v>
      </c>
      <c r="P22" s="1191">
        <f>[6]INDUSTRY!$Q$13</f>
        <v>743983</v>
      </c>
    </row>
    <row r="23" spans="1:16" x14ac:dyDescent="0.25">
      <c r="A23" s="1091"/>
      <c r="B23" s="1095"/>
      <c r="C23" s="1095" t="s">
        <v>89</v>
      </c>
      <c r="D23" s="1093"/>
      <c r="E23" s="1094">
        <f>[7]INDUSTRY!$F$14</f>
        <v>50000</v>
      </c>
      <c r="F23" s="1191">
        <f>[6]INDUSTRY!$G$14</f>
        <v>63622</v>
      </c>
      <c r="G23" s="1094">
        <f>[7]INDUSTRY!$H$14</f>
        <v>58836</v>
      </c>
      <c r="H23" s="1191">
        <f>[8]INDUSTRY!$I$14</f>
        <v>85098</v>
      </c>
      <c r="I23" s="1191">
        <f>[8]INDUSTRY!$J$14</f>
        <v>204105</v>
      </c>
      <c r="J23" s="1191">
        <f>[6]INDUSTRY!$K$14</f>
        <v>286181.85355999996</v>
      </c>
      <c r="K23" s="1191">
        <f>[6]INDUSTRY!$L$14</f>
        <v>81848.246760000009</v>
      </c>
      <c r="L23" s="1191">
        <f>[6]INDUSTRY!$M$14</f>
        <v>135907.97353000008</v>
      </c>
      <c r="M23" s="1191">
        <f>[6]INDUSTRY!$N$14</f>
        <v>146371.33422000008</v>
      </c>
      <c r="N23" s="1191">
        <f>[6]INDUSTRY!$O$14</f>
        <v>110798.37583000003</v>
      </c>
      <c r="O23" s="1191">
        <f>[6]INDUSTRY!$P$14</f>
        <v>105299.96460999991</v>
      </c>
      <c r="P23" s="1191">
        <f>[6]INDUSTRY!$Q$14</f>
        <v>185791.54439000017</v>
      </c>
    </row>
    <row r="24" spans="1:16" ht="15.75" thickBot="1" x14ac:dyDescent="0.3">
      <c r="A24" s="1097"/>
      <c r="B24" s="1098" t="s">
        <v>180</v>
      </c>
      <c r="C24" s="1099"/>
      <c r="D24" s="1099"/>
      <c r="E24" s="1094">
        <f>[7]INDUSTRY!$F$15</f>
        <v>118024</v>
      </c>
      <c r="F24" s="1191">
        <f>[6]INDUSTRY!$G$15</f>
        <v>0</v>
      </c>
      <c r="G24" s="1094">
        <f>[7]INDUSTRY!$H$15</f>
        <v>0</v>
      </c>
      <c r="H24" s="1191">
        <f>[8]INDUSTRY!$I$15</f>
        <v>0</v>
      </c>
      <c r="I24" s="1191">
        <f>[8]INDUSTRY!$J$15</f>
        <v>0</v>
      </c>
      <c r="J24" s="1191">
        <f>[6]INDUSTRY!$K$15</f>
        <v>671146</v>
      </c>
      <c r="K24" s="1191">
        <f>[6]INDUSTRY!$L$15</f>
        <v>153772</v>
      </c>
      <c r="L24" s="1191">
        <f>[6]INDUSTRY!$M$15</f>
        <v>0</v>
      </c>
      <c r="M24" s="1191">
        <f>[6]INDUSTRY!$N$15</f>
        <v>675301</v>
      </c>
      <c r="N24" s="1191">
        <f>[6]INDUSTRY!$O$15</f>
        <v>432927</v>
      </c>
      <c r="O24" s="1191">
        <f>[6]INDUSTRY!$P$15</f>
        <v>337334.79388999997</v>
      </c>
      <c r="P24" s="1191">
        <f>[6]INDUSTRY!$Q$15</f>
        <v>618132.10464000003</v>
      </c>
    </row>
    <row r="25" spans="1:16" x14ac:dyDescent="0.25">
      <c r="A25" s="1100" t="s">
        <v>181</v>
      </c>
      <c r="B25" s="1101"/>
      <c r="C25" s="1101"/>
      <c r="D25" s="1101"/>
      <c r="E25" s="1090">
        <f>E26+E33</f>
        <v>82259942</v>
      </c>
      <c r="F25" s="1090">
        <f t="shared" ref="F25:G25" si="15">F26+F33</f>
        <v>84565383.836152196</v>
      </c>
      <c r="G25" s="1090">
        <f t="shared" si="15"/>
        <v>86596630.327685058</v>
      </c>
      <c r="H25" s="1187">
        <f t="shared" ref="H25" si="16">H26+H33</f>
        <v>87047551.015857682</v>
      </c>
      <c r="I25" s="1187">
        <f t="shared" ref="I25" si="17">I26+I33</f>
        <v>86824843.383946031</v>
      </c>
      <c r="J25" s="1187">
        <f t="shared" ref="J25:M25" si="18">J26+J33</f>
        <v>86533234.591144234</v>
      </c>
      <c r="K25" s="1187">
        <f t="shared" si="18"/>
        <v>86135123.753240004</v>
      </c>
      <c r="L25" s="1187">
        <f t="shared" si="18"/>
        <v>86331513.026470006</v>
      </c>
      <c r="M25" s="1187">
        <f t="shared" si="18"/>
        <v>86273106.459625199</v>
      </c>
      <c r="N25" s="1187">
        <f t="shared" ref="N25:P25" si="19">N26+N33</f>
        <v>87108887.571003571</v>
      </c>
      <c r="O25" s="1187">
        <f t="shared" si="19"/>
        <v>89427852.102536172</v>
      </c>
      <c r="P25" s="1187">
        <f t="shared" si="19"/>
        <v>89766852.514910743</v>
      </c>
    </row>
    <row r="26" spans="1:16" x14ac:dyDescent="0.25">
      <c r="A26" s="1102"/>
      <c r="B26" s="1103" t="s">
        <v>178</v>
      </c>
      <c r="C26" s="1103"/>
      <c r="D26" s="1104"/>
      <c r="E26" s="1090">
        <f>SUM(E27:E32)</f>
        <v>77640485</v>
      </c>
      <c r="F26" s="1090">
        <f t="shared" ref="F26:G26" si="20">SUM(F27:F32)</f>
        <v>79957565.344842196</v>
      </c>
      <c r="G26" s="1090">
        <f t="shared" si="20"/>
        <v>82010249.654455066</v>
      </c>
      <c r="H26" s="1187">
        <f t="shared" ref="H26" si="21">SUM(H27:H32)</f>
        <v>82558312.603857681</v>
      </c>
      <c r="I26" s="1187">
        <f t="shared" ref="I26" si="22">SUM(I27:I32)</f>
        <v>81790294.383946031</v>
      </c>
      <c r="J26" s="1187">
        <f t="shared" ref="J26:M26" si="23">SUM(J27:J32)</f>
        <v>81506801.444704235</v>
      </c>
      <c r="K26" s="1187">
        <f t="shared" si="23"/>
        <v>81133315</v>
      </c>
      <c r="L26" s="1187">
        <f t="shared" si="23"/>
        <v>81339521</v>
      </c>
      <c r="M26" s="1187">
        <f t="shared" si="23"/>
        <v>81304280.029095203</v>
      </c>
      <c r="N26" s="1187">
        <f t="shared" ref="N26:P26" si="24">SUM(N27:N32)</f>
        <v>81964520.880163565</v>
      </c>
      <c r="O26" s="1187">
        <f t="shared" si="24"/>
        <v>83508399.067146167</v>
      </c>
      <c r="P26" s="1187">
        <f t="shared" si="24"/>
        <v>83855085.388790742</v>
      </c>
    </row>
    <row r="27" spans="1:16" x14ac:dyDescent="0.25">
      <c r="A27" s="1102"/>
      <c r="B27" s="1104"/>
      <c r="C27" s="1093" t="s">
        <v>164</v>
      </c>
      <c r="D27" s="1104"/>
      <c r="E27" s="1094">
        <f>[6]INDUSTRY!$F$18</f>
        <v>25011872</v>
      </c>
      <c r="F27" s="1094">
        <f>[6]INDUSTRY!$G$18</f>
        <v>25726370.288720001</v>
      </c>
      <c r="G27" s="1094">
        <f>[7]INDUSTRY!$H$18</f>
        <v>27022651.955699999</v>
      </c>
      <c r="H27" s="1191">
        <f>[8]INDUSTRY!$I$18</f>
        <v>25827836.332109999</v>
      </c>
      <c r="I27" s="1191">
        <f>[8]INDUSTRY!$J$18</f>
        <v>25762816.126699999</v>
      </c>
      <c r="J27" s="1191">
        <f>[6]INDUSTRY!$K$18</f>
        <v>24621198.509959999</v>
      </c>
      <c r="K27" s="1191">
        <f>[6]INDUSTRY!$L$18</f>
        <v>25100009</v>
      </c>
      <c r="L27" s="1191">
        <f>[6]INDUSTRY!$M$18</f>
        <v>24601059</v>
      </c>
      <c r="M27" s="1191">
        <f>[6]INDUSTRY!$N$18</f>
        <v>24706874.953390002</v>
      </c>
      <c r="N27" s="1191">
        <f>[6]INDUSTRY!$O$18</f>
        <v>25486254.137790002</v>
      </c>
      <c r="O27" s="1191">
        <f>[6]INDUSTRY!$P$18</f>
        <v>26806406.99738</v>
      </c>
      <c r="P27" s="1191">
        <f>[6]INDUSTRY!$Q$18</f>
        <v>26705155.07525</v>
      </c>
    </row>
    <row r="28" spans="1:16" x14ac:dyDescent="0.25">
      <c r="A28" s="1102"/>
      <c r="B28" s="1104"/>
      <c r="C28" s="1093" t="s">
        <v>165</v>
      </c>
      <c r="D28" s="1093"/>
      <c r="E28" s="1191">
        <f>[6]INDUSTRY!$F$19</f>
        <v>13377312</v>
      </c>
      <c r="F28" s="1191">
        <f>[6]INDUSTRY!$G$19</f>
        <v>14350291.771609999</v>
      </c>
      <c r="G28" s="1094">
        <f>[7]INDUSTRY!$H$19</f>
        <v>15867525.255380001</v>
      </c>
      <c r="H28" s="1191">
        <f>[8]INDUSTRY!$I$19</f>
        <v>17255526.5737</v>
      </c>
      <c r="I28" s="1191">
        <f>[8]INDUSTRY!$J$19</f>
        <v>14943029.446180001</v>
      </c>
      <c r="J28" s="1191">
        <f>[6]INDUSTRY!K19</f>
        <v>14180802.242219999</v>
      </c>
      <c r="K28" s="1191">
        <f>[6]INDUSTRY!$L$19</f>
        <v>14445293</v>
      </c>
      <c r="L28" s="1191">
        <f>[6]INDUSTRY!$M$19</f>
        <v>15134093</v>
      </c>
      <c r="M28" s="1191">
        <f>[6]INDUSTRY!$N$19</f>
        <v>13814929.312789999</v>
      </c>
      <c r="N28" s="1191">
        <f>[6]INDUSTRY!$O$19</f>
        <v>13269321.342840001</v>
      </c>
      <c r="O28" s="1191">
        <f>[6]INDUSTRY!$P$19</f>
        <v>12783261.02579</v>
      </c>
      <c r="P28" s="1191">
        <f>[6]INDUSTRY!$Q$19</f>
        <v>13495436.306439999</v>
      </c>
    </row>
    <row r="29" spans="1:16" x14ac:dyDescent="0.25">
      <c r="A29" s="1102"/>
      <c r="B29" s="1104"/>
      <c r="C29" s="1093" t="s">
        <v>9</v>
      </c>
      <c r="D29" s="1093"/>
      <c r="E29" s="1191">
        <f>[6]INDUSTRY!$F$20</f>
        <v>3045375</v>
      </c>
      <c r="F29" s="1191">
        <f>[6]INDUSTRY!$G$20</f>
        <v>3068186.7940400001</v>
      </c>
      <c r="G29" s="1094">
        <f>[7]INDUSTRY!$H$20</f>
        <v>3146328.4754699999</v>
      </c>
      <c r="H29" s="1191">
        <f>[8]INDUSTRY!$I$20</f>
        <v>3143395.4580800002</v>
      </c>
      <c r="I29" s="1191">
        <f>[8]INDUSTRY!$J$20</f>
        <v>3088829.2889900003</v>
      </c>
      <c r="J29" s="1191">
        <f>[6]INDUSTRY!K20</f>
        <v>3208962.5696899998</v>
      </c>
      <c r="K29" s="1191">
        <f>[6]INDUSTRY!$L$20</f>
        <v>3268341</v>
      </c>
      <c r="L29" s="1191">
        <f>[6]INDUSTRY!$M$20</f>
        <v>3229505</v>
      </c>
      <c r="M29" s="1191">
        <f>[6]INDUSTRY!$N$20</f>
        <v>3276857.1938800002</v>
      </c>
      <c r="N29" s="1191">
        <f>[6]INDUSTRY!$O$20</f>
        <v>3248786.58011</v>
      </c>
      <c r="O29" s="1191">
        <f>[6]INDUSTRY!$P$20</f>
        <v>3250045.8080599997</v>
      </c>
      <c r="P29" s="1191">
        <f>[6]INDUSTRY!$Q$20</f>
        <v>3383305.1578099998</v>
      </c>
    </row>
    <row r="30" spans="1:16" x14ac:dyDescent="0.25">
      <c r="A30" s="1105"/>
      <c r="B30" s="1106"/>
      <c r="C30" s="1106" t="s">
        <v>10</v>
      </c>
      <c r="D30" s="1106"/>
      <c r="E30" s="1191">
        <f>[6]INDUSTRY!$F$21</f>
        <v>11498017</v>
      </c>
      <c r="F30" s="1191">
        <f>[6]INDUSTRY!$G$21</f>
        <v>11579908.989977397</v>
      </c>
      <c r="G30" s="1094">
        <f>[7]INDUSTRY!$H$21</f>
        <v>11533640.443910141</v>
      </c>
      <c r="H30" s="1191">
        <f>[8]INDUSTRY!$I$21</f>
        <v>11981045.521525893</v>
      </c>
      <c r="I30" s="1191">
        <f>[8]INDUSTRY!$J$21</f>
        <v>13522989.904253837</v>
      </c>
      <c r="J30" s="1191">
        <f>[6]INDUSTRY!K21</f>
        <v>12969101.417114247</v>
      </c>
      <c r="K30" s="1191">
        <f>[6]INDUSTRY!$L$21</f>
        <v>13294076</v>
      </c>
      <c r="L30" s="1191">
        <f>[6]INDUSTRY!$M$21</f>
        <v>13970088</v>
      </c>
      <c r="M30" s="1191">
        <f>[6]INDUSTRY!$N$21</f>
        <v>14584872.724815205</v>
      </c>
      <c r="N30" s="1191">
        <f>[6]INDUSTRY!$O$21</f>
        <v>15784198.558853563</v>
      </c>
      <c r="O30" s="1191">
        <f>[6]INDUSTRY!$P$21</f>
        <v>16514114.043156162</v>
      </c>
      <c r="P30" s="1191">
        <f>[6]INDUSTRY!$Q$21</f>
        <v>16379879.093320744</v>
      </c>
    </row>
    <row r="31" spans="1:16" x14ac:dyDescent="0.25">
      <c r="A31" s="1105"/>
      <c r="B31" s="1106"/>
      <c r="C31" s="1106" t="s">
        <v>94</v>
      </c>
      <c r="D31" s="1106"/>
      <c r="E31" s="1191">
        <f>[6]INDUSTRY!$F$22</f>
        <v>20807017</v>
      </c>
      <c r="F31" s="1191">
        <f>[6]INDUSTRY!$G$22</f>
        <v>21294170.456714794</v>
      </c>
      <c r="G31" s="1094">
        <f>[7]INDUSTRY!$H$22</f>
        <v>21667777.293504931</v>
      </c>
      <c r="H31" s="1191">
        <f>[8]INDUSTRY!$I$22</f>
        <v>22061038.817651782</v>
      </c>
      <c r="I31" s="1191">
        <f>[8]INDUSTRY!$J$22</f>
        <v>21580973.251992192</v>
      </c>
      <c r="J31" s="1191">
        <f>[6]INDUSTRY!K22</f>
        <v>21978381.598379999</v>
      </c>
      <c r="K31" s="1191">
        <f>[6]INDUSTRY!$L$22</f>
        <v>21807914</v>
      </c>
      <c r="L31" s="1191">
        <f>[6]INDUSTRY!$M$22</f>
        <v>21615856</v>
      </c>
      <c r="M31" s="1191">
        <f>[6]INDUSTRY!$N$22</f>
        <v>21668723.850610003</v>
      </c>
      <c r="N31" s="1191">
        <f>[6]INDUSTRY!$O$22</f>
        <v>21094685.338780001</v>
      </c>
      <c r="O31" s="1191">
        <f>[6]INDUSTRY!$P$22</f>
        <v>20683785.305149999</v>
      </c>
      <c r="P31" s="1191">
        <f>[6]INDUSTRY!$Q$22</f>
        <v>21171092.634319998</v>
      </c>
    </row>
    <row r="32" spans="1:16" x14ac:dyDescent="0.25">
      <c r="A32" s="1107"/>
      <c r="B32" s="1108"/>
      <c r="C32" s="1109" t="s">
        <v>95</v>
      </c>
      <c r="D32" s="1108"/>
      <c r="E32" s="1191">
        <f>[6]INDUSTRY!$F$23</f>
        <v>3900892</v>
      </c>
      <c r="F32" s="1191">
        <f>[6]INDUSTRY!$G$23</f>
        <v>3938637.0437799999</v>
      </c>
      <c r="G32" s="1094">
        <f>[7]INDUSTRY!$H$23</f>
        <v>2772326.23049</v>
      </c>
      <c r="H32" s="1191">
        <f>[8]INDUSTRY!$I$23</f>
        <v>2289469.9007899999</v>
      </c>
      <c r="I32" s="1191">
        <f>[8]INDUSTRY!$J$23</f>
        <v>2891656.36583</v>
      </c>
      <c r="J32" s="1191">
        <f>[6]INDUSTRY!K23</f>
        <v>4548355.1073399996</v>
      </c>
      <c r="K32" s="1191">
        <f>[6]INDUSTRY!$L$23</f>
        <v>3217682</v>
      </c>
      <c r="L32" s="1191">
        <f>[6]INDUSTRY!$M$23</f>
        <v>2788920</v>
      </c>
      <c r="M32" s="1191">
        <f>[6]INDUSTRY!$N$23</f>
        <v>3252021.9936100002</v>
      </c>
      <c r="N32" s="1191">
        <f>[6]INDUSTRY!$O$23</f>
        <v>3081274.9217900001</v>
      </c>
      <c r="O32" s="1191">
        <f>[6]INDUSTRY!$P$23</f>
        <v>3470785.8876100001</v>
      </c>
      <c r="P32" s="1191">
        <f>[6]INDUSTRY!$Q$23</f>
        <v>2720217.1216500001</v>
      </c>
    </row>
    <row r="33" spans="1:16" x14ac:dyDescent="0.25">
      <c r="A33" s="1110"/>
      <c r="B33" s="1111" t="s">
        <v>179</v>
      </c>
      <c r="C33" s="1112"/>
      <c r="D33" s="1112"/>
      <c r="E33" s="1090">
        <f>SUM(E34:E38)</f>
        <v>4619457</v>
      </c>
      <c r="F33" s="1090">
        <f t="shared" ref="F33:G33" si="25">SUM(F34:F38)</f>
        <v>4607818.4913100004</v>
      </c>
      <c r="G33" s="1090">
        <f t="shared" si="25"/>
        <v>4586380.6732299998</v>
      </c>
      <c r="H33" s="1187">
        <f t="shared" ref="H33" si="26">SUM(H34:H38)</f>
        <v>4489238.4120000005</v>
      </c>
      <c r="I33" s="1187">
        <f t="shared" ref="I33" si="27">SUM(I34:I38)</f>
        <v>5034549</v>
      </c>
      <c r="J33" s="1187">
        <f t="shared" ref="J33:M33" si="28">SUM(J34:J38)</f>
        <v>5026433.1464400003</v>
      </c>
      <c r="K33" s="1187">
        <f t="shared" si="28"/>
        <v>5001808.7532400005</v>
      </c>
      <c r="L33" s="1187">
        <f t="shared" si="28"/>
        <v>4991992.0264699999</v>
      </c>
      <c r="M33" s="1187">
        <f t="shared" si="28"/>
        <v>4968826.4305300005</v>
      </c>
      <c r="N33" s="1187">
        <f t="shared" ref="N33:P33" si="29">SUM(N34:N38)</f>
        <v>5144366.6908400003</v>
      </c>
      <c r="O33" s="1187">
        <f t="shared" si="29"/>
        <v>5919453.0353899999</v>
      </c>
      <c r="P33" s="1187">
        <f t="shared" si="29"/>
        <v>5911767.1261200001</v>
      </c>
    </row>
    <row r="34" spans="1:16" x14ac:dyDescent="0.25">
      <c r="A34" s="1110"/>
      <c r="B34" s="1112"/>
      <c r="C34" s="1112" t="s">
        <v>97</v>
      </c>
      <c r="D34" s="1112"/>
      <c r="E34" s="1094">
        <f>[6]INDUSTRY!$F$25</f>
        <v>0</v>
      </c>
      <c r="F34" s="1094">
        <f>[7]INDUSTRY!$G$25</f>
        <v>0</v>
      </c>
      <c r="G34" s="1094">
        <f>[7]INDUSTRY!$H$25</f>
        <v>0</v>
      </c>
      <c r="H34" s="1191">
        <f>[8]INDUSTRY!$I$25</f>
        <v>0</v>
      </c>
      <c r="I34" s="1191">
        <f>[8]INDUSTRY!$J$25</f>
        <v>0</v>
      </c>
      <c r="J34" s="1191">
        <f>[6]INDUSTRY!K25</f>
        <v>0</v>
      </c>
      <c r="K34" s="1191">
        <f>[6]INDUSTRY!$L$25</f>
        <v>0</v>
      </c>
      <c r="L34" s="1191">
        <f>[6]INDUSTRY!$L$25</f>
        <v>0</v>
      </c>
      <c r="M34" s="1191">
        <f>[6]INDUSTRY!$N$25</f>
        <v>0</v>
      </c>
      <c r="N34" s="1191">
        <f>[6]INDUSTRY!$O$25</f>
        <v>0</v>
      </c>
      <c r="O34" s="1191">
        <f>[6]INDUSTRY!$P$25</f>
        <v>0</v>
      </c>
      <c r="P34" s="1191">
        <f>[6]INDUSTRY!$Q$25</f>
        <v>0</v>
      </c>
    </row>
    <row r="35" spans="1:16" x14ac:dyDescent="0.25">
      <c r="A35" s="1110"/>
      <c r="B35" s="1113"/>
      <c r="C35" s="1114" t="s">
        <v>15</v>
      </c>
      <c r="D35" s="1112"/>
      <c r="E35" s="1191">
        <f>[6]INDUSTRY!$F$26</f>
        <v>0</v>
      </c>
      <c r="F35" s="1094">
        <f>[7]INDUSTRY!$G$26</f>
        <v>0</v>
      </c>
      <c r="G35" s="1094">
        <f>[7]INDUSTRY!$H$26</f>
        <v>0</v>
      </c>
      <c r="H35" s="1191">
        <f>[8]INDUSTRY!$I$26</f>
        <v>0</v>
      </c>
      <c r="I35" s="1191">
        <f>[8]INDUSTRY!$J$26</f>
        <v>0</v>
      </c>
      <c r="J35" s="1191">
        <f>[6]INDUSTRY!K26</f>
        <v>0</v>
      </c>
      <c r="K35" s="1191">
        <f>[6]INDUSTRY!$L$26</f>
        <v>0</v>
      </c>
      <c r="L35" s="1191">
        <f>[6]INDUSTRY!$L$26</f>
        <v>0</v>
      </c>
      <c r="M35" s="1191">
        <f>[6]INDUSTRY!$N$26</f>
        <v>0</v>
      </c>
      <c r="N35" s="1191">
        <f>[6]INDUSTRY!$O$26</f>
        <v>0</v>
      </c>
      <c r="O35" s="1191">
        <f>[6]INDUSTRY!$P$26</f>
        <v>0</v>
      </c>
      <c r="P35" s="1191">
        <f>[6]INDUSTRY!$Q$26</f>
        <v>0</v>
      </c>
    </row>
    <row r="36" spans="1:16" x14ac:dyDescent="0.25">
      <c r="A36" s="1115"/>
      <c r="B36" s="1116"/>
      <c r="C36" s="1117" t="s">
        <v>16</v>
      </c>
      <c r="D36" s="1117"/>
      <c r="E36" s="1191">
        <f>[6]INDUSTRY!$F$27</f>
        <v>3437360</v>
      </c>
      <c r="F36" s="1094">
        <f>[7]INDUSTRY!$G$27</f>
        <v>3416979.49131</v>
      </c>
      <c r="G36" s="1094">
        <f>[7]INDUSTRY!$H$27</f>
        <v>3413687.6732299998</v>
      </c>
      <c r="H36" s="1191">
        <f>[8]INDUSTRY!$I$27</f>
        <v>3306763.412</v>
      </c>
      <c r="I36" s="1191">
        <f>[8]INDUSTRY!$J$27</f>
        <v>3841965</v>
      </c>
      <c r="J36" s="1191">
        <f>[6]INDUSTRY!K27</f>
        <v>3853182</v>
      </c>
      <c r="K36" s="1191">
        <f>[6]INDUSTRY!$L$27</f>
        <v>3818941</v>
      </c>
      <c r="L36" s="1191">
        <f>[6]INDUSTRY!$M$27</f>
        <v>3798741</v>
      </c>
      <c r="M36" s="1191">
        <f>[6]INDUSTRY!$N$27</f>
        <v>3796196.7647500001</v>
      </c>
      <c r="N36" s="1191">
        <f>[6]INDUSTRY!$O$27</f>
        <v>3961304.0666700001</v>
      </c>
      <c r="O36" s="1191">
        <f>[6]INDUSTRY!$P$27</f>
        <v>4181940</v>
      </c>
      <c r="P36" s="1191">
        <f>[6]INDUSTRY!$Q$27</f>
        <v>4189829.6705100001</v>
      </c>
    </row>
    <row r="37" spans="1:16" x14ac:dyDescent="0.25">
      <c r="A37" s="1105"/>
      <c r="B37" s="1113"/>
      <c r="C37" s="1112" t="s">
        <v>98</v>
      </c>
      <c r="D37" s="1112"/>
      <c r="E37" s="1191">
        <f>[6]INDUSTRY!$F$28</f>
        <v>0</v>
      </c>
      <c r="F37" s="1094">
        <f>[7]INDUSTRY!$G$28</f>
        <v>0</v>
      </c>
      <c r="G37" s="1094">
        <f>[7]INDUSTRY!$H$28</f>
        <v>0</v>
      </c>
      <c r="H37" s="1191">
        <f>[8]INDUSTRY!$I$28</f>
        <v>0</v>
      </c>
      <c r="I37" s="1191">
        <f>[8]INDUSTRY!$J$28</f>
        <v>0</v>
      </c>
      <c r="J37" s="1191">
        <f>[6]INDUSTRY!K28</f>
        <v>0</v>
      </c>
      <c r="K37" s="1191">
        <f>[6]INDUSTRY!$L$28</f>
        <v>0</v>
      </c>
      <c r="L37" s="1191">
        <f>[6]INDUSTRY!$M$28</f>
        <v>0</v>
      </c>
      <c r="M37" s="1191">
        <f>[6]INDUSTRY!$N$28</f>
        <v>0</v>
      </c>
      <c r="N37" s="1191">
        <f>[6]INDUSTRY!$O$28</f>
        <v>0</v>
      </c>
      <c r="O37" s="1191">
        <f>[6]INDUSTRY!$P$28</f>
        <v>0</v>
      </c>
      <c r="P37" s="1191">
        <f>[6]INDUSTRY!$Q$28</f>
        <v>0</v>
      </c>
    </row>
    <row r="38" spans="1:16" ht="15.75" thickBot="1" x14ac:dyDescent="0.3">
      <c r="A38" s="1107"/>
      <c r="B38" s="1118"/>
      <c r="C38" s="1106" t="s">
        <v>99</v>
      </c>
      <c r="D38" s="1106"/>
      <c r="E38" s="1191">
        <f>[6]INDUSTRY!$F$29</f>
        <v>1182097</v>
      </c>
      <c r="F38" s="1094">
        <f>[7]INDUSTRY!$G$29</f>
        <v>1190839</v>
      </c>
      <c r="G38" s="1094">
        <f>[7]INDUSTRY!$H$29</f>
        <v>1172693</v>
      </c>
      <c r="H38" s="1191">
        <f>[8]INDUSTRY!$I$29</f>
        <v>1182475</v>
      </c>
      <c r="I38" s="1191">
        <f>[8]INDUSTRY!$J$29</f>
        <v>1192584</v>
      </c>
      <c r="J38" s="1191">
        <f>[6]INDUSTRY!K29</f>
        <v>1173251.14644</v>
      </c>
      <c r="K38" s="1191">
        <f>[6]INDUSTRY!$L$29</f>
        <v>1182867.75324</v>
      </c>
      <c r="L38" s="1191">
        <f>[6]INDUSTRY!$M$29</f>
        <v>1193251.0264699999</v>
      </c>
      <c r="M38" s="1191">
        <f>[6]INDUSTRY!$N$29</f>
        <v>1172629.6657799999</v>
      </c>
      <c r="N38" s="1191">
        <f>[6]INDUSTRY!$O$29</f>
        <v>1183062.62417</v>
      </c>
      <c r="O38" s="1191">
        <f>[6]INDUSTRY!$P$29</f>
        <v>1737513.0353900001</v>
      </c>
      <c r="P38" s="1191">
        <f>[6]INDUSTRY!$Q$29</f>
        <v>1721937.4556099998</v>
      </c>
    </row>
    <row r="39" spans="1:16" ht="15.75" thickBot="1" x14ac:dyDescent="0.3">
      <c r="A39" s="1119" t="s">
        <v>182</v>
      </c>
      <c r="B39" s="1120"/>
      <c r="C39" s="1120"/>
      <c r="D39" s="1120"/>
      <c r="E39" s="1090">
        <f>E17+E25</f>
        <v>85986517</v>
      </c>
      <c r="F39" s="1090">
        <f t="shared" ref="F39:G39" si="30">F17+F25</f>
        <v>87905612.089230001</v>
      </c>
      <c r="G39" s="1090">
        <f t="shared" si="30"/>
        <v>89966336.327685058</v>
      </c>
      <c r="H39" s="1187">
        <f t="shared" ref="H39" si="31">H17+H25</f>
        <v>90477411.144857675</v>
      </c>
      <c r="I39" s="1187">
        <f t="shared" ref="I39" si="32">I17+I25</f>
        <v>90567606.383946031</v>
      </c>
      <c r="J39" s="1187">
        <f t="shared" ref="J39:M39" si="33">J17+J25</f>
        <v>90291542.444704235</v>
      </c>
      <c r="K39" s="1187">
        <f t="shared" si="33"/>
        <v>90221481</v>
      </c>
      <c r="L39" s="1187">
        <f t="shared" si="33"/>
        <v>89983444</v>
      </c>
      <c r="M39" s="1187">
        <f t="shared" si="33"/>
        <v>90707489.203232378</v>
      </c>
      <c r="N39" s="1187">
        <f t="shared" ref="N39:P39" si="34">N17+N25</f>
        <v>91267546.64690946</v>
      </c>
      <c r="O39" s="1187">
        <f t="shared" si="34"/>
        <v>93963054.438851148</v>
      </c>
      <c r="P39" s="1187">
        <f t="shared" si="34"/>
        <v>94475019.77087</v>
      </c>
    </row>
    <row r="40" spans="1:16" x14ac:dyDescent="0.25">
      <c r="A40" s="1100" t="s">
        <v>183</v>
      </c>
      <c r="B40" s="1101"/>
      <c r="C40" s="1101"/>
      <c r="D40" s="1121"/>
      <c r="E40" s="1090">
        <f>SUM(E41:E48)</f>
        <v>3244681</v>
      </c>
      <c r="F40" s="1090">
        <f t="shared" ref="F40:G40" si="35">SUM(F41:F48)</f>
        <v>3700251.4784400002</v>
      </c>
      <c r="G40" s="1090">
        <f t="shared" si="35"/>
        <v>3909292.14891</v>
      </c>
      <c r="H40" s="1187">
        <f t="shared" ref="H40" si="36">SUM(H41:H48)</f>
        <v>2837993.0055899997</v>
      </c>
      <c r="I40" s="1187">
        <f t="shared" ref="I40" si="37">SUM(I41:I48)</f>
        <v>3401357.6113900002</v>
      </c>
      <c r="J40" s="1187">
        <f t="shared" ref="J40:M40" si="38">SUM(J41:J48)</f>
        <v>3525256.9802899994</v>
      </c>
      <c r="K40" s="1187">
        <f t="shared" si="38"/>
        <v>3223654.6330900001</v>
      </c>
      <c r="L40" s="1187">
        <f t="shared" si="38"/>
        <v>3628547.6330900001</v>
      </c>
      <c r="M40" s="1187">
        <f t="shared" si="38"/>
        <v>3919576.7312599998</v>
      </c>
      <c r="N40" s="1187">
        <f t="shared" ref="N40:P40" si="39">SUM(N41:N48)</f>
        <v>3275303.9043100001</v>
      </c>
      <c r="O40" s="1187">
        <f t="shared" si="39"/>
        <v>3640081.6021599993</v>
      </c>
      <c r="P40" s="1187">
        <f t="shared" si="39"/>
        <v>3418723.2774299998</v>
      </c>
    </row>
    <row r="41" spans="1:16" x14ac:dyDescent="0.25">
      <c r="A41" s="1091"/>
      <c r="B41" s="1093" t="s">
        <v>20</v>
      </c>
      <c r="C41" s="1093"/>
      <c r="D41" s="1093"/>
      <c r="E41" s="1094">
        <f>[6]INDUSTRY!$F$32</f>
        <v>250788</v>
      </c>
      <c r="F41" s="1094">
        <f>[7]INDUSTRY!$G$32</f>
        <v>305714.36786</v>
      </c>
      <c r="G41" s="1094">
        <f>[7]INDUSTRY!$H$32</f>
        <v>356084.08968999999</v>
      </c>
      <c r="H41" s="1191">
        <f>[8]INDUSTRY!$I$32</f>
        <v>444272.27408</v>
      </c>
      <c r="I41" s="1191">
        <f>[8]INDUSTRY!$J$32</f>
        <v>532360.97031</v>
      </c>
      <c r="J41" s="1191">
        <f>[6]INDUSTRY!$K$32</f>
        <v>64979.501499999998</v>
      </c>
      <c r="K41" s="1191">
        <f>[6]INDUSTRY!$L$32</f>
        <v>111631</v>
      </c>
      <c r="L41" s="1191">
        <f>[6]INDUSTRY!$M$32</f>
        <v>251330</v>
      </c>
      <c r="M41" s="1191">
        <f>[6]INDUSTRY!$N$32</f>
        <v>312106.41041000001</v>
      </c>
      <c r="N41" s="1191">
        <f>[6]INDUSTRY!$O$32</f>
        <v>403064.38738999999</v>
      </c>
      <c r="O41" s="1191">
        <f>[6]INDUSTRY!$P$32</f>
        <v>490980.20597000001</v>
      </c>
      <c r="P41" s="1191">
        <f>[6]INDUSTRY!$Q$32</f>
        <v>348499.9314</v>
      </c>
    </row>
    <row r="42" spans="1:16" x14ac:dyDescent="0.25">
      <c r="A42" s="1091"/>
      <c r="B42" s="1093" t="s">
        <v>21</v>
      </c>
      <c r="C42" s="1093"/>
      <c r="D42" s="1093"/>
      <c r="E42" s="1191">
        <f>[6]INDUSTRY!$F$33</f>
        <v>238870</v>
      </c>
      <c r="F42" s="1094">
        <f>[7]INDUSTRY!$G$33</f>
        <v>247028.72596000001</v>
      </c>
      <c r="G42" s="1094">
        <f>[7]INDUSTRY!$H$33</f>
        <v>254497.72596000001</v>
      </c>
      <c r="H42" s="1191">
        <f>[8]INDUSTRY!$I$33</f>
        <v>257856.78496000002</v>
      </c>
      <c r="I42" s="1191">
        <f>[8]INDUSTRY!$J$33</f>
        <v>254927.72596000001</v>
      </c>
      <c r="J42" s="1191">
        <f>[6]INDUSTRY!K33</f>
        <v>375732.35904999997</v>
      </c>
      <c r="K42" s="1191">
        <f>[6]INDUSTRY!$L$33</f>
        <v>383139.63309000002</v>
      </c>
      <c r="L42" s="1191">
        <f>[6]INDUSTRY!$M$33</f>
        <v>379064.63309000002</v>
      </c>
      <c r="M42" s="1191">
        <f>[6]INDUSTRY!$N$33</f>
        <v>399443.35904999997</v>
      </c>
      <c r="N42" s="1191">
        <f>[6]INDUSTRY!$O$33</f>
        <v>398409.35904999997</v>
      </c>
      <c r="O42" s="1191">
        <f>[6]INDUSTRY!$P$33</f>
        <v>397923.20404999994</v>
      </c>
      <c r="P42" s="1191">
        <f>[6]INDUSTRY!$Q$33</f>
        <v>406813.89400999999</v>
      </c>
    </row>
    <row r="43" spans="1:16" x14ac:dyDescent="0.25">
      <c r="A43" s="1091"/>
      <c r="B43" s="1093" t="s">
        <v>22</v>
      </c>
      <c r="C43" s="1093"/>
      <c r="D43" s="1093"/>
      <c r="E43" s="1191">
        <f>[6]INDUSTRY!$F$34</f>
        <v>243510</v>
      </c>
      <c r="F43" s="1094">
        <f>[7]INDUSTRY!$G$34</f>
        <v>243510</v>
      </c>
      <c r="G43" s="1094">
        <f>[7]INDUSTRY!$H$34</f>
        <v>0</v>
      </c>
      <c r="H43" s="1191">
        <f>[8]INDUSTRY!$I$34</f>
        <v>0</v>
      </c>
      <c r="I43" s="1191">
        <f>[8]INDUSTRY!$J$34</f>
        <v>0</v>
      </c>
      <c r="J43" s="1191">
        <f>[6]INDUSTRY!K34</f>
        <v>0</v>
      </c>
      <c r="K43" s="1191">
        <f>[6]INDUSTRY!$L$34</f>
        <v>0</v>
      </c>
      <c r="L43" s="1191">
        <f>[6]INDUSTRY!$M$34</f>
        <v>0</v>
      </c>
      <c r="M43" s="1191">
        <f>[6]INDUSTRY!$N$34</f>
        <v>305645</v>
      </c>
      <c r="N43" s="1191">
        <f>[6]INDUSTRY!$O$34</f>
        <v>0</v>
      </c>
      <c r="O43" s="1191">
        <f>[6]INDUSTRY!$P$34</f>
        <v>0</v>
      </c>
      <c r="P43" s="1191">
        <f>[6]INDUSTRY!$Q$34</f>
        <v>0</v>
      </c>
    </row>
    <row r="44" spans="1:16" x14ac:dyDescent="0.25">
      <c r="A44" s="1091"/>
      <c r="B44" s="1093" t="s">
        <v>23</v>
      </c>
      <c r="C44" s="1093"/>
      <c r="D44" s="1093"/>
      <c r="E44" s="1191">
        <f>[6]INDUSTRY!$F$35</f>
        <v>1560505</v>
      </c>
      <c r="F44" s="1094">
        <f>[7]INDUSTRY!$G$35</f>
        <v>1678177.73477</v>
      </c>
      <c r="G44" s="1094">
        <f>[7]INDUSTRY!$H$35</f>
        <v>1411973.21358</v>
      </c>
      <c r="H44" s="1191">
        <f>[8]INDUSTRY!$I$35</f>
        <v>1277244.3543499999</v>
      </c>
      <c r="I44" s="1191">
        <f>[8]INDUSTRY!$J$35</f>
        <v>1414072.4852</v>
      </c>
      <c r="J44" s="1191">
        <f>[6]INDUSTRY!K35</f>
        <v>1687125.6071899999</v>
      </c>
      <c r="K44" s="1191">
        <f>[6]INDUSTRY!$L$35</f>
        <v>1641653</v>
      </c>
      <c r="L44" s="1191">
        <f>[6]INDUSTRY!$M$35</f>
        <v>1844059</v>
      </c>
      <c r="M44" s="1191">
        <f>[6]INDUSTRY!$N$35</f>
        <v>1665088.64964</v>
      </c>
      <c r="N44" s="1191">
        <f>[6]INDUSTRY!$O$35</f>
        <v>1518675.23438</v>
      </c>
      <c r="O44" s="1191">
        <f>[6]INDUSTRY!$P$35</f>
        <v>1520920.58084</v>
      </c>
      <c r="P44" s="1191">
        <f>[6]INDUSTRY!$Q$35</f>
        <v>1365969.2661600001</v>
      </c>
    </row>
    <row r="45" spans="1:16" x14ac:dyDescent="0.25">
      <c r="A45" s="1091"/>
      <c r="B45" s="1122" t="s">
        <v>79</v>
      </c>
      <c r="C45" s="1093"/>
      <c r="D45" s="1093"/>
      <c r="E45" s="1191">
        <f>[6]INDUSTRY!$F$36</f>
        <v>291409</v>
      </c>
      <c r="F45" s="1094">
        <f>[7]INDUSTRY!$G$36</f>
        <v>575948.82157999999</v>
      </c>
      <c r="G45" s="1094">
        <f>[7]INDUSTRY!$H$36</f>
        <v>1072341.5084800001</v>
      </c>
      <c r="H45" s="1191">
        <f>[8]INDUSTRY!$I$36</f>
        <v>333117.79243000009</v>
      </c>
      <c r="I45" s="1191">
        <f>[8]INDUSTRY!$J$36</f>
        <v>442768.13060000003</v>
      </c>
      <c r="J45" s="1191">
        <f>[6]INDUSTRY!K36</f>
        <v>663175.58924999996</v>
      </c>
      <c r="K45" s="1191">
        <f>[6]INDUSTRY!$L$36</f>
        <v>487199</v>
      </c>
      <c r="L45" s="1191">
        <f>[6]INDUSTRY!$M$36</f>
        <v>464201</v>
      </c>
      <c r="M45" s="1191">
        <f>[6]INDUSTRY!$N$36</f>
        <v>446922.70415999996</v>
      </c>
      <c r="N45" s="1191">
        <f>[6]INDUSTRY!$O$36</f>
        <v>311386.66349000001</v>
      </c>
      <c r="O45" s="1191">
        <f>[6]INDUSTRY!$P$36</f>
        <v>407549.74329999991</v>
      </c>
      <c r="P45" s="1191">
        <f>[6]INDUSTRY!$Q$36</f>
        <v>744038.47086</v>
      </c>
    </row>
    <row r="46" spans="1:16" x14ac:dyDescent="0.25">
      <c r="A46" s="1091"/>
      <c r="B46" s="1093" t="s">
        <v>166</v>
      </c>
      <c r="C46" s="1093"/>
      <c r="D46" s="1093"/>
      <c r="E46" s="1191">
        <f>[6]INDUSTRY!$F$37</f>
        <v>525241</v>
      </c>
      <c r="F46" s="1094">
        <f>[7]INDUSTRY!$G$37</f>
        <v>411494.82827</v>
      </c>
      <c r="G46" s="1094">
        <f>[7]INDUSTRY!$H$37</f>
        <v>332510.61119999998</v>
      </c>
      <c r="H46" s="1191">
        <f>[8]INDUSTRY!$I$37</f>
        <v>286261.85677000001</v>
      </c>
      <c r="I46" s="1191">
        <f>[8]INDUSTRY!$J$37</f>
        <v>301879.29931999999</v>
      </c>
      <c r="J46" s="1191">
        <f>[6]INDUSTRY!K37</f>
        <v>289561.92330000002</v>
      </c>
      <c r="K46" s="1191">
        <f>[6]INDUSTRY!$L$37</f>
        <v>231085</v>
      </c>
      <c r="L46" s="1191">
        <f>[6]INDUSTRY!$M$37</f>
        <v>295461</v>
      </c>
      <c r="M46" s="1191">
        <f>[6]INDUSTRY!$N$37</f>
        <v>245321.60800000001</v>
      </c>
      <c r="N46" s="1191">
        <f>[6]INDUSTRY!$O$37</f>
        <v>257360.26</v>
      </c>
      <c r="O46" s="1191">
        <f>[6]INDUSTRY!$P$37</f>
        <v>214682.476</v>
      </c>
      <c r="P46" s="1191">
        <f>[6]INDUSTRY!$Q$37</f>
        <v>224972.81099999999</v>
      </c>
    </row>
    <row r="47" spans="1:16" x14ac:dyDescent="0.25">
      <c r="A47" s="1091"/>
      <c r="B47" s="1122" t="s">
        <v>167</v>
      </c>
      <c r="C47" s="1093"/>
      <c r="D47" s="1093"/>
      <c r="E47" s="1191">
        <f>[6]INDUSTRY!$F$38</f>
        <v>30215</v>
      </c>
      <c r="F47" s="1094">
        <f>[7]INDUSTRY!$G$38</f>
        <v>34628</v>
      </c>
      <c r="G47" s="1094">
        <f>[7]INDUSTRY!$H$38</f>
        <v>36932</v>
      </c>
      <c r="H47" s="1191">
        <f>[8]INDUSTRY!$I$38</f>
        <v>36362</v>
      </c>
      <c r="I47" s="1191">
        <f>[8]INDUSTRY!$J$38</f>
        <v>212929</v>
      </c>
      <c r="J47" s="1191">
        <f>[6]INDUSTRY!K38</f>
        <v>206690</v>
      </c>
      <c r="K47" s="1191">
        <f>[6]INDUSTRY!$L$38</f>
        <v>217021</v>
      </c>
      <c r="L47" s="1191">
        <f>[6]INDUSTRY!$M$38</f>
        <v>216687</v>
      </c>
      <c r="M47" s="1191">
        <f>[6]INDUSTRY!$N$38</f>
        <v>234093</v>
      </c>
      <c r="N47" s="1191">
        <f>[6]INDUSTRY!$O$38</f>
        <v>234521</v>
      </c>
      <c r="O47" s="1191">
        <f>[6]INDUSTRY!$P$38</f>
        <v>234344.568</v>
      </c>
      <c r="P47" s="1191">
        <f>[6]INDUSTRY!$Q$38</f>
        <v>195032.93299999999</v>
      </c>
    </row>
    <row r="48" spans="1:16" ht="15.75" thickBot="1" x14ac:dyDescent="0.3">
      <c r="A48" s="1097"/>
      <c r="B48" s="1123" t="s">
        <v>24</v>
      </c>
      <c r="C48" s="1099"/>
      <c r="D48" s="1099"/>
      <c r="E48" s="1191">
        <f>[6]INDUSTRY!$F$39</f>
        <v>104143</v>
      </c>
      <c r="F48" s="1094">
        <f>[7]INDUSTRY!$G$39</f>
        <v>203749</v>
      </c>
      <c r="G48" s="1094">
        <f>[7]INDUSTRY!$H$39</f>
        <v>444953</v>
      </c>
      <c r="H48" s="1191">
        <f>[8]INDUSTRY!$I$39</f>
        <v>202877.943</v>
      </c>
      <c r="I48" s="1191">
        <f>[8]INDUSTRY!$J$39</f>
        <v>242420</v>
      </c>
      <c r="J48" s="1191">
        <f>[6]INDUSTRY!K39</f>
        <v>237992</v>
      </c>
      <c r="K48" s="1191">
        <f>[6]INDUSTRY!$L$39</f>
        <v>151926</v>
      </c>
      <c r="L48" s="1191">
        <f>[6]INDUSTRY!$M$39</f>
        <v>177745</v>
      </c>
      <c r="M48" s="1191">
        <f>[6]INDUSTRY!$N$39</f>
        <v>310956</v>
      </c>
      <c r="N48" s="1191">
        <f>[6]INDUSTRY!$O$39</f>
        <v>151887</v>
      </c>
      <c r="O48" s="1191">
        <f>[6]INDUSTRY!$P$39</f>
        <v>373680.82400000002</v>
      </c>
      <c r="P48" s="1191">
        <f>[6]INDUSTRY!$Q$39</f>
        <v>133395.97099999999</v>
      </c>
    </row>
    <row r="49" spans="1:16" ht="15.75" thickBot="1" x14ac:dyDescent="0.3">
      <c r="A49" s="1119" t="s">
        <v>188</v>
      </c>
      <c r="B49" s="1120"/>
      <c r="C49" s="1120"/>
      <c r="D49" s="1120"/>
      <c r="E49" s="1090">
        <f>E39+E40</f>
        <v>89231198</v>
      </c>
      <c r="F49" s="1090">
        <f t="shared" ref="F49:G49" si="40">F39+F40</f>
        <v>91605863.567670003</v>
      </c>
      <c r="G49" s="1090">
        <f t="shared" si="40"/>
        <v>93875628.476595059</v>
      </c>
      <c r="H49" s="1187">
        <f t="shared" ref="H49" si="41">H39+H40</f>
        <v>93315404.150447682</v>
      </c>
      <c r="I49" s="1187">
        <f t="shared" ref="I49" si="42">I39+I40</f>
        <v>93968963.995336026</v>
      </c>
      <c r="J49" s="1187">
        <f>J39+J40</f>
        <v>93816799.42499423</v>
      </c>
      <c r="K49" s="1187">
        <f t="shared" ref="K49:M49" si="43">K39+K40</f>
        <v>93445135.633090004</v>
      </c>
      <c r="L49" s="1187">
        <f t="shared" si="43"/>
        <v>93611991.633090004</v>
      </c>
      <c r="M49" s="1187">
        <f t="shared" si="43"/>
        <v>94627065.934492379</v>
      </c>
      <c r="N49" s="1187">
        <f t="shared" ref="N49:P49" si="44">N39+N40</f>
        <v>94542850.551219463</v>
      </c>
      <c r="O49" s="1187">
        <f t="shared" si="44"/>
        <v>97603136.041011155</v>
      </c>
      <c r="P49" s="1187">
        <f t="shared" si="44"/>
        <v>97893743.048299998</v>
      </c>
    </row>
    <row r="50" spans="1:16" ht="15.75" thickBot="1" x14ac:dyDescent="0.3">
      <c r="A50" s="1088"/>
      <c r="B50" s="1089"/>
      <c r="C50" s="1089"/>
      <c r="D50" s="1089"/>
      <c r="E50" s="1090"/>
      <c r="F50" s="1090"/>
      <c r="G50" s="1090"/>
      <c r="H50" s="1187"/>
      <c r="I50" s="1187"/>
      <c r="J50" s="1187"/>
      <c r="K50" s="1187"/>
      <c r="L50" s="1187"/>
      <c r="M50" s="1187"/>
      <c r="N50" s="1187"/>
      <c r="O50" s="1187"/>
      <c r="P50" s="1187"/>
    </row>
    <row r="51" spans="1:16" x14ac:dyDescent="0.25">
      <c r="A51" s="1100" t="s">
        <v>184</v>
      </c>
      <c r="B51" s="1101"/>
      <c r="C51" s="1101"/>
      <c r="D51" s="1101"/>
      <c r="E51" s="1090">
        <f>E52+E55+E56+E57</f>
        <v>10629847</v>
      </c>
      <c r="F51" s="1090">
        <f t="shared" ref="F51:G51" si="45">F52+F55+F56+F57</f>
        <v>10658011.719804799</v>
      </c>
      <c r="G51" s="1090">
        <f t="shared" si="45"/>
        <v>10869783.03479</v>
      </c>
      <c r="H51" s="1187">
        <f t="shared" ref="H51" si="46">H52+H55+H56+H57</f>
        <v>10842919.441229999</v>
      </c>
      <c r="I51" s="1187">
        <f t="shared" ref="I51" si="47">I52+I55+I56+I57</f>
        <v>11059017.02399</v>
      </c>
      <c r="J51" s="1187">
        <f t="shared" ref="J51:M51" si="48">J52+J55+J56+J57</f>
        <v>11166995.81057</v>
      </c>
      <c r="K51" s="1187">
        <f t="shared" si="48"/>
        <v>11397110</v>
      </c>
      <c r="L51" s="1187">
        <f>L52+L55+L56+L57</f>
        <v>11600372</v>
      </c>
      <c r="M51" s="1187">
        <f t="shared" si="48"/>
        <v>11471789.43959</v>
      </c>
      <c r="N51" s="1187">
        <f t="shared" ref="N51:P51" si="49">N52+N55+N56+N57</f>
        <v>11671799.866969999</v>
      </c>
      <c r="O51" s="1187">
        <f t="shared" si="49"/>
        <v>11888187.541930001</v>
      </c>
      <c r="P51" s="1187">
        <f t="shared" si="49"/>
        <v>12166369.05742</v>
      </c>
    </row>
    <row r="52" spans="1:16" x14ac:dyDescent="0.25">
      <c r="A52" s="1091"/>
      <c r="B52" s="1092" t="s">
        <v>185</v>
      </c>
      <c r="C52" s="1093"/>
      <c r="D52" s="1093"/>
      <c r="E52" s="1090">
        <f>E53+E54</f>
        <v>23860</v>
      </c>
      <c r="F52" s="1090">
        <f t="shared" ref="F52:G52" si="50">F53+F54</f>
        <v>23860.649000000001</v>
      </c>
      <c r="G52" s="1090">
        <f t="shared" si="50"/>
        <v>23860.649000000001</v>
      </c>
      <c r="H52" s="1187">
        <f t="shared" ref="H52" si="51">H53+H54</f>
        <v>23860.649000000001</v>
      </c>
      <c r="I52" s="1187">
        <f t="shared" ref="I52" si="52">I53+I54</f>
        <v>23860.649000000001</v>
      </c>
      <c r="J52" s="1187">
        <f t="shared" ref="J52:M52" si="53">J53+J54</f>
        <v>23860.649000000001</v>
      </c>
      <c r="K52" s="1187">
        <f t="shared" si="53"/>
        <v>23861</v>
      </c>
      <c r="L52" s="1187">
        <f t="shared" si="53"/>
        <v>23861</v>
      </c>
      <c r="M52" s="1187">
        <f t="shared" si="53"/>
        <v>23860.649000000001</v>
      </c>
      <c r="N52" s="1187">
        <f t="shared" ref="N52:P52" si="54">N53+N54</f>
        <v>23860.649000000001</v>
      </c>
      <c r="O52" s="1187">
        <f t="shared" si="54"/>
        <v>23860.649000000001</v>
      </c>
      <c r="P52" s="1187">
        <f t="shared" si="54"/>
        <v>23860.649000000001</v>
      </c>
    </row>
    <row r="53" spans="1:16" x14ac:dyDescent="0.25">
      <c r="A53" s="1124"/>
      <c r="B53" s="1125"/>
      <c r="C53" s="1125" t="s">
        <v>28</v>
      </c>
      <c r="D53" s="1126"/>
      <c r="E53" s="1094">
        <f>[6]INDUSTRY!$F$43</f>
        <v>23860</v>
      </c>
      <c r="F53" s="1094">
        <f>[7]INDUSTRY!$G$43</f>
        <v>23860.649000000001</v>
      </c>
      <c r="G53" s="1094">
        <f>[7]INDUSTRY!$H$43</f>
        <v>23860.649000000001</v>
      </c>
      <c r="H53" s="1191">
        <f>[8]INDUSTRY!$I$43</f>
        <v>23860.649000000001</v>
      </c>
      <c r="I53" s="1191">
        <f>[8]INDUSTRY!$J$43</f>
        <v>23860.649000000001</v>
      </c>
      <c r="J53" s="1191">
        <f>[6]INDUSTRY!$K$43</f>
        <v>23860.649000000001</v>
      </c>
      <c r="K53" s="1191">
        <f>[6]INDUSTRY!$L$43</f>
        <v>23861</v>
      </c>
      <c r="L53" s="1191">
        <f>[6]INDUSTRY!$M$43</f>
        <v>23861</v>
      </c>
      <c r="M53" s="1191">
        <f>[6]INDUSTRY!$N$43</f>
        <v>23860.649000000001</v>
      </c>
      <c r="N53" s="1191">
        <f>[6]INDUSTRY!$O$43</f>
        <v>23860.649000000001</v>
      </c>
      <c r="O53" s="1191">
        <f>[6]INDUSTRY!$P$43</f>
        <v>23860.649000000001</v>
      </c>
      <c r="P53" s="1191">
        <f>[6]INDUSTRY!$Q$43</f>
        <v>23860.649000000001</v>
      </c>
    </row>
    <row r="54" spans="1:16" x14ac:dyDescent="0.25">
      <c r="A54" s="1127"/>
      <c r="B54" s="1104"/>
      <c r="C54" s="1104" t="s">
        <v>29</v>
      </c>
      <c r="D54" s="1113"/>
      <c r="E54" s="1191">
        <f>[6]INDUSTRY!$F$44</f>
        <v>0</v>
      </c>
      <c r="F54" s="1094">
        <f>[7]INDUSTRY!$G$44</f>
        <v>0</v>
      </c>
      <c r="G54" s="1094">
        <f>[7]INDUSTRY!$H$44</f>
        <v>0</v>
      </c>
      <c r="H54" s="1191">
        <f>[8]INDUSTRY!$I$44</f>
        <v>0</v>
      </c>
      <c r="I54" s="1191">
        <f>[8]INDUSTRY!$J$44</f>
        <v>0</v>
      </c>
      <c r="J54" s="1191">
        <f>[6]INDUSTRY!$K$44</f>
        <v>0</v>
      </c>
      <c r="K54" s="1191">
        <f>[6]INDUSTRY!$L$44</f>
        <v>0</v>
      </c>
      <c r="L54" s="1191">
        <f>[6]INDUSTRY!$M$44</f>
        <v>0</v>
      </c>
      <c r="M54" s="1191">
        <f>[6]INDUSTRY!$P$44</f>
        <v>0</v>
      </c>
      <c r="N54" s="1191">
        <f>[6]INDUSTRY!$O$44</f>
        <v>0</v>
      </c>
      <c r="O54" s="1191">
        <f>[6]INDUSTRY!$P$44</f>
        <v>0</v>
      </c>
      <c r="P54" s="1191">
        <f>[6]INDUSTRY!$Q$44</f>
        <v>0</v>
      </c>
    </row>
    <row r="55" spans="1:16" x14ac:dyDescent="0.25">
      <c r="A55" s="1091"/>
      <c r="B55" s="1092" t="s">
        <v>30</v>
      </c>
      <c r="C55" s="1118"/>
      <c r="D55" s="1118"/>
      <c r="E55" s="1191">
        <f>[6]INDUSTRY!$F$45</f>
        <v>2262554</v>
      </c>
      <c r="F55" s="1094">
        <f>[7]INDUSTRY!$G$45</f>
        <v>2262554.0300000003</v>
      </c>
      <c r="G55" s="1094">
        <f>[7]INDUSTRY!$H$45</f>
        <v>2262554.0300000003</v>
      </c>
      <c r="H55" s="1191">
        <f>[8]INDUSTRY!$I$45</f>
        <v>2262554.0300000003</v>
      </c>
      <c r="I55" s="1191">
        <f>[8]INDUSTRY!$J$45</f>
        <v>2262554.0300000003</v>
      </c>
      <c r="J55" s="1191">
        <f>[6]INDUSTRY!$K$45</f>
        <v>2262554.0300000003</v>
      </c>
      <c r="K55" s="1191">
        <f>[6]INDUSTRY!$L$45</f>
        <v>2262554</v>
      </c>
      <c r="L55" s="1191">
        <f>[6]INDUSTRY!$M$45</f>
        <v>2262554</v>
      </c>
      <c r="M55" s="1191">
        <f>[6]INDUSTRY!$N$45</f>
        <v>2262554.0300000003</v>
      </c>
      <c r="N55" s="1191">
        <f>[6]INDUSTRY!$O$45</f>
        <v>2262554.0300000003</v>
      </c>
      <c r="O55" s="1191">
        <f>[6]INDUSTRY!$P$45</f>
        <v>2262554.0150000001</v>
      </c>
      <c r="P55" s="1191">
        <f>[6]INDUSTRY!$Q$45</f>
        <v>2262554.0150000001</v>
      </c>
    </row>
    <row r="56" spans="1:16" x14ac:dyDescent="0.25">
      <c r="A56" s="1091"/>
      <c r="B56" s="1092" t="s">
        <v>31</v>
      </c>
      <c r="C56" s="1093"/>
      <c r="D56" s="1093"/>
      <c r="E56" s="1191">
        <f>[6]INDUSTRY!$F$46</f>
        <v>297207</v>
      </c>
      <c r="F56" s="1094">
        <f>[7]INDUSTRY!$G$46</f>
        <v>291680.58175999997</v>
      </c>
      <c r="G56" s="1094">
        <f>[7]INDUSTRY!$H$46</f>
        <v>301653.33075999998</v>
      </c>
      <c r="H56" s="1191">
        <f>[8]INDUSTRY!$I$46</f>
        <v>311822.91875999997</v>
      </c>
      <c r="I56" s="1191">
        <f>[8]INDUSTRY!$J$46</f>
        <v>310207.59276000003</v>
      </c>
      <c r="J56" s="1191">
        <f>[6]INDUSTRY!$K$46</f>
        <v>336460.90184000001</v>
      </c>
      <c r="K56" s="1191">
        <f>[6]INDUSTRY!$L$46</f>
        <v>347273</v>
      </c>
      <c r="L56" s="1191">
        <f>[6]INDUSTRY!$M$46</f>
        <v>337768</v>
      </c>
      <c r="M56" s="1191">
        <f>[6]INDUSTRY!$N$46</f>
        <v>339104.36283999996</v>
      </c>
      <c r="N56" s="1191">
        <f>[6]INDUSTRY!$O$46</f>
        <v>337681.41183999996</v>
      </c>
      <c r="O56" s="1191">
        <f>[6]INDUSTRY!$P$46</f>
        <v>338368.78883999994</v>
      </c>
      <c r="P56" s="1191">
        <f>[6]INDUSTRY!$Q$46</f>
        <v>338441.64130999998</v>
      </c>
    </row>
    <row r="57" spans="1:16" x14ac:dyDescent="0.25">
      <c r="A57" s="1091"/>
      <c r="B57" s="1092" t="s">
        <v>186</v>
      </c>
      <c r="C57" s="1118"/>
      <c r="D57" s="1118"/>
      <c r="E57" s="1090">
        <f>+E58+E59</f>
        <v>8046226</v>
      </c>
      <c r="F57" s="1090">
        <f t="shared" ref="F57:M57" si="55">+F58+F59</f>
        <v>8079916.4590447992</v>
      </c>
      <c r="G57" s="1090">
        <f t="shared" si="55"/>
        <v>8281715.0250300001</v>
      </c>
      <c r="H57" s="1187">
        <f t="shared" si="55"/>
        <v>8244681.8434699997</v>
      </c>
      <c r="I57" s="1187">
        <f t="shared" si="55"/>
        <v>8462394.7522299998</v>
      </c>
      <c r="J57" s="1187">
        <f t="shared" si="55"/>
        <v>8544120.2297299989</v>
      </c>
      <c r="K57" s="1187">
        <f t="shared" si="55"/>
        <v>8763422</v>
      </c>
      <c r="L57" s="1187">
        <f t="shared" si="55"/>
        <v>8976189</v>
      </c>
      <c r="M57" s="1187">
        <f t="shared" si="55"/>
        <v>8846270.3977499995</v>
      </c>
      <c r="N57" s="1187">
        <f t="shared" ref="N57:P57" si="56">+N58+N59</f>
        <v>9047703.7761299983</v>
      </c>
      <c r="O57" s="1187">
        <f t="shared" si="56"/>
        <v>9263404.0890900008</v>
      </c>
      <c r="P57" s="1187">
        <f t="shared" si="56"/>
        <v>9541512.7521100007</v>
      </c>
    </row>
    <row r="58" spans="1:16" x14ac:dyDescent="0.25">
      <c r="A58" s="1091"/>
      <c r="B58" s="1093"/>
      <c r="C58" s="1093" t="s">
        <v>33</v>
      </c>
      <c r="D58" s="1093"/>
      <c r="E58" s="1094">
        <f>[7]INDUSTRY!$F$48</f>
        <v>3948776</v>
      </c>
      <c r="F58" s="1094">
        <f>[7]INDUSTRY!$G$48</f>
        <v>3948776.1439999999</v>
      </c>
      <c r="G58" s="1094">
        <f>[7]INDUSTRY!$H$48</f>
        <v>3946776.1439999999</v>
      </c>
      <c r="H58" s="1191">
        <f>[8]INDUSTRY!$I$48</f>
        <v>3713775.7929999996</v>
      </c>
      <c r="I58" s="1191">
        <f>[8]INDUSTRY!$J$48</f>
        <v>3713776.1439999999</v>
      </c>
      <c r="J58" s="1191">
        <f>[6]INDUSTRY!$K$48</f>
        <v>4214202.7929999996</v>
      </c>
      <c r="K58" s="1191">
        <f>[6]INDUSTRY!$L$48</f>
        <v>4214203</v>
      </c>
      <c r="L58" s="1191">
        <f>[6]INDUSTRY!$M$48</f>
        <v>4214203</v>
      </c>
      <c r="M58" s="1191">
        <f>[6]INDUSTRY!$N$48</f>
        <v>4205903.1439999994</v>
      </c>
      <c r="N58" s="1191">
        <f>[6]INDUSTRY!$O$48</f>
        <v>4214203.1439999994</v>
      </c>
      <c r="O58" s="1191">
        <f>[6]INDUSTRY!$P$48</f>
        <v>4214202.7929999996</v>
      </c>
      <c r="P58" s="1191">
        <f>[6]INDUSTRY!$Q$48</f>
        <v>4575761.1849999996</v>
      </c>
    </row>
    <row r="59" spans="1:16" ht="15.75" thickBot="1" x14ac:dyDescent="0.3">
      <c r="A59" s="1097"/>
      <c r="B59" s="1099"/>
      <c r="C59" s="1099" t="s">
        <v>34</v>
      </c>
      <c r="D59" s="1099"/>
      <c r="E59" s="1094">
        <f>[7]INDUSTRY!$F$49</f>
        <v>4097450</v>
      </c>
      <c r="F59" s="1094">
        <f>[7]INDUSTRY!$G$49</f>
        <v>4131140.3150447998</v>
      </c>
      <c r="G59" s="1094">
        <f>[7]INDUSTRY!$H$49</f>
        <v>4334938.8810300007</v>
      </c>
      <c r="H59" s="1191">
        <f>[8]INDUSTRY!$I$49</f>
        <v>4530906.0504700001</v>
      </c>
      <c r="I59" s="1191">
        <f>[8]INDUSTRY!$J$49</f>
        <v>4748618.6082300004</v>
      </c>
      <c r="J59" s="1191">
        <f>[6]INDUSTRY!$K$49</f>
        <v>4329917.4367300002</v>
      </c>
      <c r="K59" s="1191">
        <f>[6]INDUSTRY!$L$49</f>
        <v>4549219</v>
      </c>
      <c r="L59" s="1191">
        <f>[6]INDUSTRY!$M$49</f>
        <v>4761986</v>
      </c>
      <c r="M59" s="1191">
        <f>[6]INDUSTRY!$N$49</f>
        <v>4640367.2537500001</v>
      </c>
      <c r="N59" s="1191">
        <f>[6]INDUSTRY!$O$49</f>
        <v>4833500.6321299998</v>
      </c>
      <c r="O59" s="1191">
        <f>[6]INDUSTRY!$P$49</f>
        <v>5049201.2960900003</v>
      </c>
      <c r="P59" s="1191">
        <f>[6]INDUSTRY!$Q$49</f>
        <v>4965751.5671100002</v>
      </c>
    </row>
    <row r="60" spans="1:16" ht="15.75" thickBot="1" x14ac:dyDescent="0.3">
      <c r="A60" s="1105" t="s">
        <v>187</v>
      </c>
      <c r="B60" s="1106"/>
      <c r="C60" s="1106"/>
      <c r="D60" s="1106"/>
      <c r="E60" s="1094">
        <f>[7]INDUSTRY!$F$50</f>
        <v>0</v>
      </c>
      <c r="F60" s="1094">
        <f>[7]INDUSTRY!$G$50</f>
        <v>0</v>
      </c>
      <c r="G60" s="1094">
        <f>[7]INDUSTRY!$H$50</f>
        <v>0</v>
      </c>
      <c r="H60" s="1191">
        <f>[8]INDUSTRY!$I$50</f>
        <v>0</v>
      </c>
      <c r="I60" s="1191">
        <f>[8]INDUSTRY!$J$50</f>
        <v>0</v>
      </c>
      <c r="J60" s="1191">
        <f>[6]INDUSTRY!$K$50</f>
        <v>0</v>
      </c>
      <c r="K60" s="1191"/>
      <c r="L60" s="1191"/>
      <c r="M60" s="1191"/>
      <c r="N60" s="1191"/>
      <c r="O60" s="1191"/>
      <c r="P60" s="1191"/>
    </row>
    <row r="61" spans="1:16" ht="15.75" thickBot="1" x14ac:dyDescent="0.3">
      <c r="A61" s="1088" t="s">
        <v>107</v>
      </c>
      <c r="B61" s="1089"/>
      <c r="C61" s="1089"/>
      <c r="D61" s="1089"/>
      <c r="E61" s="1090">
        <f>E49+E51+E60</f>
        <v>99861045</v>
      </c>
      <c r="F61" s="1090">
        <f t="shared" ref="F61:G61" si="57">F49+F51+F60</f>
        <v>102263875.2874748</v>
      </c>
      <c r="G61" s="1090">
        <f t="shared" si="57"/>
        <v>104745411.51138505</v>
      </c>
      <c r="H61" s="1187">
        <f t="shared" ref="H61" si="58">H49+H51+H60</f>
        <v>104158323.59167768</v>
      </c>
      <c r="I61" s="1187">
        <f t="shared" ref="I61" si="59">I49+I51+I60</f>
        <v>105027981.01932603</v>
      </c>
      <c r="J61" s="1187">
        <f>J49+J51+J60</f>
        <v>104983795.23556423</v>
      </c>
      <c r="K61" s="1187">
        <f t="shared" ref="K61:M61" si="60">K49+K51+K60</f>
        <v>104842245.63309</v>
      </c>
      <c r="L61" s="1187">
        <f t="shared" si="60"/>
        <v>105212363.63309</v>
      </c>
      <c r="M61" s="1187">
        <f t="shared" si="60"/>
        <v>106098855.37408239</v>
      </c>
      <c r="N61" s="1187">
        <f t="shared" ref="N61:P61" si="61">N49+N51+N60</f>
        <v>106214650.41818947</v>
      </c>
      <c r="O61" s="1187">
        <f>O49+O51+O60</f>
        <v>109491323.58294116</v>
      </c>
      <c r="P61" s="1187">
        <f t="shared" si="61"/>
        <v>110060112.10572</v>
      </c>
    </row>
    <row r="62" spans="1:16" ht="15.75" thickBot="1" x14ac:dyDescent="0.3">
      <c r="A62" s="1128" t="s">
        <v>82</v>
      </c>
      <c r="B62" s="1129"/>
      <c r="C62" s="1129"/>
      <c r="D62" s="1129"/>
      <c r="E62" s="1130"/>
      <c r="F62" s="1130"/>
      <c r="G62" s="1130"/>
      <c r="H62" s="1227"/>
      <c r="I62" s="1227"/>
      <c r="J62" s="1227"/>
      <c r="K62" s="1227"/>
      <c r="L62" s="1227"/>
      <c r="M62" s="1227"/>
      <c r="N62" s="1227"/>
      <c r="O62" s="1227"/>
      <c r="P62" s="1227"/>
    </row>
    <row r="63" spans="1:16" ht="15.75" thickBot="1" x14ac:dyDescent="0.3">
      <c r="A63" s="1132" t="s">
        <v>108</v>
      </c>
      <c r="B63" s="1133"/>
      <c r="C63" s="1133"/>
      <c r="D63" s="1133"/>
      <c r="E63" s="1094">
        <f>[7]INDUSTRY!$F$53</f>
        <v>168294</v>
      </c>
      <c r="F63" s="1094">
        <f>[7]INDUSTRY!$G$53</f>
        <v>168718</v>
      </c>
      <c r="G63" s="1094">
        <f>[7]INDUSTRY!$H$53</f>
        <v>132291</v>
      </c>
      <c r="H63" s="1191">
        <f>[8]INDUSTRY!$I$53</f>
        <v>127282</v>
      </c>
      <c r="I63" s="1191">
        <f>[8]INDUSTRY!$J$53</f>
        <v>141849</v>
      </c>
      <c r="J63" s="1191">
        <f>[8]INDUSTRY!$K$53</f>
        <v>110198</v>
      </c>
      <c r="K63" s="1230">
        <f>[6]INDUSTRY!$L$53</f>
        <v>484378</v>
      </c>
      <c r="L63" s="1230">
        <f>[6]INDUSTRY!$M$53</f>
        <v>662546</v>
      </c>
      <c r="M63" s="1230">
        <f>[6]INDUSTRY!$N$53</f>
        <v>602754</v>
      </c>
      <c r="N63" s="1230">
        <f>[6]INDUSTRY!$O$53</f>
        <v>598888</v>
      </c>
      <c r="O63" s="1230">
        <f>[6]INDUSTRY!$P$53</f>
        <v>609201</v>
      </c>
      <c r="P63" s="1230">
        <f>[6]INDUSTRY!$Q$53</f>
        <v>577289.76428970508</v>
      </c>
    </row>
    <row r="64" spans="1:16" ht="15.75" thickBot="1" x14ac:dyDescent="0.3">
      <c r="A64" s="1135" t="s">
        <v>109</v>
      </c>
      <c r="B64" s="1136"/>
      <c r="C64" s="1136"/>
      <c r="D64" s="1136"/>
      <c r="E64" s="1094">
        <f>[7]INDUSTRY!$F$54</f>
        <v>0</v>
      </c>
      <c r="F64" s="1094">
        <f>[7]INDUSTRY!$G$54</f>
        <v>0</v>
      </c>
      <c r="G64" s="1094">
        <f>[7]INDUSTRY!$H$54</f>
        <v>0</v>
      </c>
      <c r="H64" s="1191">
        <f>[8]INDUSTRY!$I$54</f>
        <v>0</v>
      </c>
      <c r="I64" s="1191">
        <f>[8]INDUSTRY!$J$54</f>
        <v>0</v>
      </c>
      <c r="J64" s="1191">
        <f>[8]INDUSTRY!$K$54</f>
        <v>0</v>
      </c>
      <c r="K64" s="1134">
        <f>[9]INDUSTRY!$L$54</f>
        <v>0</v>
      </c>
      <c r="L64" s="1134">
        <f>[9]INDUSTRY!$M$54</f>
        <v>0</v>
      </c>
      <c r="M64" s="1134">
        <f>[9]INDUSTRY!$N$54</f>
        <v>0</v>
      </c>
      <c r="N64" s="1230">
        <f>[9]INDUSTRY!$O$54</f>
        <v>0</v>
      </c>
      <c r="O64" s="1230">
        <f>[9]INDUSTRY!$P$54</f>
        <v>0</v>
      </c>
      <c r="P64" s="1230">
        <f>[9]INDUSTRY!$P$54</f>
        <v>0</v>
      </c>
    </row>
    <row r="65" spans="1:16" ht="15.75" thickBot="1" x14ac:dyDescent="0.3">
      <c r="A65" s="1135" t="s">
        <v>110</v>
      </c>
      <c r="B65" s="1136"/>
      <c r="C65" s="1136"/>
      <c r="D65" s="1136"/>
      <c r="E65" s="1094">
        <f>[7]INDUSTRY!$F$55</f>
        <v>898764</v>
      </c>
      <c r="F65" s="1094">
        <f>[7]INDUSTRY!$G$55</f>
        <v>889436</v>
      </c>
      <c r="G65" s="1094">
        <f>[7]INDUSTRY!$H$55</f>
        <v>795890</v>
      </c>
      <c r="H65" s="1191">
        <f>[8]INDUSTRY!$I$55</f>
        <v>763034</v>
      </c>
      <c r="I65" s="1191">
        <f>[8]INDUSTRY!$J$55</f>
        <v>840740</v>
      </c>
      <c r="J65" s="1191">
        <f>[8]INDUSTRY!$K$55</f>
        <v>757023</v>
      </c>
      <c r="K65" s="1134">
        <f>[6]INDUSTRY!$L$55</f>
        <v>714054</v>
      </c>
      <c r="L65" s="1230">
        <f>[6]INDUSTRY!$M$55</f>
        <v>748289</v>
      </c>
      <c r="M65" s="1230">
        <f>[6]INDUSTRY!$N$55</f>
        <v>678219</v>
      </c>
      <c r="N65" s="1230">
        <f>[6]INDUSTRY!$O$55</f>
        <v>666199</v>
      </c>
      <c r="O65" s="1230">
        <f>[6]INDUSTRY!$P$55</f>
        <v>681981</v>
      </c>
      <c r="P65" s="1230">
        <f>[6]INDUSTRY!$Q$55</f>
        <v>642140</v>
      </c>
    </row>
    <row r="66" spans="1:16" ht="15.75" thickBot="1" x14ac:dyDescent="0.3">
      <c r="A66" s="1135" t="s">
        <v>111</v>
      </c>
      <c r="B66" s="1136"/>
      <c r="C66" s="1136"/>
      <c r="D66" s="1137"/>
      <c r="E66" s="1094">
        <f>[7]INDUSTRY!$F$56</f>
        <v>0</v>
      </c>
      <c r="F66" s="1094">
        <f>[7]INDUSTRY!$G$56</f>
        <v>0</v>
      </c>
      <c r="G66" s="1094">
        <f>[7]INDUSTRY!$H$56</f>
        <v>0</v>
      </c>
      <c r="H66" s="1191">
        <f>[8]INDUSTRY!$I$56</f>
        <v>0</v>
      </c>
      <c r="I66" s="1191">
        <f>[8]INDUSTRY!$J$56</f>
        <v>0</v>
      </c>
      <c r="J66" s="1191">
        <f>[8]INDUSTRY!$K$56</f>
        <v>0</v>
      </c>
      <c r="K66" s="1134">
        <f>[9]INDUSTRY!$L$56</f>
        <v>0</v>
      </c>
      <c r="L66" s="1134">
        <f>[9]INDUSTRY!$M$56</f>
        <v>0</v>
      </c>
      <c r="M66" s="1134">
        <f>[9]INDUSTRY!$N$56</f>
        <v>0</v>
      </c>
      <c r="N66" s="1230">
        <f>[9]INDUSTRY!$O$56</f>
        <v>0</v>
      </c>
      <c r="O66" s="1230">
        <f>[9]INDUSTRY!$P$56</f>
        <v>0</v>
      </c>
      <c r="P66" s="1230">
        <f>[9]INDUSTRY!$N$56</f>
        <v>0</v>
      </c>
    </row>
    <row r="67" spans="1:16" ht="15.75" thickBot="1" x14ac:dyDescent="0.3">
      <c r="A67" s="1135" t="s">
        <v>112</v>
      </c>
      <c r="B67" s="1137"/>
      <c r="C67" s="1137"/>
      <c r="D67" s="1137"/>
      <c r="E67" s="1094">
        <f>[7]INDUSTRY!$F$57</f>
        <v>0</v>
      </c>
      <c r="F67" s="1094">
        <f>[7]INDUSTRY!$G$57</f>
        <v>0</v>
      </c>
      <c r="G67" s="1094">
        <f>[7]INDUSTRY!$H$57</f>
        <v>0</v>
      </c>
      <c r="H67" s="1191">
        <f>[8]INDUSTRY!$I$57</f>
        <v>0</v>
      </c>
      <c r="I67" s="1191">
        <f>[8]INDUSTRY!$J$57</f>
        <v>0</v>
      </c>
      <c r="J67" s="1191">
        <f>[8]INDUSTRY!$K$57</f>
        <v>0</v>
      </c>
      <c r="K67" s="1134">
        <f>[9]INDUSTRY!$L$57</f>
        <v>0</v>
      </c>
      <c r="L67" s="1134">
        <f>[9]INDUSTRY!$M$57</f>
        <v>0</v>
      </c>
      <c r="M67" s="1134">
        <f>[9]INDUSTRY!$N$57</f>
        <v>0</v>
      </c>
      <c r="N67" s="1230">
        <f>[9]INDUSTRY!$O$57</f>
        <v>0</v>
      </c>
      <c r="O67" s="1230">
        <f>[9]INDUSTRY!$N$57</f>
        <v>0</v>
      </c>
      <c r="P67" s="1230">
        <f>[9]INDUSTRY!$N$57</f>
        <v>0</v>
      </c>
    </row>
    <row r="68" spans="1:16" ht="15.75" thickBot="1" x14ac:dyDescent="0.3">
      <c r="A68" s="1138" t="s">
        <v>113</v>
      </c>
      <c r="B68" s="1139"/>
      <c r="C68" s="1139"/>
      <c r="D68" s="1139"/>
      <c r="E68" s="1094">
        <f>[7]INDUSTRY!$F$57</f>
        <v>0</v>
      </c>
      <c r="F68" s="1094">
        <f>[7]INDUSTRY!$G$57</f>
        <v>0</v>
      </c>
      <c r="G68" s="1094">
        <f>[7]INDUSTRY!$H$57</f>
        <v>0</v>
      </c>
      <c r="H68" s="1191">
        <f>[8]INDUSTRY!$I$57</f>
        <v>0</v>
      </c>
      <c r="I68" s="1191">
        <f>[8]INDUSTRY!$J$57</f>
        <v>0</v>
      </c>
      <c r="J68" s="1191">
        <f>[8]INDUSTRY!$K$57</f>
        <v>0</v>
      </c>
      <c r="K68" s="1140">
        <f>[9]INDUSTRY!$L$57</f>
        <v>0</v>
      </c>
      <c r="L68" s="1140">
        <f>[9]INDUSTRY!$M$57</f>
        <v>0</v>
      </c>
      <c r="M68" s="1140">
        <f>[9]INDUSTRY!$N$57</f>
        <v>0</v>
      </c>
      <c r="N68" s="1236">
        <f>[9]INDUSTRY!$N$57</f>
        <v>0</v>
      </c>
      <c r="O68" s="1236">
        <f>[9]INDUSTRY!$N$57</f>
        <v>0</v>
      </c>
      <c r="P68" s="1236">
        <f>[9]INDUSTRY!$N$57</f>
        <v>0</v>
      </c>
    </row>
    <row r="69" spans="1:16" x14ac:dyDescent="0.25">
      <c r="A69" s="1428" t="s">
        <v>151</v>
      </c>
      <c r="B69" s="1429"/>
      <c r="C69" s="1429"/>
      <c r="D69" s="1430"/>
      <c r="E69" s="1144"/>
      <c r="F69" s="1144"/>
      <c r="G69" s="1144"/>
      <c r="H69" s="1237"/>
      <c r="I69" s="1237"/>
      <c r="J69" s="1237"/>
      <c r="K69" s="1144"/>
      <c r="L69" s="1144"/>
      <c r="M69" s="1144"/>
      <c r="N69" s="1237"/>
      <c r="O69" s="1237"/>
      <c r="P69" s="1237"/>
    </row>
    <row r="70" spans="1:16" ht="15.75" thickBot="1" x14ac:dyDescent="0.3">
      <c r="A70" s="1431"/>
      <c r="B70" s="1432"/>
      <c r="C70" s="1432"/>
      <c r="D70" s="1433"/>
      <c r="E70" s="1145"/>
      <c r="F70" s="1145"/>
      <c r="G70" s="1145"/>
      <c r="H70" s="1238"/>
      <c r="I70" s="1238"/>
      <c r="J70" s="1238"/>
      <c r="K70" s="1145"/>
      <c r="L70" s="1145"/>
      <c r="M70" s="1145"/>
      <c r="N70" s="1238"/>
      <c r="O70" s="1238"/>
      <c r="P70" s="1238"/>
    </row>
    <row r="71" spans="1:16" x14ac:dyDescent="0.25">
      <c r="A71" s="1105" t="s">
        <v>114</v>
      </c>
      <c r="B71" s="1103"/>
      <c r="C71" s="1103"/>
      <c r="D71" s="1103"/>
      <c r="E71" s="1146">
        <f>E72+E73+E74+E78</f>
        <v>7742486</v>
      </c>
      <c r="F71" s="1146">
        <f t="shared" ref="F71:G71" si="62">F72+F73+F74+F78</f>
        <v>9135465.7822780497</v>
      </c>
      <c r="G71" s="1146">
        <f t="shared" si="62"/>
        <v>11811500.561050253</v>
      </c>
      <c r="H71" s="1239">
        <f t="shared" ref="H71" si="63">H72+H73+H74+H78</f>
        <v>10305270.537590001</v>
      </c>
      <c r="I71" s="1239">
        <f t="shared" ref="I71" si="64">I72+I73+I74+I78</f>
        <v>10126367</v>
      </c>
      <c r="J71" s="1239">
        <f t="shared" ref="J71" si="65">J72+J73+J74+J78</f>
        <v>9744328.5015699994</v>
      </c>
      <c r="K71" s="1146">
        <f t="shared" ref="K71:M71" si="66">K72+K73+K74+K78</f>
        <v>9412236</v>
      </c>
      <c r="L71" s="1146">
        <f t="shared" si="66"/>
        <v>8561198</v>
      </c>
      <c r="M71" s="1146">
        <f t="shared" si="66"/>
        <v>8138370.8001300003</v>
      </c>
      <c r="N71" s="1239">
        <f t="shared" ref="N71:P71" si="67">N72+N73+N74+N78</f>
        <v>8061431.0640112003</v>
      </c>
      <c r="O71" s="1239">
        <f t="shared" si="67"/>
        <v>10182672.81553115</v>
      </c>
      <c r="P71" s="1239">
        <f t="shared" si="67"/>
        <v>8759938.460180372</v>
      </c>
    </row>
    <row r="72" spans="1:16" x14ac:dyDescent="0.25">
      <c r="A72" s="1091"/>
      <c r="B72" s="1093" t="s">
        <v>115</v>
      </c>
      <c r="C72" s="1147"/>
      <c r="D72" s="1147"/>
      <c r="E72" s="1094">
        <f>[7]INDUSTRY!$F$62</f>
        <v>1037006</v>
      </c>
      <c r="F72" s="1094">
        <f>[6]INDUSTRY!$G$62</f>
        <v>929938.77101000003</v>
      </c>
      <c r="G72" s="1094">
        <f>[7]INDUSTRY!$H$62</f>
        <v>1269714.2188200001</v>
      </c>
      <c r="H72" s="1191">
        <f>[8]INDUSTRY!$I$62</f>
        <v>1056776.08299</v>
      </c>
      <c r="I72" s="1191">
        <f>[8]INDUSTRY!$J$62</f>
        <v>1195821</v>
      </c>
      <c r="J72" s="1191">
        <f>[8]INDUSTRY!$K$62</f>
        <v>1107947.2242399999</v>
      </c>
      <c r="K72" s="1094">
        <f>[6]INDUSTRY!$L$62</f>
        <v>1029236</v>
      </c>
      <c r="L72" s="1191">
        <f>[6]INDUSTRY!$M$62</f>
        <v>1255579</v>
      </c>
      <c r="M72" s="1191">
        <f>[6]INDUSTRY!$N$62</f>
        <v>1040194.41068</v>
      </c>
      <c r="N72" s="1191">
        <f>[6]INDUSTRY!$O$62</f>
        <v>1056214.04841</v>
      </c>
      <c r="O72" s="1191">
        <f>[6]INDUSTRY!$P$62</f>
        <v>1328252.2437</v>
      </c>
      <c r="P72" s="1191">
        <f>[6]INDUSTRY!$Q$62</f>
        <v>1515660.3278600001</v>
      </c>
    </row>
    <row r="73" spans="1:16" x14ac:dyDescent="0.25">
      <c r="A73" s="1091"/>
      <c r="B73" s="1093" t="s">
        <v>39</v>
      </c>
      <c r="C73" s="1093"/>
      <c r="D73" s="1093"/>
      <c r="E73" s="1094">
        <f>[7]INDUSTRY!$F$63</f>
        <v>186725</v>
      </c>
      <c r="F73" s="1191">
        <f>[6]INDUSTRY!$G$63</f>
        <v>164992.83684</v>
      </c>
      <c r="G73" s="1094">
        <f>[7]INDUSTRY!$H$63</f>
        <v>177020.43615999998</v>
      </c>
      <c r="H73" s="1191">
        <f>[8]INDUSTRY!$I$63</f>
        <v>124002.55793</v>
      </c>
      <c r="I73" s="1191">
        <f>[8]INDUSTRY!$J$63</f>
        <v>122194</v>
      </c>
      <c r="J73" s="1191">
        <f>[8]INDUSTRY!$K$63</f>
        <v>121335.99113000001</v>
      </c>
      <c r="K73" s="1191">
        <f>[6]INDUSTRY!$L$63</f>
        <v>136217</v>
      </c>
      <c r="L73" s="1191">
        <f>[6]INDUSTRY!$M$63</f>
        <v>112220</v>
      </c>
      <c r="M73" s="1191">
        <f>[6]INDUSTRY!$N$63</f>
        <v>91946.766940000001</v>
      </c>
      <c r="N73" s="1191">
        <f>[6]INDUSTRY!$O$63</f>
        <v>127171.39647000001</v>
      </c>
      <c r="O73" s="1191">
        <f>[6]INDUSTRY!$P$63</f>
        <v>102875.75152000001</v>
      </c>
      <c r="P73" s="1191">
        <f>[6]INDUSTRY!$Q$63</f>
        <v>85919.231440000003</v>
      </c>
    </row>
    <row r="74" spans="1:16" x14ac:dyDescent="0.25">
      <c r="A74" s="1148"/>
      <c r="B74" s="1095" t="s">
        <v>116</v>
      </c>
      <c r="C74" s="1095"/>
      <c r="D74" s="1106"/>
      <c r="E74" s="1090">
        <f>E75+E76+E77</f>
        <v>2106676</v>
      </c>
      <c r="F74" s="1090">
        <f t="shared" ref="F74:G74" si="68">F75+F76+F77</f>
        <v>2258268.1451300001</v>
      </c>
      <c r="G74" s="1090">
        <f t="shared" si="68"/>
        <v>5618187.7092599999</v>
      </c>
      <c r="H74" s="1187">
        <f t="shared" ref="H74" si="69">H75+H76+H77</f>
        <v>2885650.2362599997</v>
      </c>
      <c r="I74" s="1187">
        <f t="shared" ref="I74" si="70">I75+I76+I77</f>
        <v>2973051</v>
      </c>
      <c r="J74" s="1187">
        <f t="shared" ref="J74" si="71">J75+J76+J77</f>
        <v>3405154.6066800002</v>
      </c>
      <c r="K74" s="1090">
        <f t="shared" ref="K74:M74" si="72">K75+K76+K77</f>
        <v>3479411</v>
      </c>
      <c r="L74" s="1090">
        <f t="shared" si="72"/>
        <v>2304888</v>
      </c>
      <c r="M74" s="1090">
        <f t="shared" si="72"/>
        <v>3466185.7318600002</v>
      </c>
      <c r="N74" s="1187">
        <f t="shared" ref="N74:P74" si="73">N75+N76+N77</f>
        <v>2560404.6212299997</v>
      </c>
      <c r="O74" s="1187">
        <f t="shared" si="73"/>
        <v>4450513.5700199995</v>
      </c>
      <c r="P74" s="1187">
        <f t="shared" si="73"/>
        <v>3986335.4878099998</v>
      </c>
    </row>
    <row r="75" spans="1:16" x14ac:dyDescent="0.25">
      <c r="A75" s="1091"/>
      <c r="B75" s="1093"/>
      <c r="C75" s="1093" t="s">
        <v>41</v>
      </c>
      <c r="D75" s="1093"/>
      <c r="E75" s="1094">
        <f>[7]INDUSTRY!$F$65</f>
        <v>917465</v>
      </c>
      <c r="F75" s="1094">
        <f>[6]INDUSTRY!$G$65</f>
        <v>905828.62135000003</v>
      </c>
      <c r="G75" s="1094">
        <f>[7]INDUSTRY!$H$65</f>
        <v>918658.52402000001</v>
      </c>
      <c r="H75" s="1191">
        <f>[8]INDUSTRY!$I$65</f>
        <v>926122.11693999986</v>
      </c>
      <c r="I75" s="1191">
        <f>[8]INDUSTRY!$J$65</f>
        <v>936424</v>
      </c>
      <c r="J75" s="1191">
        <f>[8]INDUSTRY!$K$65</f>
        <v>951845.07536000002</v>
      </c>
      <c r="K75" s="1094">
        <f>[6]INDUSTRY!$L$65</f>
        <v>950529</v>
      </c>
      <c r="L75" s="1191">
        <f>[6]INDUSTRY!$M$65</f>
        <v>939341</v>
      </c>
      <c r="M75" s="1191">
        <f>[6]INDUSTRY!$N$65</f>
        <v>938079.35935000004</v>
      </c>
      <c r="N75" s="1191">
        <f>[6]INDUSTRY!$O$65</f>
        <v>967683.91295000003</v>
      </c>
      <c r="O75" s="1191">
        <f>[6]INDUSTRY!$P$65</f>
        <v>957245.95377999998</v>
      </c>
      <c r="P75" s="1191">
        <f>[6]INDUSTRY!$Q$65</f>
        <v>965574.25568000006</v>
      </c>
    </row>
    <row r="76" spans="1:16" x14ac:dyDescent="0.25">
      <c r="A76" s="1091"/>
      <c r="B76" s="1093"/>
      <c r="C76" s="1093" t="s">
        <v>42</v>
      </c>
      <c r="D76" s="1093"/>
      <c r="E76" s="1094">
        <f>[7]INDUSTRY!$F$66</f>
        <v>608646</v>
      </c>
      <c r="F76" s="1191">
        <f>[6]INDUSTRY!$G$66</f>
        <v>1115944.5237799999</v>
      </c>
      <c r="G76" s="1094">
        <f>[7]INDUSTRY!$H$66</f>
        <v>3507794.18524</v>
      </c>
      <c r="H76" s="1191">
        <f>[8]INDUSTRY!$I$66</f>
        <v>1608095.1193200001</v>
      </c>
      <c r="I76" s="1191">
        <f>[8]INDUSTRY!$J$66</f>
        <v>1532047</v>
      </c>
      <c r="J76" s="1191">
        <f>[8]INDUSTRY!$K$66</f>
        <v>1102665.5313200001</v>
      </c>
      <c r="K76" s="1191">
        <f>[6]INDUSTRY!$L$66</f>
        <v>1080627</v>
      </c>
      <c r="L76" s="1191">
        <f>[6]INDUSTRY!$M$66</f>
        <v>820366</v>
      </c>
      <c r="M76" s="1191">
        <f>[6]INDUSTRY!$N$66</f>
        <v>1266203.3725100001</v>
      </c>
      <c r="N76" s="1191">
        <f>[6]INDUSTRY!$O$66</f>
        <v>1109722.7082799999</v>
      </c>
      <c r="O76" s="1191">
        <f>[6]INDUSTRY!$P$66</f>
        <v>2101958.6162399999</v>
      </c>
      <c r="P76" s="1191">
        <f>[6]INDUSTRY!$Q$66</f>
        <v>1693601.2321299999</v>
      </c>
    </row>
    <row r="77" spans="1:16" x14ac:dyDescent="0.25">
      <c r="A77" s="1091"/>
      <c r="B77" s="1093"/>
      <c r="C77" s="1093" t="s">
        <v>43</v>
      </c>
      <c r="D77" s="1093"/>
      <c r="E77" s="1094">
        <f>[7]INDUSTRY!$F$67</f>
        <v>580565</v>
      </c>
      <c r="F77" s="1191">
        <f>[6]INDUSTRY!$G$67</f>
        <v>236495</v>
      </c>
      <c r="G77" s="1094">
        <f>[7]INDUSTRY!$H$67</f>
        <v>1191735</v>
      </c>
      <c r="H77" s="1191">
        <f>[8]INDUSTRY!$I$67</f>
        <v>351433</v>
      </c>
      <c r="I77" s="1191">
        <f>[8]INDUSTRY!$J$67</f>
        <v>504580</v>
      </c>
      <c r="J77" s="1191">
        <f>[8]INDUSTRY!$K$67</f>
        <v>1350644</v>
      </c>
      <c r="K77" s="1191">
        <f>[6]INDUSTRY!$L$67</f>
        <v>1448255</v>
      </c>
      <c r="L77" s="1191">
        <f>[6]INDUSTRY!$M$67</f>
        <v>545181</v>
      </c>
      <c r="M77" s="1191">
        <f>[6]INDUSTRY!$N$67</f>
        <v>1261903</v>
      </c>
      <c r="N77" s="1191">
        <f>[6]INDUSTRY!$O$67</f>
        <v>482998</v>
      </c>
      <c r="O77" s="1191">
        <f>[6]INDUSTRY!$P$67</f>
        <v>1391309</v>
      </c>
      <c r="P77" s="1191">
        <f>[6]INDUSTRY!$Q$67</f>
        <v>1327160</v>
      </c>
    </row>
    <row r="78" spans="1:16" x14ac:dyDescent="0.25">
      <c r="A78" s="1091"/>
      <c r="B78" s="1149" t="s">
        <v>117</v>
      </c>
      <c r="C78" s="1104"/>
      <c r="D78" s="1093"/>
      <c r="E78" s="1090">
        <f>E79+E80</f>
        <v>4412079</v>
      </c>
      <c r="F78" s="1090">
        <f t="shared" ref="F78:G78" si="74">F79+F80</f>
        <v>5782266.0292980503</v>
      </c>
      <c r="G78" s="1090">
        <f t="shared" si="74"/>
        <v>4746578.196810253</v>
      </c>
      <c r="H78" s="1187">
        <f t="shared" ref="H78" si="75">H79+H80</f>
        <v>6238841.66041</v>
      </c>
      <c r="I78" s="1187">
        <f t="shared" ref="I78" si="76">I79+I80</f>
        <v>5835301</v>
      </c>
      <c r="J78" s="1187">
        <f t="shared" ref="J78" si="77">J79+J80</f>
        <v>5109890.6795199998</v>
      </c>
      <c r="K78" s="1090">
        <f t="shared" ref="K78:M78" si="78">K79+K80</f>
        <v>4767372</v>
      </c>
      <c r="L78" s="1090">
        <f t="shared" si="78"/>
        <v>4888511</v>
      </c>
      <c r="M78" s="1090">
        <f t="shared" si="78"/>
        <v>3540043.8906500004</v>
      </c>
      <c r="N78" s="1187">
        <f t="shared" ref="N78:P78" si="79">N79+N80</f>
        <v>4317640.9979012003</v>
      </c>
      <c r="O78" s="1187">
        <f t="shared" si="79"/>
        <v>4301031.2502911501</v>
      </c>
      <c r="P78" s="1187">
        <f t="shared" si="79"/>
        <v>3172023.4130703723</v>
      </c>
    </row>
    <row r="79" spans="1:16" x14ac:dyDescent="0.25">
      <c r="A79" s="1091"/>
      <c r="B79" s="1104"/>
      <c r="C79" s="1150" t="s">
        <v>118</v>
      </c>
      <c r="D79" s="1093"/>
      <c r="E79" s="1094">
        <f>[7]INDUSTRY!$F$69</f>
        <v>761097</v>
      </c>
      <c r="F79" s="1094">
        <f>[7]INDUSTRY!$G$69</f>
        <v>2335569.0126380501</v>
      </c>
      <c r="G79" s="1094">
        <f>[7]INDUSTRY!$H$69</f>
        <v>1813022.1233902522</v>
      </c>
      <c r="H79" s="1191">
        <f>[8]INDUSTRY!$I$69</f>
        <v>2182282.8741000001</v>
      </c>
      <c r="I79" s="1191">
        <f>[8]INDUSTRY!$J$69</f>
        <v>1462792</v>
      </c>
      <c r="J79" s="1191">
        <f>[6]INDUSTRY!$K$69</f>
        <v>2127731.0189299998</v>
      </c>
      <c r="K79" s="1094">
        <f>[6]INDUSTRY!$L$69</f>
        <v>1234357</v>
      </c>
      <c r="L79" s="1191">
        <f>[6]INDUSTRY!$M$69</f>
        <v>2663787</v>
      </c>
      <c r="M79" s="1191">
        <f>[6]INDUSTRY!$N$69</f>
        <v>1281240.8125400003</v>
      </c>
      <c r="N79" s="1191">
        <f>[6]INDUSTRY!$O$69</f>
        <v>1656827.6659612001</v>
      </c>
      <c r="O79" s="1191">
        <f>[6]INDUSTRY!$P$69</f>
        <v>1872723.4276211499</v>
      </c>
      <c r="P79" s="1191">
        <f>[6]INDUSTRY!$Q$69</f>
        <v>694105.27539037238</v>
      </c>
    </row>
    <row r="80" spans="1:16" ht="15.75" thickBot="1" x14ac:dyDescent="0.3">
      <c r="A80" s="1151"/>
      <c r="B80" s="1118"/>
      <c r="C80" s="1152" t="s">
        <v>119</v>
      </c>
      <c r="D80" s="1106"/>
      <c r="E80" s="1094">
        <f>[7]INDUSTRY!$F$70</f>
        <v>3650982</v>
      </c>
      <c r="F80" s="1094">
        <f>[7]INDUSTRY!$G$70</f>
        <v>3446697.0166600002</v>
      </c>
      <c r="G80" s="1094">
        <f>[7]INDUSTRY!$H$70</f>
        <v>2933556.0734200003</v>
      </c>
      <c r="H80" s="1191">
        <f>[8]INDUSTRY!$I$70</f>
        <v>4056558.7863100003</v>
      </c>
      <c r="I80" s="1191">
        <f>[8]INDUSTRY!$J$70</f>
        <v>4372509</v>
      </c>
      <c r="J80" s="1191">
        <f>[6]INDUSTRY!$K$70</f>
        <v>2982159.66059</v>
      </c>
      <c r="K80" s="1191">
        <f>[6]INDUSTRY!$L$70</f>
        <v>3533015</v>
      </c>
      <c r="L80" s="1191">
        <f>[6]INDUSTRY!$M$70</f>
        <v>2224724</v>
      </c>
      <c r="M80" s="1191">
        <f>[6]INDUSTRY!$N$70</f>
        <v>2258803.0781100001</v>
      </c>
      <c r="N80" s="1191">
        <f>[6]INDUSTRY!$O$70</f>
        <v>2660813.3319399999</v>
      </c>
      <c r="O80" s="1191">
        <f>[6]INDUSTRY!$P$70</f>
        <v>2428307.8226699997</v>
      </c>
      <c r="P80" s="1191">
        <f>[6]INDUSTRY!$Q$70</f>
        <v>2477918.1376800002</v>
      </c>
    </row>
    <row r="81" spans="1:16" x14ac:dyDescent="0.25">
      <c r="A81" s="1100" t="s">
        <v>168</v>
      </c>
      <c r="B81" s="1101"/>
      <c r="C81" s="1121"/>
      <c r="D81" s="1121"/>
      <c r="E81" s="1090">
        <f t="shared" ref="E81:M81" si="80">SUM(E82:E85)</f>
        <v>7540608</v>
      </c>
      <c r="F81" s="1090">
        <f t="shared" ref="F81:G81" si="81">SUM(F82:F85)</f>
        <v>7770423.2745399997</v>
      </c>
      <c r="G81" s="1090">
        <f t="shared" si="81"/>
        <v>7528916.4622599995</v>
      </c>
      <c r="H81" s="1187">
        <f t="shared" ref="H81" si="82">SUM(H82:H85)</f>
        <v>8624213.7138</v>
      </c>
      <c r="I81" s="1187">
        <f t="shared" ref="I81" si="83">SUM(I82:I85)</f>
        <v>8920150</v>
      </c>
      <c r="J81" s="1187">
        <f t="shared" ref="J81" si="84">SUM(J82:J85)</f>
        <v>8130623.9190800004</v>
      </c>
      <c r="K81" s="1090">
        <f t="shared" si="80"/>
        <v>7975416</v>
      </c>
      <c r="L81" s="1090">
        <f t="shared" si="80"/>
        <v>8130947</v>
      </c>
      <c r="M81" s="1090">
        <f t="shared" si="80"/>
        <v>8652162.4752199985</v>
      </c>
      <c r="N81" s="1187">
        <f t="shared" ref="N81:P81" si="85">SUM(N82:N85)</f>
        <v>8380176.7070300002</v>
      </c>
      <c r="O81" s="1187">
        <f t="shared" si="85"/>
        <v>8634708.7204299998</v>
      </c>
      <c r="P81" s="1187">
        <f t="shared" si="85"/>
        <v>8910467.3311400004</v>
      </c>
    </row>
    <row r="82" spans="1:16" x14ac:dyDescent="0.25">
      <c r="A82" s="1102"/>
      <c r="B82" s="1104" t="s">
        <v>169</v>
      </c>
      <c r="C82" s="1153"/>
      <c r="D82" s="1154"/>
      <c r="E82" s="1094">
        <f>[7]INDUSTRY!$F$72</f>
        <v>385353</v>
      </c>
      <c r="F82" s="1094">
        <f>[6]INDUSTRY!$G$72</f>
        <v>546395.67287999997</v>
      </c>
      <c r="G82" s="1094">
        <f>[7]INDUSTRY!$H$72</f>
        <v>549134.19232999999</v>
      </c>
      <c r="H82" s="1191">
        <f>[8]INDUSTRY!$I$72</f>
        <v>684238.5869900001</v>
      </c>
      <c r="I82" s="1191">
        <f>[8]INDUSTRY!$J$72</f>
        <v>778481</v>
      </c>
      <c r="J82" s="1191">
        <f>[8]INDUSTRY!$K$72</f>
        <v>783685.87808000005</v>
      </c>
      <c r="K82" s="1094">
        <f>[6]INDUSTRY!$L$72</f>
        <v>785861</v>
      </c>
      <c r="L82" s="1191">
        <f>[6]INDUSTRY!$M$72</f>
        <v>701965</v>
      </c>
      <c r="M82" s="1191">
        <f>[6]INDUSTRY!$N$72</f>
        <v>706877.49368999992</v>
      </c>
      <c r="N82" s="1191">
        <f>[6]INDUSTRY!$O$72</f>
        <v>709994.10519999987</v>
      </c>
      <c r="O82" s="1191">
        <f>[6]INDUSTRY!$P$72</f>
        <v>712117.97149999999</v>
      </c>
      <c r="P82" s="1191">
        <f>[6]INDUSTRY!$Q$72</f>
        <v>759575.68602000002</v>
      </c>
    </row>
    <row r="83" spans="1:16" x14ac:dyDescent="0.25">
      <c r="A83" s="1102"/>
      <c r="B83" s="1149" t="s">
        <v>170</v>
      </c>
      <c r="C83" s="1118"/>
      <c r="D83" s="1104"/>
      <c r="E83" s="1094">
        <f>[7]INDUSTRY!$F$73</f>
        <v>7372175</v>
      </c>
      <c r="F83" s="1191">
        <f>[6]INDUSTRY!$G$73</f>
        <v>7211138.6016600002</v>
      </c>
      <c r="G83" s="1094">
        <f>[7]INDUSTRY!$H$73</f>
        <v>6966274.2699299995</v>
      </c>
      <c r="H83" s="1191">
        <f>[8]INDUSTRY!$I$73</f>
        <v>7925753.1268099993</v>
      </c>
      <c r="I83" s="1191">
        <f>[8]INDUSTRY!$J$73</f>
        <v>8132038</v>
      </c>
      <c r="J83" s="1191">
        <f>[8]INDUSTRY!$K$73</f>
        <v>7341557.0410000002</v>
      </c>
      <c r="K83" s="1191">
        <f>[6]INDUSTRY!$L$73</f>
        <v>7189942</v>
      </c>
      <c r="L83" s="1191">
        <f>[6]INDUSTRY!$M$73</f>
        <v>7324262</v>
      </c>
      <c r="M83" s="1191">
        <f>[6]INDUSTRY!$N$73</f>
        <v>7942304.9815299995</v>
      </c>
      <c r="N83" s="1191">
        <f>[6]INDUSTRY!$O$73</f>
        <v>7668046.6018300001</v>
      </c>
      <c r="O83" s="1191">
        <f>[6]INDUSTRY!$P$73</f>
        <v>7921677.8168599997</v>
      </c>
      <c r="P83" s="1191">
        <f>[6]INDUSTRY!$Q$73</f>
        <v>8122264.7130500004</v>
      </c>
    </row>
    <row r="84" spans="1:16" x14ac:dyDescent="0.25">
      <c r="A84" s="1102"/>
      <c r="B84" s="1149" t="s">
        <v>43</v>
      </c>
      <c r="C84" s="1155"/>
      <c r="D84" s="1104"/>
      <c r="E84" s="1094">
        <f>[7]INDUSTRY!$F$74</f>
        <v>-216920</v>
      </c>
      <c r="F84" s="1191">
        <f>[6]INDUSTRY!$G$74</f>
        <v>12889</v>
      </c>
      <c r="G84" s="1094">
        <f>[7]INDUSTRY!$H$74</f>
        <v>13508</v>
      </c>
      <c r="H84" s="1191">
        <f>[8]INDUSTRY!$I$74</f>
        <v>14222</v>
      </c>
      <c r="I84" s="1191">
        <f>[8]INDUSTRY!$J$74</f>
        <v>9631</v>
      </c>
      <c r="J84" s="1191">
        <f>[8]INDUSTRY!$K$74</f>
        <v>5381</v>
      </c>
      <c r="K84" s="1191">
        <f>[6]INDUSTRY!$L$74</f>
        <v>-387</v>
      </c>
      <c r="L84" s="1191">
        <f>[6]INDUSTRY!$M$74</f>
        <v>104720</v>
      </c>
      <c r="M84" s="1191">
        <f>[6]INDUSTRY!$N$74</f>
        <v>2980</v>
      </c>
      <c r="N84" s="1191">
        <f>[6]INDUSTRY!$O$74</f>
        <v>2136</v>
      </c>
      <c r="O84" s="1191">
        <f>[6]INDUSTRY!$P$74</f>
        <v>912.93207000000007</v>
      </c>
      <c r="P84" s="1191">
        <f>[6]INDUSTRY!$Q$74</f>
        <v>28626.932069999999</v>
      </c>
    </row>
    <row r="85" spans="1:16" ht="15.75" thickBot="1" x14ac:dyDescent="0.3">
      <c r="A85" s="1156"/>
      <c r="B85" s="1122" t="s">
        <v>60</v>
      </c>
      <c r="C85" s="1093"/>
      <c r="D85" s="1093"/>
      <c r="E85" s="1094">
        <f>[7]INDUSTRY!$F$75</f>
        <v>0</v>
      </c>
      <c r="F85" s="1191">
        <f>[6]INDUSTRY!$G$75</f>
        <v>0</v>
      </c>
      <c r="G85" s="1094">
        <f>[7]INDUSTRY!$H$75</f>
        <v>0</v>
      </c>
      <c r="H85" s="1191">
        <f>[8]INDUSTRY!$I$75</f>
        <v>0</v>
      </c>
      <c r="I85" s="1191">
        <f>[8]INDUSTRY!$J$75</f>
        <v>0</v>
      </c>
      <c r="J85" s="1191">
        <f>[8]INDUSTRY!$K$75</f>
        <v>0</v>
      </c>
      <c r="K85" s="1191">
        <f>[6]INDUSTRY!$L$75</f>
        <v>0</v>
      </c>
      <c r="L85" s="1191">
        <f>[6]INDUSTRY!$M$75</f>
        <v>0</v>
      </c>
      <c r="M85" s="1191">
        <f>[6]INDUSTRY!$N$75</f>
        <v>0</v>
      </c>
      <c r="N85" s="1191">
        <f>[6]INDUSTRY!$O$75</f>
        <v>0</v>
      </c>
      <c r="O85" s="1191">
        <f>[6]INDUSTRY!$P$75</f>
        <v>0</v>
      </c>
      <c r="P85" s="1191">
        <f>[6]INDUSTRY!$Q$75</f>
        <v>0</v>
      </c>
    </row>
    <row r="86" spans="1:16" x14ac:dyDescent="0.25">
      <c r="A86" s="1100" t="s">
        <v>120</v>
      </c>
      <c r="B86" s="1101"/>
      <c r="C86" s="1121"/>
      <c r="D86" s="1121"/>
      <c r="E86" s="1090">
        <f>SUM(E87:E100)</f>
        <v>78703934</v>
      </c>
      <c r="F86" s="1090">
        <f t="shared" ref="F86:G86" si="86">SUM(F87:F100)</f>
        <v>79111730.707910001</v>
      </c>
      <c r="G86" s="1090">
        <f t="shared" si="86"/>
        <v>79077383.028569996</v>
      </c>
      <c r="H86" s="1187">
        <f t="shared" ref="H86" si="87">SUM(H87:H100)</f>
        <v>79816442.618009984</v>
      </c>
      <c r="I86" s="1187">
        <f t="shared" ref="I86" si="88">SUM(I87:I100)</f>
        <v>80068782</v>
      </c>
      <c r="J86" s="1187">
        <f t="shared" ref="J86" si="89">SUM(J87:J100)</f>
        <v>80945162.669810012</v>
      </c>
      <c r="K86" s="1090">
        <f t="shared" ref="K86:M86" si="90">SUM(K87:K100)</f>
        <v>81201903.312989995</v>
      </c>
      <c r="L86" s="1090">
        <f t="shared" si="90"/>
        <v>81961526.796189994</v>
      </c>
      <c r="M86" s="1090">
        <f t="shared" si="90"/>
        <v>82918934.539030001</v>
      </c>
      <c r="N86" s="1187">
        <f t="shared" ref="N86:P86" si="91">SUM(N87:N100)</f>
        <v>83026082.209779993</v>
      </c>
      <c r="O86" s="1187">
        <f t="shared" si="91"/>
        <v>84244890.747770011</v>
      </c>
      <c r="P86" s="1187">
        <f t="shared" si="91"/>
        <v>85063911.987220019</v>
      </c>
    </row>
    <row r="87" spans="1:16" x14ac:dyDescent="0.25">
      <c r="A87" s="1102"/>
      <c r="B87" s="1104" t="s">
        <v>121</v>
      </c>
      <c r="C87" s="1153"/>
      <c r="D87" s="1154"/>
      <c r="E87" s="1094">
        <f>[6]INDUSTRY!$F$77</f>
        <v>0</v>
      </c>
      <c r="F87" s="1094">
        <f>[6]INDUSTRY!$G$77</f>
        <v>0</v>
      </c>
      <c r="G87" s="1094">
        <f>[7]INDUSTRY!$H$77</f>
        <v>9</v>
      </c>
      <c r="H87" s="1191">
        <f>[8]INDUSTRY!$I$77</f>
        <v>0</v>
      </c>
      <c r="I87" s="1191">
        <f>[8]INDUSTRY!$J$77</f>
        <v>0</v>
      </c>
      <c r="J87" s="1191">
        <f>[8]INDUSTRY!$K$77</f>
        <v>0</v>
      </c>
      <c r="K87" s="1094">
        <f>[6]INDUSTRY!$L$77</f>
        <v>0</v>
      </c>
      <c r="L87" s="1191">
        <f>[6]INDUSTRY!$M$77</f>
        <v>4412</v>
      </c>
      <c r="M87" s="1191">
        <f>[6]INDUSTRY!$N$77</f>
        <v>574</v>
      </c>
      <c r="N87" s="1191">
        <f>[6]INDUSTRY!$O$77</f>
        <v>0</v>
      </c>
      <c r="O87" s="1191">
        <f>[6]INDUSTRY!$P$77</f>
        <v>0</v>
      </c>
      <c r="P87" s="1191">
        <f>[6]INDUSTRY!$Q$77</f>
        <v>0</v>
      </c>
    </row>
    <row r="88" spans="1:16" x14ac:dyDescent="0.25">
      <c r="A88" s="1102"/>
      <c r="B88" s="1149" t="s">
        <v>122</v>
      </c>
      <c r="C88" s="1118"/>
      <c r="D88" s="1104"/>
      <c r="E88" s="1191">
        <f>[6]INDUSTRY!$F$78</f>
        <v>0</v>
      </c>
      <c r="F88" s="1191">
        <f>[6]INDUSTRY!$G$78</f>
        <v>0</v>
      </c>
      <c r="G88" s="1094">
        <f>[7]INDUSTRY!$H$78</f>
        <v>0</v>
      </c>
      <c r="H88" s="1191">
        <f>[8]INDUSTRY!$I$78</f>
        <v>0</v>
      </c>
      <c r="I88" s="1191">
        <f>[8]INDUSTRY!$J$78</f>
        <v>0</v>
      </c>
      <c r="J88" s="1191">
        <f>[8]INDUSTRY!$K$78</f>
        <v>0</v>
      </c>
      <c r="K88" s="1191">
        <f>[6]INDUSTRY!$L$78</f>
        <v>0</v>
      </c>
      <c r="L88" s="1191">
        <f>[6]INDUSTRY!$M$78</f>
        <v>0</v>
      </c>
      <c r="M88" s="1191">
        <f>[6]INDUSTRY!$N$78</f>
        <v>0</v>
      </c>
      <c r="N88" s="1191">
        <f>[6]INDUSTRY!$O$78</f>
        <v>0</v>
      </c>
      <c r="O88" s="1191">
        <f>[6]INDUSTRY!$P$78</f>
        <v>0</v>
      </c>
      <c r="P88" s="1191">
        <f>[6]INDUSTRY!$Q$78</f>
        <v>0</v>
      </c>
    </row>
    <row r="89" spans="1:16" x14ac:dyDescent="0.25">
      <c r="A89" s="1102"/>
      <c r="B89" s="1149" t="s">
        <v>123</v>
      </c>
      <c r="C89" s="1155"/>
      <c r="D89" s="1104"/>
      <c r="E89" s="1191">
        <f>[6]INDUSTRY!$F$79</f>
        <v>1229217</v>
      </c>
      <c r="F89" s="1191">
        <f>[6]INDUSTRY!$G$79</f>
        <v>1203994.3375300001</v>
      </c>
      <c r="G89" s="1094">
        <f>[7]INDUSTRY!$H$79</f>
        <v>935989.86939000001</v>
      </c>
      <c r="H89" s="1191">
        <f>[8]INDUSTRY!$I$79</f>
        <v>1044408.5175999999</v>
      </c>
      <c r="I89" s="1191">
        <f>[8]INDUSTRY!$J$79</f>
        <v>1059161</v>
      </c>
      <c r="J89" s="1191">
        <f>[8]INDUSTRY!$K$79</f>
        <v>1066113.8853199999</v>
      </c>
      <c r="K89" s="1191">
        <f>[6]INDUSTRY!$L$79</f>
        <v>1036647</v>
      </c>
      <c r="L89" s="1191">
        <f>[6]INDUSTRY!$M$79</f>
        <v>934631</v>
      </c>
      <c r="M89" s="1191">
        <f>[6]INDUSTRY!$N$79</f>
        <v>823239.87361000001</v>
      </c>
      <c r="N89" s="1191">
        <f>[6]INDUSTRY!$O$79</f>
        <v>886534.62748999998</v>
      </c>
      <c r="O89" s="1191">
        <f>[6]INDUSTRY!$P$79</f>
        <v>800816.96199999994</v>
      </c>
      <c r="P89" s="1191">
        <f>[6]INDUSTRY!$Q$79</f>
        <v>726207.38251000002</v>
      </c>
    </row>
    <row r="90" spans="1:16" x14ac:dyDescent="0.25">
      <c r="A90" s="1156"/>
      <c r="B90" s="1437" t="s">
        <v>50</v>
      </c>
      <c r="C90" s="1437"/>
      <c r="D90" s="1438"/>
      <c r="E90" s="1191">
        <f>[6]INDUSTRY!$F$80</f>
        <v>12418865</v>
      </c>
      <c r="F90" s="1191">
        <f>[6]INDUSTRY!$G$80</f>
        <v>12451464.3641</v>
      </c>
      <c r="G90" s="1191">
        <f>[8]INDUSTRY!$H$80</f>
        <v>12495473.6929</v>
      </c>
      <c r="H90" s="1191">
        <f>[8]INDUSTRY!$I$80</f>
        <v>12425291.985340001</v>
      </c>
      <c r="I90" s="1191">
        <f>[8]INDUSTRY!$J$80</f>
        <v>12501002</v>
      </c>
      <c r="J90" s="1191">
        <f>[8]INDUSTRY!$K$80</f>
        <v>12628781.880600002</v>
      </c>
      <c r="K90" s="1191">
        <f>[6]INDUSTRY!$L$80</f>
        <v>12760968</v>
      </c>
      <c r="L90" s="1191">
        <f>[6]INDUSTRY!$M$80</f>
        <v>12972833</v>
      </c>
      <c r="M90" s="1191">
        <f>[6]INDUSTRY!$N$80</f>
        <v>12935358.86452</v>
      </c>
      <c r="N90" s="1191">
        <f>[6]INDUSTRY!$O$80</f>
        <v>13020221.821729999</v>
      </c>
      <c r="O90" s="1191">
        <f>[6]INDUSTRY!$P$80</f>
        <v>13072780.894549999</v>
      </c>
      <c r="P90" s="1191">
        <f>[6]INDUSTRY!$Q$80</f>
        <v>13123857.89112</v>
      </c>
    </row>
    <row r="91" spans="1:16" x14ac:dyDescent="0.25">
      <c r="A91" s="1091"/>
      <c r="B91" s="1093" t="s">
        <v>171</v>
      </c>
      <c r="C91" s="1093"/>
      <c r="D91" s="1093"/>
      <c r="E91" s="1191">
        <f>[6]INDUSTRY!$F$81</f>
        <v>29726891</v>
      </c>
      <c r="F91" s="1191">
        <f>[6]INDUSTRY!$G$81</f>
        <v>29969521.670910001</v>
      </c>
      <c r="G91" s="1094">
        <f>[7]INDUSTRY!$H$81</f>
        <v>30197342.81724</v>
      </c>
      <c r="H91" s="1191">
        <f>[8]INDUSTRY!$I$81</f>
        <v>30415583.864500001</v>
      </c>
      <c r="I91" s="1191">
        <f>[8]INDUSTRY!$J$81</f>
        <v>30660182</v>
      </c>
      <c r="J91" s="1191">
        <f>[6]INDUSTRY!$K$81</f>
        <v>30908877.160210002</v>
      </c>
      <c r="K91" s="1191">
        <f>[6]INDUSTRY!$L$81</f>
        <v>31111848</v>
      </c>
      <c r="L91" s="1191">
        <f>[6]INDUSTRY!$M$81</f>
        <v>31376895</v>
      </c>
      <c r="M91" s="1191">
        <f>[6]INDUSTRY!$N$81</f>
        <v>31690488.78689</v>
      </c>
      <c r="N91" s="1191">
        <f>[6]INDUSTRY!$O$81</f>
        <v>31906601.764760002</v>
      </c>
      <c r="O91" s="1191">
        <f>[6]INDUSTRY!$P$81</f>
        <v>32255170.817389999</v>
      </c>
      <c r="P91" s="1191">
        <f>[6]INDUSTRY!$Q$81</f>
        <v>32627188.639079999</v>
      </c>
    </row>
    <row r="92" spans="1:16" x14ac:dyDescent="0.25">
      <c r="A92" s="1091"/>
      <c r="B92" s="1093" t="s">
        <v>172</v>
      </c>
      <c r="C92" s="1093"/>
      <c r="D92" s="1093"/>
      <c r="E92" s="1191">
        <f>[6]INDUSTRY!$F$82</f>
        <v>10464647</v>
      </c>
      <c r="F92" s="1191">
        <f>[6]INDUSTRY!$G$82</f>
        <v>10505837.81299</v>
      </c>
      <c r="G92" s="1094">
        <f>[7]INDUSTRY!$H$82</f>
        <v>10522676.089299999</v>
      </c>
      <c r="H92" s="1191">
        <f>[8]INDUSTRY!$I$82</f>
        <v>10623666.363630001</v>
      </c>
      <c r="I92" s="1191">
        <f>[8]INDUSTRY!$J$82</f>
        <v>10786518</v>
      </c>
      <c r="J92" s="1191">
        <f>[6]INDUSTRY!$K$82</f>
        <v>10814070.92932</v>
      </c>
      <c r="K92" s="1191">
        <f>[6]INDUSTRY!$L$82</f>
        <v>10939968.312989999</v>
      </c>
      <c r="L92" s="1191">
        <f>[6]INDUSTRY!$M$82</f>
        <v>11040909.796189999</v>
      </c>
      <c r="M92" s="1191">
        <f>[6]INDUSTRY!$N$82</f>
        <v>11037396.207459997</v>
      </c>
      <c r="N92" s="1191">
        <f>[6]INDUSTRY!$O$82</f>
        <v>11067064.63915999</v>
      </c>
      <c r="O92" s="1191">
        <f>[6]INDUSTRY!$P$82</f>
        <v>11029752.029870007</v>
      </c>
      <c r="P92" s="1191">
        <f>[6]INDUSTRY!$Q$82</f>
        <v>11069489.010440005</v>
      </c>
    </row>
    <row r="93" spans="1:16" x14ac:dyDescent="0.25">
      <c r="A93" s="1091"/>
      <c r="B93" s="1093" t="s">
        <v>124</v>
      </c>
      <c r="C93" s="1093"/>
      <c r="D93" s="1093"/>
      <c r="E93" s="1191">
        <f>[6]INDUSTRY!$F$83</f>
        <v>3983819</v>
      </c>
      <c r="F93" s="1191">
        <f>[6]INDUSTRY!$G$83</f>
        <v>4029074.25862</v>
      </c>
      <c r="G93" s="1094">
        <f>[7]INDUSTRY!$H$83</f>
        <v>4048876.7905299999</v>
      </c>
      <c r="H93" s="1191">
        <f>[8]INDUSTRY!$I$83</f>
        <v>4084740.8902999996</v>
      </c>
      <c r="I93" s="1191">
        <f>[8]INDUSTRY!$J$83</f>
        <v>4123782</v>
      </c>
      <c r="J93" s="1191">
        <f>[6]INDUSTRY!$K$83</f>
        <v>4189392.10317</v>
      </c>
      <c r="K93" s="1191">
        <f>[6]INDUSTRY!$L$83</f>
        <v>4227438</v>
      </c>
      <c r="L93" s="1191">
        <f>[6]INDUSTRY!$M$83</f>
        <v>4297088</v>
      </c>
      <c r="M93" s="1191">
        <f>[6]INDUSTRY!$N$83</f>
        <v>4357836.0056499997</v>
      </c>
      <c r="N93" s="1191">
        <f>[6]INDUSTRY!$O$83</f>
        <v>4406603.0917600002</v>
      </c>
      <c r="O93" s="1191">
        <f>[6]INDUSTRY!$P$83</f>
        <v>4521055.1373800002</v>
      </c>
      <c r="P93" s="1191">
        <f>[6]INDUSTRY!$Q$83</f>
        <v>4569453.7115000002</v>
      </c>
    </row>
    <row r="94" spans="1:16" x14ac:dyDescent="0.25">
      <c r="A94" s="1091"/>
      <c r="B94" s="1093" t="s">
        <v>125</v>
      </c>
      <c r="C94" s="1093"/>
      <c r="D94" s="1093"/>
      <c r="E94" s="1191">
        <f>[6]INDUSTRY!$F$84</f>
        <v>8385610</v>
      </c>
      <c r="F94" s="1191">
        <f>[6]INDUSTRY!$G$84</f>
        <v>8669840</v>
      </c>
      <c r="G94" s="1094">
        <f>[7]INDUSTRY!$H$84</f>
        <v>9051899</v>
      </c>
      <c r="H94" s="1191">
        <f>[8]INDUSTRY!$I$84</f>
        <v>9079517.0536899995</v>
      </c>
      <c r="I94" s="1191">
        <f>[8]INDUSTRY!$J$84</f>
        <v>9106039</v>
      </c>
      <c r="J94" s="1191">
        <f>[8]INDUSTRY!$K$84</f>
        <v>9123802</v>
      </c>
      <c r="K94" s="1191">
        <f>[6]INDUSTRY!$L$84</f>
        <v>9581598</v>
      </c>
      <c r="L94" s="1191">
        <f>[6]INDUSTRY!$M$84</f>
        <v>9703622</v>
      </c>
      <c r="M94" s="1191">
        <f>[6]INDUSTRY!$N$84</f>
        <v>9715883</v>
      </c>
      <c r="N94" s="1191">
        <f>[6]INDUSTRY!$O$84</f>
        <v>9769030</v>
      </c>
      <c r="O94" s="1191">
        <f>[6]INDUSTRY!$P$84</f>
        <v>9877528.5966299996</v>
      </c>
      <c r="P94" s="1191">
        <f>[6]INDUSTRY!$Q$84</f>
        <v>9939039.1071499996</v>
      </c>
    </row>
    <row r="95" spans="1:16" x14ac:dyDescent="0.25">
      <c r="A95" s="1091"/>
      <c r="B95" s="1122" t="s">
        <v>53</v>
      </c>
      <c r="C95" s="1093"/>
      <c r="D95" s="1093"/>
      <c r="E95" s="1191">
        <f>[6]INDUSTRY!$F$85</f>
        <v>10492233</v>
      </c>
      <c r="F95" s="1191">
        <f>[6]INDUSTRY!$G$85</f>
        <v>10116393.685460001</v>
      </c>
      <c r="G95" s="1094">
        <f>[7]INDUSTRY!$H$85</f>
        <v>9903262.3091700003</v>
      </c>
      <c r="H95" s="1191">
        <f>[8]INDUSTRY!$I$85</f>
        <v>10179958.63562</v>
      </c>
      <c r="I95" s="1191">
        <f>[8]INDUSTRY!$J$85</f>
        <v>9765420</v>
      </c>
      <c r="J95" s="1191">
        <f>[8]INDUSTRY!$K$85</f>
        <v>10367389.6314</v>
      </c>
      <c r="K95" s="1191">
        <f>[6]INDUSTRY!$L$85</f>
        <v>9725573</v>
      </c>
      <c r="L95" s="1191">
        <f>[6]INDUSTRY!$M$85</f>
        <v>9815435</v>
      </c>
      <c r="M95" s="1191">
        <f>[6]INDUSTRY!$N$85</f>
        <v>10365624.575510001</v>
      </c>
      <c r="N95" s="1191">
        <f>[6]INDUSTRY!$O$85</f>
        <v>10175223.842689998</v>
      </c>
      <c r="O95" s="1191">
        <f>[6]INDUSTRY!$P$85</f>
        <v>10495514.610690001</v>
      </c>
      <c r="P95" s="1191">
        <f>[6]INDUSTRY!$Q$85</f>
        <v>10831391.098190002</v>
      </c>
    </row>
    <row r="96" spans="1:16" x14ac:dyDescent="0.25">
      <c r="A96" s="1091"/>
      <c r="B96" s="1093" t="s">
        <v>173</v>
      </c>
      <c r="C96" s="1093"/>
      <c r="D96" s="1093"/>
      <c r="E96" s="1191">
        <f>[6]INDUSTRY!$F$86</f>
        <v>472746</v>
      </c>
      <c r="F96" s="1191">
        <f>[6]INDUSTRY!$G$86</f>
        <v>469553.37007</v>
      </c>
      <c r="G96" s="1094">
        <f>[7]INDUSTRY!$H$86</f>
        <v>463645.67827000003</v>
      </c>
      <c r="H96" s="1191">
        <f>[8]INDUSTRY!$I$86</f>
        <v>472974.37130999996</v>
      </c>
      <c r="I96" s="1191">
        <f>[8]INDUSTRY!$J$86</f>
        <v>478031</v>
      </c>
      <c r="J96" s="1191">
        <f>[8]INDUSTRY!$K$86</f>
        <v>497363.52283000003</v>
      </c>
      <c r="K96" s="1191">
        <f>[6]INDUSTRY!$L$86</f>
        <v>495969</v>
      </c>
      <c r="L96" s="1191">
        <f>[6]INDUSTRY!$M$86</f>
        <v>497427</v>
      </c>
      <c r="M96" s="1191">
        <f>[6]INDUSTRY!$N$86</f>
        <v>506743.38705000002</v>
      </c>
      <c r="N96" s="1191">
        <f>[6]INDUSTRY!$O$86</f>
        <v>513495.13065000001</v>
      </c>
      <c r="O96" s="1191">
        <f>[6]INDUSTRY!$P$86</f>
        <v>524928.39012999996</v>
      </c>
      <c r="P96" s="1191">
        <f>[6]INDUSTRY!$Q$86</f>
        <v>522563.64826000005</v>
      </c>
    </row>
    <row r="97" spans="1:16" x14ac:dyDescent="0.25">
      <c r="A97" s="1091"/>
      <c r="B97" s="1122" t="s">
        <v>55</v>
      </c>
      <c r="C97" s="1093"/>
      <c r="D97" s="1093"/>
      <c r="E97" s="1191">
        <f>[6]INDUSTRY!$F$87</f>
        <v>0</v>
      </c>
      <c r="F97" s="1191">
        <f>[6]INDUSTRY!$G$87</f>
        <v>0</v>
      </c>
      <c r="G97" s="1094">
        <f>[7]INDUSTRY!$H$87</f>
        <v>0</v>
      </c>
      <c r="H97" s="1191">
        <f>[8]INDUSTRY!$I$87</f>
        <v>0</v>
      </c>
      <c r="I97" s="1191">
        <f>[8]INDUSTRY!$J$87</f>
        <v>0</v>
      </c>
      <c r="J97" s="1191">
        <f>[8]INDUSTRY!$K$87</f>
        <v>0</v>
      </c>
      <c r="K97" s="1191">
        <f>[6]INDUSTRY!$L$87</f>
        <v>0</v>
      </c>
      <c r="L97" s="1191">
        <f>[6]INDUSTRY!$M$87</f>
        <v>0</v>
      </c>
      <c r="M97" s="1191">
        <f>[6]INDUSTRY!$N$87</f>
        <v>0</v>
      </c>
      <c r="N97" s="1191">
        <f>[6]INDUSTRY!$O$87</f>
        <v>0</v>
      </c>
      <c r="O97" s="1191">
        <f>[6]INDUSTRY!$P$87</f>
        <v>0</v>
      </c>
      <c r="P97" s="1191">
        <f>[6]INDUSTRY!$Q$87</f>
        <v>0</v>
      </c>
    </row>
    <row r="98" spans="1:16" x14ac:dyDescent="0.25">
      <c r="A98" s="1148"/>
      <c r="B98" s="1157" t="s">
        <v>56</v>
      </c>
      <c r="C98" s="1095"/>
      <c r="D98" s="1095"/>
      <c r="E98" s="1191">
        <f>[6]INDUSTRY!$F$88</f>
        <v>29589</v>
      </c>
      <c r="F98" s="1191">
        <f>[6]INDUSTRY!$G$88</f>
        <v>36266</v>
      </c>
      <c r="G98" s="1094">
        <f>[7]INDUSTRY!$H$88</f>
        <v>38196</v>
      </c>
      <c r="H98" s="1191">
        <f>[8]INDUSTRY!$I$88</f>
        <v>36409</v>
      </c>
      <c r="I98" s="1191">
        <f>[8]INDUSTRY!$J$88</f>
        <v>33638</v>
      </c>
      <c r="J98" s="1191">
        <f>[8]INDUSTRY!$K$88</f>
        <v>36230</v>
      </c>
      <c r="K98" s="1191">
        <f>[6]INDUSTRY!$L$88</f>
        <v>44987</v>
      </c>
      <c r="L98" s="1191">
        <f>[6]INDUSTRY!$M$88</f>
        <v>46253</v>
      </c>
      <c r="M98" s="1191">
        <f>[6]INDUSTRY!$N$88</f>
        <v>46050</v>
      </c>
      <c r="N98" s="1191">
        <f>[6]INDUSTRY!$O$88</f>
        <v>45120</v>
      </c>
      <c r="O98" s="1191">
        <f>[6]INDUSTRY!$P$88</f>
        <v>45802</v>
      </c>
      <c r="P98" s="1191">
        <f>[6]INDUSTRY!$Q$88</f>
        <v>43796</v>
      </c>
    </row>
    <row r="99" spans="1:16" x14ac:dyDescent="0.25">
      <c r="A99" s="1151"/>
      <c r="B99" s="1157" t="s">
        <v>127</v>
      </c>
      <c r="C99" s="1095"/>
      <c r="D99" s="1095"/>
      <c r="E99" s="1191">
        <f>[6]INDUSTRY!$F$89</f>
        <v>656738</v>
      </c>
      <c r="F99" s="1191">
        <f>[6]INDUSTRY!$G$89</f>
        <v>652041</v>
      </c>
      <c r="G99" s="1094">
        <f>[7]INDUSTRY!$H$89</f>
        <v>655106</v>
      </c>
      <c r="H99" s="1191">
        <f>[8]INDUSTRY!$I$89</f>
        <v>629893.94900000002</v>
      </c>
      <c r="I99" s="1191">
        <f>[8]INDUSTRY!$J$89</f>
        <v>612516</v>
      </c>
      <c r="J99" s="1191">
        <f>[8]INDUSTRY!$K$89</f>
        <v>616620</v>
      </c>
      <c r="K99" s="1191">
        <f>[6]INDUSTRY!$L$89</f>
        <v>620886</v>
      </c>
      <c r="L99" s="1191">
        <f>[6]INDUSTRY!$M$89</f>
        <v>610928</v>
      </c>
      <c r="M99" s="1191">
        <f>[6]INDUSTRY!$N$89</f>
        <v>598016</v>
      </c>
      <c r="N99" s="1191">
        <f>[6]INDUSTRY!$O$89</f>
        <v>597354</v>
      </c>
      <c r="O99" s="1191">
        <f>[6]INDUSTRY!$P$89</f>
        <v>566139.07400000002</v>
      </c>
      <c r="P99" s="1191">
        <f>[6]INDUSTRY!$Q$89</f>
        <v>569684.63899999997</v>
      </c>
    </row>
    <row r="100" spans="1:16" x14ac:dyDescent="0.25">
      <c r="A100" s="1158"/>
      <c r="B100" s="1159" t="s">
        <v>174</v>
      </c>
      <c r="C100" s="1125"/>
      <c r="D100" s="1160"/>
      <c r="E100" s="1191">
        <f>[6]INDUSTRY!$F$90</f>
        <v>843579</v>
      </c>
      <c r="F100" s="1191">
        <f>[6]INDUSTRY!$G$90</f>
        <v>1007744.20823</v>
      </c>
      <c r="G100" s="1094">
        <f>[7]INDUSTRY!$H$90</f>
        <v>764905.78176999954</v>
      </c>
      <c r="H100" s="1191">
        <f>[8]INDUSTRY!$I$90</f>
        <v>823997.98701999977</v>
      </c>
      <c r="I100" s="1191">
        <f>[8]INDUSTRY!$J$90</f>
        <v>942493</v>
      </c>
      <c r="J100" s="1191">
        <f>[8]INDUSTRY!$K$90</f>
        <v>696521.55696000077</v>
      </c>
      <c r="K100" s="1191">
        <f>[6]INDUSTRY!$L$90</f>
        <v>656021</v>
      </c>
      <c r="L100" s="1191">
        <f>[6]INDUSTRY!$M$90</f>
        <v>661093</v>
      </c>
      <c r="M100" s="1191">
        <f>[6]INDUSTRY!$N$90</f>
        <v>841723.83834000048</v>
      </c>
      <c r="N100" s="1191">
        <f>[6]INDUSTRY!$O$90</f>
        <v>638833.29154000024</v>
      </c>
      <c r="O100" s="1191">
        <f>[6]INDUSTRY!$P$90</f>
        <v>1055402.2351299992</v>
      </c>
      <c r="P100" s="1191">
        <f>[6]INDUSTRY!$Q$90</f>
        <v>1041240.8599700023</v>
      </c>
    </row>
    <row r="101" spans="1:16" x14ac:dyDescent="0.25">
      <c r="A101" s="1161"/>
      <c r="B101" s="1103" t="s">
        <v>60</v>
      </c>
      <c r="C101" s="1103"/>
      <c r="D101" s="1103"/>
      <c r="E101" s="1094">
        <f>[7]INDUSTRY!$F$91</f>
        <v>360420</v>
      </c>
      <c r="F101" s="1094">
        <f>[6]INDUSTRY!$G$91</f>
        <v>376379.31023</v>
      </c>
      <c r="G101" s="1094">
        <f>[7]INDUSTRY!$H$91</f>
        <v>366593.95011999999</v>
      </c>
      <c r="H101" s="1191">
        <f>[8]INDUSTRY!$I$91</f>
        <v>356722.8375074697</v>
      </c>
      <c r="I101" s="1191">
        <f>[8]INDUSTRY!$J$91</f>
        <v>355510</v>
      </c>
      <c r="J101" s="1191">
        <f>[8]INDUSTRY!$K$91</f>
        <v>354548.66971746972</v>
      </c>
      <c r="K101" s="1191">
        <f>[6]INDUSTRY!$L$91</f>
        <v>320587</v>
      </c>
      <c r="L101" s="1191">
        <f>[6]INDUSTRY!$M$91</f>
        <v>336722</v>
      </c>
      <c r="M101" s="1191">
        <f>[6]INDUSTRY!$N$91</f>
        <v>310376.56709999999</v>
      </c>
      <c r="N101" s="1191">
        <f>[6]INDUSTRY!$O$91</f>
        <v>310927.31703999999</v>
      </c>
      <c r="O101" s="1191">
        <f>[6]INDUSTRY!$P$91</f>
        <v>290115.04382999998</v>
      </c>
      <c r="P101" s="1191">
        <f>[6]INDUSTRY!$Q$91</f>
        <v>271444.45883999998</v>
      </c>
    </row>
    <row r="102" spans="1:16" x14ac:dyDescent="0.25">
      <c r="A102" s="1161"/>
      <c r="B102" s="1092" t="s">
        <v>61</v>
      </c>
      <c r="C102" s="1103"/>
      <c r="D102" s="1103"/>
      <c r="E102" s="1094">
        <f>[7]INDUSTRY!$F$92</f>
        <v>634043</v>
      </c>
      <c r="F102" s="1191">
        <f>[6]INDUSTRY!$G$92</f>
        <v>636137.15299999993</v>
      </c>
      <c r="G102" s="1094">
        <f>[7]INDUSTRY!$H$92</f>
        <v>640891.272</v>
      </c>
      <c r="H102" s="1191">
        <f>[8]INDUSTRY!$I$92</f>
        <v>646201.18699999992</v>
      </c>
      <c r="I102" s="1191">
        <f>[8]INDUSTRY!$J$92</f>
        <v>641602</v>
      </c>
      <c r="J102" s="1191">
        <f>[8]INDUSTRY!$K$92</f>
        <v>638858.62100000004</v>
      </c>
      <c r="K102" s="1191">
        <f>[6]INDUSTRY!$L$92</f>
        <v>639215</v>
      </c>
      <c r="L102" s="1191">
        <f>[6]INDUSTRY!$M$92</f>
        <v>636480</v>
      </c>
      <c r="M102" s="1191">
        <f>[6]INDUSTRY!$N$92</f>
        <v>636633.23</v>
      </c>
      <c r="N102" s="1191">
        <f>[6]INDUSTRY!$O$92</f>
        <v>622763.255</v>
      </c>
      <c r="O102" s="1191">
        <f>[6]INDUSTRY!$P$92</f>
        <v>634589.92099999997</v>
      </c>
      <c r="P102" s="1191">
        <f>[6]INDUSTRY!$Q$92</f>
        <v>657545.29599999997</v>
      </c>
    </row>
    <row r="103" spans="1:16" ht="15.75" thickBot="1" x14ac:dyDescent="0.3">
      <c r="A103" s="1162"/>
      <c r="B103" s="1098" t="s">
        <v>62</v>
      </c>
      <c r="C103" s="1098"/>
      <c r="D103" s="1098"/>
      <c r="E103" s="1094">
        <f>[7]INDUSTRY!$F$93</f>
        <v>120384</v>
      </c>
      <c r="F103" s="1191">
        <f>[6]INDUSTRY!$G$93</f>
        <v>126263.30377</v>
      </c>
      <c r="G103" s="1094">
        <f>[7]INDUSTRY!$H$93</f>
        <v>128676.41287999999</v>
      </c>
      <c r="H103" s="1191">
        <f>[8]INDUSTRY!$I$93</f>
        <v>131712.16915</v>
      </c>
      <c r="I103" s="1191">
        <f>[8]INDUSTRY!$J$93</f>
        <v>134723</v>
      </c>
      <c r="J103" s="1191">
        <f>[8]INDUSTRY!$K$93</f>
        <v>137172.00403000001</v>
      </c>
      <c r="K103" s="1191">
        <f>[6]INDUSTRY!$L$93</f>
        <v>138529</v>
      </c>
      <c r="L103" s="1191">
        <f>[6]INDUSTRY!$M$93</f>
        <v>143694</v>
      </c>
      <c r="M103" s="1191">
        <f>[6]INDUSTRY!$N$93</f>
        <v>147823.3009</v>
      </c>
      <c r="N103" s="1191">
        <f>[6]INDUSTRY!$O$93</f>
        <v>152338.34729999999</v>
      </c>
      <c r="O103" s="1191">
        <f>[6]INDUSTRY!$P$93</f>
        <v>155199.65117</v>
      </c>
      <c r="P103" s="1191">
        <f>[6]INDUSTRY!$Q$93</f>
        <v>159694.98616</v>
      </c>
    </row>
    <row r="104" spans="1:16" ht="15.75" thickBot="1" x14ac:dyDescent="0.3">
      <c r="A104" s="1163" t="s">
        <v>129</v>
      </c>
      <c r="B104" s="1164"/>
      <c r="C104" s="1164"/>
      <c r="D104" s="1164"/>
      <c r="E104" s="1090">
        <f>E86-E101-E102-E103</f>
        <v>77589087</v>
      </c>
      <c r="F104" s="1090">
        <f t="shared" ref="F104:G104" si="92">F86-F101-F102-F103</f>
        <v>77972950.940909997</v>
      </c>
      <c r="G104" s="1090">
        <f t="shared" si="92"/>
        <v>77941221.393569991</v>
      </c>
      <c r="H104" s="1187">
        <f t="shared" ref="H104" si="93">H86-H101-H102-H103</f>
        <v>78681806.424352512</v>
      </c>
      <c r="I104" s="1187">
        <f t="shared" ref="I104" si="94">I86-I101-I102-I103</f>
        <v>78936947</v>
      </c>
      <c r="J104" s="1187">
        <f t="shared" ref="J104" si="95">J86-J101-J102-J103</f>
        <v>79814583.375062525</v>
      </c>
      <c r="K104" s="1090">
        <f t="shared" ref="K104:M104" si="96">K86-K101-K102-K103</f>
        <v>80103572.312989995</v>
      </c>
      <c r="L104" s="1090">
        <f t="shared" si="96"/>
        <v>80844630.796189994</v>
      </c>
      <c r="M104" s="1090">
        <f t="shared" si="96"/>
        <v>81824101.441029996</v>
      </c>
      <c r="N104" s="1187">
        <f t="shared" ref="N104:P104" si="97">N86-N101-N102-N103</f>
        <v>81940053.290440008</v>
      </c>
      <c r="O104" s="1187">
        <f t="shared" si="97"/>
        <v>83164986.13177</v>
      </c>
      <c r="P104" s="1187">
        <f t="shared" si="97"/>
        <v>83975227.246220022</v>
      </c>
    </row>
    <row r="105" spans="1:16" x14ac:dyDescent="0.25">
      <c r="A105" s="1088" t="s">
        <v>130</v>
      </c>
      <c r="B105" s="1089"/>
      <c r="C105" s="1089"/>
      <c r="D105" s="1089"/>
      <c r="E105" s="1090">
        <f>SUM(E106:E109)</f>
        <v>2207018</v>
      </c>
      <c r="F105" s="1090">
        <f t="shared" ref="F105:G105" si="98">SUM(F106:F109)</f>
        <v>1737339.2361019501</v>
      </c>
      <c r="G105" s="1090">
        <f t="shared" si="98"/>
        <v>1738130.191409748</v>
      </c>
      <c r="H105" s="1187">
        <f t="shared" ref="H105" si="99">SUM(H106:H109)</f>
        <v>1695038.8065699998</v>
      </c>
      <c r="I105" s="1187">
        <f t="shared" ref="I105" si="100">SUM(I106:I109)</f>
        <v>2270721</v>
      </c>
      <c r="J105" s="1187">
        <f t="shared" ref="J105" si="101">SUM(J106:J109)</f>
        <v>2172239.0073600002</v>
      </c>
      <c r="K105" s="1090">
        <f t="shared" ref="K105:M105" si="102">SUM(K106:K109)</f>
        <v>2112720</v>
      </c>
      <c r="L105" s="1090">
        <f t="shared" si="102"/>
        <v>2415165</v>
      </c>
      <c r="M105" s="1090">
        <f t="shared" si="102"/>
        <v>2204045.57822</v>
      </c>
      <c r="N105" s="1187">
        <f t="shared" ref="N105:P105" si="103">SUM(N106:N109)</f>
        <v>2473925.7737988001</v>
      </c>
      <c r="O105" s="1187">
        <f t="shared" si="103"/>
        <v>2442598.8460288504</v>
      </c>
      <c r="P105" s="1187">
        <f t="shared" si="103"/>
        <v>2827188.3494996275</v>
      </c>
    </row>
    <row r="106" spans="1:16" x14ac:dyDescent="0.25">
      <c r="A106" s="1091"/>
      <c r="B106" s="1093" t="s">
        <v>131</v>
      </c>
      <c r="C106" s="1093"/>
      <c r="D106" s="1093"/>
      <c r="E106" s="1094">
        <f>[6]INDUSTRY!$F$96</f>
        <v>1092370</v>
      </c>
      <c r="F106" s="1094">
        <f>[6]INDUSTRY!$G$96</f>
        <v>801203.40350999986</v>
      </c>
      <c r="G106" s="1094">
        <f>[7]INDUSTRY!$H$96</f>
        <v>786276.23386000004</v>
      </c>
      <c r="H106" s="1191">
        <f>[8]INDUSTRY!$I$96</f>
        <v>804236.40277999989</v>
      </c>
      <c r="I106" s="1191">
        <f>[8]INDUSTRY!$J$96</f>
        <v>1296082</v>
      </c>
      <c r="J106" s="1191">
        <f>[8]INDUSTRY!$K$96</f>
        <v>1271484.16695</v>
      </c>
      <c r="K106" s="1191">
        <f>[6]INDUSTRY!$L$96</f>
        <v>1266865</v>
      </c>
      <c r="L106" s="1191">
        <f>[6]INDUSTRY!$M$96</f>
        <v>1523410</v>
      </c>
      <c r="M106" s="1191">
        <f>[6]INDUSTRY!$N$96</f>
        <v>1394532.40014</v>
      </c>
      <c r="N106" s="1191">
        <f>[6]INDUSTRY!$O$96</f>
        <v>1360291.5118499999</v>
      </c>
      <c r="O106" s="1191">
        <f>[6]INDUSTRY!$P$96</f>
        <v>1379000.4836900001</v>
      </c>
      <c r="P106" s="1191">
        <f>[6]INDUSTRY!$Q$96</f>
        <v>1308881.8840699999</v>
      </c>
    </row>
    <row r="107" spans="1:16" x14ac:dyDescent="0.25">
      <c r="A107" s="1091"/>
      <c r="B107" s="1093" t="s">
        <v>65</v>
      </c>
      <c r="C107" s="1093"/>
      <c r="D107" s="1093"/>
      <c r="E107" s="1191">
        <f>[6]INDUSTRY!$F$97</f>
        <v>0</v>
      </c>
      <c r="F107" s="1191">
        <f>[6]INDUSTRY!$G$97</f>
        <v>0</v>
      </c>
      <c r="G107" s="1094">
        <f>[7]INDUSTRY!$H$97</f>
        <v>0</v>
      </c>
      <c r="H107" s="1191">
        <f>[8]INDUSTRY!$I$97</f>
        <v>0</v>
      </c>
      <c r="I107" s="1191">
        <f>[8]INDUSTRY!$J$97</f>
        <v>0</v>
      </c>
      <c r="J107" s="1191">
        <f>[8]INDUSTRY!$K$97</f>
        <v>0</v>
      </c>
      <c r="K107" s="1191">
        <f>[6]INDUSTRY!$L$97</f>
        <v>0</v>
      </c>
      <c r="L107" s="1191">
        <f>[6]INDUSTRY!$M$97</f>
        <v>0</v>
      </c>
      <c r="M107" s="1191">
        <f>[6]INDUSTRY!$N$97</f>
        <v>0</v>
      </c>
      <c r="N107" s="1191">
        <f>[6]INDUSTRY!$O$97</f>
        <v>0</v>
      </c>
      <c r="O107" s="1191">
        <f>[6]INDUSTRY!$P$97</f>
        <v>0</v>
      </c>
      <c r="P107" s="1191">
        <f>[6]INDUSTRY!$Q$97</f>
        <v>0</v>
      </c>
    </row>
    <row r="108" spans="1:16" x14ac:dyDescent="0.25">
      <c r="A108" s="1148"/>
      <c r="B108" s="1095" t="s">
        <v>132</v>
      </c>
      <c r="C108" s="1095"/>
      <c r="D108" s="1095"/>
      <c r="E108" s="1191">
        <f>[6]INDUSTRY!$F$98</f>
        <v>465374</v>
      </c>
      <c r="F108" s="1191">
        <f>[6]INDUSTRY!$G$98</f>
        <v>424048.56712000002</v>
      </c>
      <c r="G108" s="1094">
        <f>[7]INDUSTRY!$H$98</f>
        <v>341066.48563000001</v>
      </c>
      <c r="H108" s="1191">
        <f>[8]INDUSTRY!$I$98</f>
        <v>278638.00631999999</v>
      </c>
      <c r="I108" s="1191">
        <f>[8]INDUSTRY!$J$98</f>
        <v>311115</v>
      </c>
      <c r="J108" s="1191">
        <f>[8]INDUSTRY!$K$98</f>
        <v>283543.71775000001</v>
      </c>
      <c r="K108" s="1191">
        <f>[6]INDUSTRY!$L$98</f>
        <v>229459</v>
      </c>
      <c r="L108" s="1191">
        <f>[6]INDUSTRY!$M$98</f>
        <v>273880</v>
      </c>
      <c r="M108" s="1191">
        <f>[6]INDUSTRY!$N$98</f>
        <v>237736.98454</v>
      </c>
      <c r="N108" s="1191">
        <f>[6]INDUSTRY!$O$98</f>
        <v>258910.24354</v>
      </c>
      <c r="O108" s="1191">
        <f>[6]INDUSTRY!$P$98</f>
        <v>196379.32354000001</v>
      </c>
      <c r="P108" s="1191">
        <f>[6]INDUSTRY!$Q$98</f>
        <v>219441.82354000001</v>
      </c>
    </row>
    <row r="109" spans="1:16" ht="15.75" thickBot="1" x14ac:dyDescent="0.3">
      <c r="A109" s="1097"/>
      <c r="B109" s="1099" t="s">
        <v>43</v>
      </c>
      <c r="C109" s="1099"/>
      <c r="D109" s="1099"/>
      <c r="E109" s="1191">
        <f>[6]INDUSTRY!$F$99</f>
        <v>649274</v>
      </c>
      <c r="F109" s="1191">
        <f>[6]INDUSTRY!$G$99</f>
        <v>512087.26547195006</v>
      </c>
      <c r="G109" s="1094">
        <f>[7]INDUSTRY!$H$99</f>
        <v>610787.47191974812</v>
      </c>
      <c r="H109" s="1191">
        <f>[8]INDUSTRY!$I$99</f>
        <v>612164.39746999997</v>
      </c>
      <c r="I109" s="1191">
        <f>[8]INDUSTRY!$J$99</f>
        <v>663524</v>
      </c>
      <c r="J109" s="1191">
        <f>[8]INDUSTRY!$K$99</f>
        <v>617211.12265999999</v>
      </c>
      <c r="K109" s="1191">
        <f>[6]INDUSTRY!$L$99</f>
        <v>616396</v>
      </c>
      <c r="L109" s="1191">
        <f>[6]INDUSTRY!$M$99</f>
        <v>617875</v>
      </c>
      <c r="M109" s="1191">
        <f>[6]INDUSTRY!$N$99</f>
        <v>571776.19354000001</v>
      </c>
      <c r="N109" s="1191">
        <f>[6]INDUSTRY!$O$99</f>
        <v>854724.01840880001</v>
      </c>
      <c r="O109" s="1191">
        <f>[6]INDUSTRY!$P$99</f>
        <v>867219.03879885003</v>
      </c>
      <c r="P109" s="1191">
        <f>[6]INDUSTRY!$Q$99</f>
        <v>1298864.6418896276</v>
      </c>
    </row>
    <row r="110" spans="1:16" x14ac:dyDescent="0.25">
      <c r="A110" s="1102" t="s">
        <v>133</v>
      </c>
      <c r="B110" s="1103"/>
      <c r="C110" s="1103"/>
      <c r="D110" s="1103"/>
      <c r="E110" s="1090">
        <f>SUM(E111:E113)</f>
        <v>1527357</v>
      </c>
      <c r="F110" s="1090">
        <f t="shared" ref="F110:G110" si="104">SUM(F111:F113)</f>
        <v>1529934</v>
      </c>
      <c r="G110" s="1090">
        <f t="shared" si="104"/>
        <v>1588772</v>
      </c>
      <c r="H110" s="1187">
        <f t="shared" ref="H110" si="105">SUM(H111:H113)</f>
        <v>1437079.5179999999</v>
      </c>
      <c r="I110" s="1187">
        <f t="shared" ref="I110" si="106">SUM(I111:I113)</f>
        <v>1248125</v>
      </c>
      <c r="J110" s="1187">
        <f t="shared" ref="J110" si="107">SUM(J111:J113)</f>
        <v>1324322</v>
      </c>
      <c r="K110" s="1090">
        <f t="shared" ref="K110:M110" si="108">SUM(K111:K113)</f>
        <v>1320689</v>
      </c>
      <c r="L110" s="1090">
        <f t="shared" si="108"/>
        <v>1321927</v>
      </c>
      <c r="M110" s="1090">
        <f t="shared" si="108"/>
        <v>1325627</v>
      </c>
      <c r="N110" s="1187">
        <f t="shared" ref="N110:P110" si="109">SUM(N111:N113)</f>
        <v>1325300</v>
      </c>
      <c r="O110" s="1187">
        <f t="shared" si="109"/>
        <v>1330192.44</v>
      </c>
      <c r="P110" s="1187">
        <f t="shared" si="109"/>
        <v>1500511.62</v>
      </c>
    </row>
    <row r="111" spans="1:16" x14ac:dyDescent="0.25">
      <c r="A111" s="1091"/>
      <c r="B111" s="1093" t="s">
        <v>134</v>
      </c>
      <c r="C111" s="1093"/>
      <c r="D111" s="1093"/>
      <c r="E111" s="1094">
        <f>[6]INDUSTRY!$F$101</f>
        <v>314203</v>
      </c>
      <c r="F111" s="1094">
        <f>[6]INDUSTRY!$G$101</f>
        <v>314398</v>
      </c>
      <c r="G111" s="1094">
        <f>[7]INDUSTRY!$H$101</f>
        <v>319819</v>
      </c>
      <c r="H111" s="1191">
        <f>[8]INDUSTRY!$I$101</f>
        <v>164490.155</v>
      </c>
      <c r="I111" s="1191">
        <f>[8]INDUSTRY!$J$101</f>
        <v>126031</v>
      </c>
      <c r="J111" s="1191">
        <f>[6]INDUSTRY!$K$101</f>
        <v>127718</v>
      </c>
      <c r="K111" s="1191">
        <f>[6]INDUSTRY!$L$101</f>
        <v>120251</v>
      </c>
      <c r="L111" s="1191">
        <f>[6]INDUSTRY!$M$101</f>
        <v>118488</v>
      </c>
      <c r="M111" s="1191">
        <f>[6]INDUSTRY!$N$101</f>
        <v>117406</v>
      </c>
      <c r="N111" s="1191">
        <f>[6]INDUSTRY!$O$101</f>
        <v>113578</v>
      </c>
      <c r="O111" s="1191">
        <f>[6]INDUSTRY!$P$101</f>
        <v>114198.25599999999</v>
      </c>
      <c r="P111" s="1191">
        <f>[6]INDUSTRY!$Q$101</f>
        <v>154652.56200000001</v>
      </c>
    </row>
    <row r="112" spans="1:16" x14ac:dyDescent="0.25">
      <c r="A112" s="1091"/>
      <c r="B112" s="1093" t="s">
        <v>135</v>
      </c>
      <c r="C112" s="1093"/>
      <c r="D112" s="1093"/>
      <c r="E112" s="1191">
        <f>[6]INDUSTRY!$F$102</f>
        <v>154252</v>
      </c>
      <c r="F112" s="1191">
        <f>[6]INDUSTRY!$G$102</f>
        <v>154500</v>
      </c>
      <c r="G112" s="1094">
        <f>[7]INDUSTRY!$H$102</f>
        <v>154775</v>
      </c>
      <c r="H112" s="1191">
        <f>[8]INDUSTRY!$I$102</f>
        <v>155047</v>
      </c>
      <c r="I112" s="1191">
        <f>[8]INDUSTRY!$J$102</f>
        <v>155336</v>
      </c>
      <c r="J112" s="1191">
        <f>[6]INDUSTRY!$K$102</f>
        <v>189083</v>
      </c>
      <c r="K112" s="1191">
        <f>[6]INDUSTRY!$L$102</f>
        <v>189375</v>
      </c>
      <c r="L112" s="1191">
        <f>[6]INDUSTRY!$M$102</f>
        <v>189669</v>
      </c>
      <c r="M112" s="1191">
        <f>[6]INDUSTRY!$N$102</f>
        <v>189955</v>
      </c>
      <c r="N112" s="1191">
        <f>[6]INDUSTRY!$O$102</f>
        <v>190252</v>
      </c>
      <c r="O112" s="1191">
        <f>[6]INDUSTRY!$P$102</f>
        <v>190541</v>
      </c>
      <c r="P112" s="1191">
        <f>[6]INDUSTRY!$Q$102</f>
        <v>130214</v>
      </c>
    </row>
    <row r="113" spans="1:16381" ht="15.75" thickBot="1" x14ac:dyDescent="0.3">
      <c r="A113" s="1097"/>
      <c r="B113" s="1099" t="s">
        <v>69</v>
      </c>
      <c r="C113" s="1099"/>
      <c r="D113" s="1099"/>
      <c r="E113" s="1191">
        <f>[6]INDUSTRY!$F$103</f>
        <v>1058902</v>
      </c>
      <c r="F113" s="1191">
        <f>[6]INDUSTRY!$G$103</f>
        <v>1061036</v>
      </c>
      <c r="G113" s="1094">
        <f>[7]INDUSTRY!$H$103</f>
        <v>1114178</v>
      </c>
      <c r="H113" s="1191">
        <f>[8]INDUSTRY!$I$103</f>
        <v>1117542.3629999999</v>
      </c>
      <c r="I113" s="1191">
        <f>[8]INDUSTRY!$J$103</f>
        <v>966758</v>
      </c>
      <c r="J113" s="1191">
        <f>[6]INDUSTRY!$K$103</f>
        <v>1007521</v>
      </c>
      <c r="K113" s="1191">
        <f>[6]INDUSTRY!$L$103</f>
        <v>1011063</v>
      </c>
      <c r="L113" s="1191">
        <f>[6]INDUSTRY!$M$103</f>
        <v>1013770</v>
      </c>
      <c r="M113" s="1191">
        <f>[6]INDUSTRY!$N$103</f>
        <v>1018266</v>
      </c>
      <c r="N113" s="1191">
        <f>[6]INDUSTRY!$O$103</f>
        <v>1021470</v>
      </c>
      <c r="O113" s="1191">
        <f>[6]INDUSTRY!$P$103</f>
        <v>1025453.184</v>
      </c>
      <c r="P113" s="1191">
        <f>[6]INDUSTRY!$Q$103</f>
        <v>1215645.058</v>
      </c>
    </row>
    <row r="114" spans="1:16381" x14ac:dyDescent="0.25">
      <c r="A114" s="1102" t="s">
        <v>136</v>
      </c>
      <c r="B114" s="1103"/>
      <c r="C114" s="1103"/>
      <c r="D114" s="1103"/>
      <c r="E114" s="1090">
        <f>SUM(E115:E116)-E117</f>
        <v>0</v>
      </c>
      <c r="F114" s="1191">
        <f>[6]INDUSTRY!$G$104</f>
        <v>0</v>
      </c>
      <c r="G114" s="1090">
        <f t="shared" ref="G114" si="110">SUM(G115:G116)-G117</f>
        <v>0</v>
      </c>
      <c r="H114" s="1191">
        <f>[8]INDUSTRY!$I$104</f>
        <v>0</v>
      </c>
      <c r="I114" s="1191">
        <f>[8]INDUSTRY!$J$104</f>
        <v>0</v>
      </c>
      <c r="J114" s="1191">
        <f>[8]INDUSTRY!$K$104</f>
        <v>0</v>
      </c>
      <c r="K114" s="1090">
        <f t="shared" ref="K114" si="111">SUM(K115:K117)</f>
        <v>0</v>
      </c>
      <c r="L114" s="1187">
        <f t="shared" ref="L114:M114" si="112">SUM(L115:L117)</f>
        <v>0</v>
      </c>
      <c r="M114" s="1187">
        <f t="shared" si="112"/>
        <v>0</v>
      </c>
      <c r="N114" s="1187">
        <f t="shared" ref="N114:P114" si="113">SUM(N115:N117)</f>
        <v>0</v>
      </c>
      <c r="O114" s="1187">
        <f t="shared" si="113"/>
        <v>0</v>
      </c>
      <c r="P114" s="1187">
        <f t="shared" si="113"/>
        <v>0</v>
      </c>
    </row>
    <row r="115" spans="1:16381" x14ac:dyDescent="0.25">
      <c r="A115" s="1091"/>
      <c r="B115" s="1093" t="s">
        <v>134</v>
      </c>
      <c r="C115" s="1093"/>
      <c r="D115" s="1093"/>
      <c r="E115" s="1094">
        <f>[7]INDUSTRY!$F$105</f>
        <v>0</v>
      </c>
      <c r="F115" s="1191">
        <f>[6]INDUSTRY!$G$105</f>
        <v>0</v>
      </c>
      <c r="G115" s="1094">
        <f>[7]INDUSTRY!$H$105</f>
        <v>0</v>
      </c>
      <c r="H115" s="1191">
        <f>[8]INDUSTRY!$I$105</f>
        <v>0</v>
      </c>
      <c r="I115" s="1191">
        <f>[8]INDUSTRY!$J$105</f>
        <v>0</v>
      </c>
      <c r="J115" s="1191">
        <f>[8]INDUSTRY!$K$105</f>
        <v>0</v>
      </c>
      <c r="K115" s="1191">
        <f>[6]INDUSTRY!$L$105</f>
        <v>0</v>
      </c>
      <c r="L115" s="1191">
        <f>[6]INDUSTRY!$M$105</f>
        <v>0</v>
      </c>
      <c r="M115" s="1191">
        <f>[6]INDUSTRY!$N$105</f>
        <v>0</v>
      </c>
      <c r="N115" s="1191">
        <f>[6]INDUSTRY!$O$105</f>
        <v>0</v>
      </c>
      <c r="O115" s="1191">
        <f>[6]INDUSTRY!$P$105</f>
        <v>0</v>
      </c>
      <c r="P115" s="1191">
        <f>[6]INDUSTRY!$Q$105</f>
        <v>0</v>
      </c>
    </row>
    <row r="116" spans="1:16381" x14ac:dyDescent="0.25">
      <c r="A116" s="1091"/>
      <c r="B116" s="1093" t="s">
        <v>69</v>
      </c>
      <c r="C116" s="1093"/>
      <c r="D116" s="1093"/>
      <c r="E116" s="1094">
        <f>[7]INDUSTRY!$F$106</f>
        <v>0</v>
      </c>
      <c r="F116" s="1191">
        <f>[6]INDUSTRY!$G$106</f>
        <v>0</v>
      </c>
      <c r="G116" s="1094">
        <f>[7]INDUSTRY!$H$106</f>
        <v>0</v>
      </c>
      <c r="H116" s="1191">
        <f>[8]INDUSTRY!$I$106</f>
        <v>0</v>
      </c>
      <c r="I116" s="1191">
        <f>[8]INDUSTRY!$J$106</f>
        <v>0</v>
      </c>
      <c r="J116" s="1191">
        <f>[8]INDUSTRY!$K$106</f>
        <v>0</v>
      </c>
      <c r="K116" s="1191">
        <f>[6]INDUSTRY!$L$106</f>
        <v>0</v>
      </c>
      <c r="L116" s="1191">
        <f>[6]INDUSTRY!$M$106</f>
        <v>0</v>
      </c>
      <c r="M116" s="1191">
        <f>[6]INDUSTRY!$N$106</f>
        <v>0</v>
      </c>
      <c r="N116" s="1191">
        <f>[6]INDUSTRY!$O$106</f>
        <v>0</v>
      </c>
      <c r="O116" s="1191">
        <f>[6]INDUSTRY!$P$106</f>
        <v>0</v>
      </c>
      <c r="P116" s="1191">
        <f>[6]INDUSTRY!$Q$106</f>
        <v>0</v>
      </c>
    </row>
    <row r="117" spans="1:16381" ht="15.75" thickBot="1" x14ac:dyDescent="0.3">
      <c r="A117" s="1148"/>
      <c r="B117" s="1095" t="s">
        <v>70</v>
      </c>
      <c r="C117" s="1095"/>
      <c r="D117" s="1095"/>
      <c r="E117" s="1094">
        <f>[7]INDUSTRY!$F$107</f>
        <v>0</v>
      </c>
      <c r="F117" s="1191">
        <f>[6]INDUSTRY!$G$107</f>
        <v>0</v>
      </c>
      <c r="G117" s="1094">
        <f>[7]INDUSTRY!$H$107</f>
        <v>0</v>
      </c>
      <c r="H117" s="1191">
        <f>[8]INDUSTRY!$I$107</f>
        <v>0</v>
      </c>
      <c r="I117" s="1191">
        <f>[8]INDUSTRY!$J$107</f>
        <v>0</v>
      </c>
      <c r="J117" s="1191">
        <f>[8]INDUSTRY!$K$107</f>
        <v>0</v>
      </c>
      <c r="K117" s="1191">
        <f>[6]INDUSTRY!$L$107</f>
        <v>0</v>
      </c>
      <c r="L117" s="1191">
        <f>[6]INDUSTRY!$M$107</f>
        <v>0</v>
      </c>
      <c r="M117" s="1191">
        <f>[6]INDUSTRY!$N$107</f>
        <v>0</v>
      </c>
      <c r="N117" s="1191">
        <f>[6]INDUSTRY!$O$107</f>
        <v>0</v>
      </c>
      <c r="O117" s="1191">
        <f>[6]INDUSTRY!$P$107</f>
        <v>0</v>
      </c>
      <c r="P117" s="1191">
        <f>[6]INDUSTRY!$Q$107</f>
        <v>0</v>
      </c>
    </row>
    <row r="118" spans="1:16381" ht="15.75" thickBot="1" x14ac:dyDescent="0.3">
      <c r="A118" s="1434" t="s">
        <v>137</v>
      </c>
      <c r="B118" s="1462"/>
      <c r="C118" s="1462"/>
      <c r="D118" s="1463"/>
      <c r="E118" s="1094">
        <f>[6]INDUSTRY!$F$108</f>
        <v>15966</v>
      </c>
      <c r="F118" s="1191">
        <f>[6]INDUSTRY!$G$108</f>
        <v>16040.97327</v>
      </c>
      <c r="G118" s="1094">
        <f>[7]INDUSTRY!$H$108</f>
        <v>16114.97327</v>
      </c>
      <c r="H118" s="1191">
        <f>[8]INDUSTRY!$I$108</f>
        <v>16189</v>
      </c>
      <c r="I118" s="1191">
        <f>[8]INDUSTRY!$J$108</f>
        <v>16263</v>
      </c>
      <c r="J118" s="1191">
        <f>[8]INDUSTRY!$K$108</f>
        <v>17910.973270000002</v>
      </c>
      <c r="K118" s="1191">
        <f>[6]INDUSTRY!$L$108</f>
        <v>18049</v>
      </c>
      <c r="L118" s="1191">
        <f>[6]INDUSTRY!$M$108</f>
        <v>18209</v>
      </c>
      <c r="M118" s="1191">
        <f>[6]INDUSTRY!$N$108</f>
        <v>18352.973270000002</v>
      </c>
      <c r="N118" s="1191">
        <f>[6]INDUSTRY!$O$108</f>
        <v>18496.973270000002</v>
      </c>
      <c r="O118" s="1191">
        <f>[6]INDUSTRY!$P$108</f>
        <v>19086.809000000001</v>
      </c>
      <c r="P118" s="1191">
        <f>[6]INDUSTRY!$Q$108</f>
        <v>20361</v>
      </c>
    </row>
    <row r="119" spans="1:16381" ht="15.75" thickBot="1" x14ac:dyDescent="0.3">
      <c r="A119" s="1119" t="s">
        <v>138</v>
      </c>
      <c r="B119" s="1120"/>
      <c r="C119" s="1120"/>
      <c r="D119" s="1120"/>
      <c r="E119" s="1090">
        <f t="shared" ref="E119:M119" si="114">E105+E110+E114+E118</f>
        <v>3750341</v>
      </c>
      <c r="F119" s="1090">
        <f t="shared" ref="F119:G119" si="115">F105+F110+F114+F118</f>
        <v>3283314.20937195</v>
      </c>
      <c r="G119" s="1090">
        <f t="shared" si="115"/>
        <v>3343017.164679748</v>
      </c>
      <c r="H119" s="1187">
        <f t="shared" ref="H119" si="116">H105+H110+H114+H118</f>
        <v>3148307.3245699997</v>
      </c>
      <c r="I119" s="1187">
        <f t="shared" ref="I119" si="117">I105+I110+I114+I118</f>
        <v>3535109</v>
      </c>
      <c r="J119" s="1187">
        <f t="shared" ref="J119" si="118">J105+J110+J114+J118</f>
        <v>3514471.9806300001</v>
      </c>
      <c r="K119" s="1090">
        <f t="shared" si="114"/>
        <v>3451458</v>
      </c>
      <c r="L119" s="1090">
        <f t="shared" si="114"/>
        <v>3755301</v>
      </c>
      <c r="M119" s="1090">
        <f t="shared" si="114"/>
        <v>3548025.55149</v>
      </c>
      <c r="N119" s="1187">
        <f t="shared" ref="N119:O119" si="119">N105+N110+N114+N118</f>
        <v>3817722.7470688</v>
      </c>
      <c r="O119" s="1187">
        <f t="shared" si="119"/>
        <v>3791878.0950288502</v>
      </c>
      <c r="P119" s="1187">
        <f>P105+P110+P114+P118</f>
        <v>4348060.9694996271</v>
      </c>
    </row>
    <row r="120" spans="1:16381" x14ac:dyDescent="0.25">
      <c r="A120" s="1185" t="s">
        <v>139</v>
      </c>
      <c r="B120" s="1186"/>
      <c r="C120" s="1186"/>
      <c r="D120" s="1186"/>
      <c r="E120" s="1270">
        <f>SUM(E121:E124)</f>
        <v>1684246</v>
      </c>
      <c r="F120" s="1270">
        <f t="shared" ref="F120:G120" si="120">SUM(F121:F124)</f>
        <v>1709804.6997</v>
      </c>
      <c r="G120" s="1270">
        <f t="shared" si="120"/>
        <v>1697587.0496700001</v>
      </c>
      <c r="H120" s="1270">
        <f t="shared" ref="H120" si="121">SUM(H121:H124)</f>
        <v>1731675.8882700002</v>
      </c>
      <c r="I120" s="1270">
        <f t="shared" ref="I120" si="122">SUM(I121:I124)</f>
        <v>1748368.1433100002</v>
      </c>
      <c r="J120" s="1270">
        <f t="shared" ref="J120" si="123">SUM(J121:J124)</f>
        <v>1778324.5813199999</v>
      </c>
      <c r="K120" s="1270">
        <f t="shared" ref="K120:M120" si="124">SUM(K121:K124)</f>
        <v>1778265</v>
      </c>
      <c r="L120" s="1270">
        <f t="shared" si="124"/>
        <v>1784418</v>
      </c>
      <c r="M120" s="1090">
        <f t="shared" si="124"/>
        <v>1797805.6444199998</v>
      </c>
      <c r="N120" s="1187">
        <f t="shared" ref="N120:P120" si="125">SUM(N121:N124)</f>
        <v>1824263.9049900002</v>
      </c>
      <c r="O120" s="1187">
        <f>SUM(O121:O124)</f>
        <v>1859097.7521200001</v>
      </c>
      <c r="P120" s="1187">
        <f t="shared" si="125"/>
        <v>1848851.14368</v>
      </c>
    </row>
    <row r="121" spans="1:16381" ht="24" customHeight="1" x14ac:dyDescent="0.25">
      <c r="A121" s="1224"/>
      <c r="B121" s="1201" t="s">
        <v>73</v>
      </c>
      <c r="C121" s="1201"/>
      <c r="D121" s="1201"/>
      <c r="E121" s="1272">
        <f>[6]INDUSTRY!$F$111</f>
        <v>863677</v>
      </c>
      <c r="F121" s="1272">
        <f>[6]INDUSTRY!$G$111</f>
        <v>897499.90584000002</v>
      </c>
      <c r="G121" s="1272">
        <f>[7]INDUSTRY!$H$111</f>
        <v>889917.35875999997</v>
      </c>
      <c r="H121" s="1272">
        <f>[8]INDUSTRY!$I$111</f>
        <v>894979.55557000008</v>
      </c>
      <c r="I121" s="1272">
        <f>[8]INDUSTRY!$J$111</f>
        <v>894902.26459000004</v>
      </c>
      <c r="J121" s="1272">
        <f>[6]INDUSTRY!$K$111</f>
        <v>900656.71750999999</v>
      </c>
      <c r="K121" s="1191">
        <f>[6]INDUSTRY!$L$111</f>
        <v>901300</v>
      </c>
      <c r="L121" s="1191">
        <f>[6]INDUSTRY!$M$111</f>
        <v>755638</v>
      </c>
      <c r="M121" s="1191">
        <f>[6]INDUSTRY!$N$111</f>
        <v>913678.07625000004</v>
      </c>
      <c r="N121" s="1191">
        <f>[6]INDUSTRY!$O$111</f>
        <v>926379.52916999999</v>
      </c>
      <c r="O121" s="1191">
        <f>[6]INDUSTRY!$P$111</f>
        <v>937008.93570000003</v>
      </c>
      <c r="P121" s="1191">
        <f>[6]INDUSTRY!$Q$111</f>
        <v>926292.24</v>
      </c>
    </row>
    <row r="122" spans="1:16381" x14ac:dyDescent="0.25">
      <c r="A122" s="1188"/>
      <c r="B122" s="1190" t="s">
        <v>74</v>
      </c>
      <c r="C122" s="1190"/>
      <c r="D122" s="1190"/>
      <c r="E122" s="1272">
        <f>[6]INDUSTRY!$F$112</f>
        <v>0</v>
      </c>
      <c r="F122" s="1272">
        <f>[6]INDUSTRY!$G$112</f>
        <v>0</v>
      </c>
      <c r="G122" s="1272">
        <f>[7]INDUSTRY!$H$112</f>
        <v>0</v>
      </c>
      <c r="H122" s="1272">
        <f>[8]INDUSTRY!$I$112</f>
        <v>0</v>
      </c>
      <c r="I122" s="1272">
        <f>[8]INDUSTRY!$J$112</f>
        <v>0</v>
      </c>
      <c r="J122" s="1272">
        <f>[6]INDUSTRY!$K$112</f>
        <v>0</v>
      </c>
      <c r="K122" s="1191">
        <f>[6]INDUSTRY!$L$112</f>
        <v>0</v>
      </c>
      <c r="L122" s="1191">
        <f>[6]INDUSTRY!$M$112</f>
        <v>150195</v>
      </c>
      <c r="M122" s="1191">
        <f>[6]INDUSTRY!$N$112</f>
        <v>0</v>
      </c>
      <c r="N122" s="1191">
        <f>[6]INDUSTRY!$O$112</f>
        <v>0</v>
      </c>
      <c r="O122" s="1191">
        <f>[6]INDUSTRY!$P$112</f>
        <v>0</v>
      </c>
      <c r="P122" s="1191">
        <f>[6]INDUSTRY!$Q$112</f>
        <v>0</v>
      </c>
    </row>
    <row r="123" spans="1:16381" s="1268" customFormat="1" x14ac:dyDescent="0.25">
      <c r="A123" s="1188"/>
      <c r="B123" s="1190" t="s">
        <v>75</v>
      </c>
      <c r="C123" s="1190"/>
      <c r="D123" s="1190"/>
      <c r="E123" s="1272">
        <f>[6]INDUSTRY!$F$113</f>
        <v>433102</v>
      </c>
      <c r="F123" s="1272">
        <f>[6]INDUSTRY!$G$113</f>
        <v>434516.20809999999</v>
      </c>
      <c r="G123" s="1271">
        <f>[7]INDUSTRY!$H$113</f>
        <v>433359.92483999999</v>
      </c>
      <c r="H123" s="1272">
        <f>[8]INDUSTRY!$I$113</f>
        <v>466423.08633000002</v>
      </c>
      <c r="I123" s="1272">
        <f>[8]INDUSTRY!$J$113</f>
        <v>491201.68784000003</v>
      </c>
      <c r="J123" s="1272">
        <f>[6]INDUSTRY!$K$113</f>
        <v>522900.81907999999</v>
      </c>
      <c r="K123" s="1191">
        <f>[6]INDUSTRY!$L$113</f>
        <v>526282</v>
      </c>
      <c r="L123" s="1191">
        <f>[6]INDUSTRY!$M$113</f>
        <v>530042</v>
      </c>
      <c r="M123" s="1191">
        <f>[6]INDUSTRY!$N$113</f>
        <v>536902.41211999999</v>
      </c>
      <c r="N123" s="1191">
        <f>[6]INDUSTRY!$O$113</f>
        <v>549694.51757000003</v>
      </c>
      <c r="O123" s="1191">
        <f>[6]INDUSTRY!$P$113</f>
        <v>564448.46854000003</v>
      </c>
      <c r="P123" s="1191">
        <f>[6]INDUSTRY!$Q$113</f>
        <v>579314.96926000004</v>
      </c>
      <c r="Q123" s="1267"/>
      <c r="R123" s="1267"/>
      <c r="S123" s="1267"/>
      <c r="T123" s="1267"/>
      <c r="U123" s="1267"/>
      <c r="V123" s="1267"/>
      <c r="W123" s="1267"/>
      <c r="X123" s="1267"/>
      <c r="Y123" s="1267"/>
      <c r="Z123" s="1267"/>
      <c r="AA123" s="1267"/>
      <c r="AB123" s="1267"/>
      <c r="AC123" s="1267"/>
      <c r="AD123" s="1267"/>
      <c r="AE123" s="1267"/>
      <c r="AF123" s="1267"/>
      <c r="AG123" s="1267"/>
      <c r="AH123" s="1267"/>
      <c r="AI123" s="1267"/>
      <c r="AJ123" s="1267"/>
      <c r="AK123" s="1267"/>
      <c r="AL123" s="1267"/>
      <c r="AM123" s="1267"/>
      <c r="AN123" s="1267"/>
      <c r="AO123" s="1267"/>
      <c r="AP123" s="1267"/>
      <c r="AQ123" s="1267"/>
      <c r="AR123" s="1267"/>
      <c r="AS123" s="1267"/>
      <c r="AT123" s="1267"/>
      <c r="AU123" s="1267"/>
      <c r="AV123" s="1267"/>
      <c r="AW123" s="1267"/>
      <c r="AX123" s="1267"/>
      <c r="AY123" s="1267"/>
      <c r="AZ123" s="1267"/>
      <c r="BA123" s="1267"/>
      <c r="BB123" s="1267"/>
      <c r="BC123" s="1267"/>
      <c r="BD123" s="1267"/>
      <c r="BE123" s="1267"/>
      <c r="BF123" s="1267"/>
      <c r="BG123" s="1267"/>
      <c r="BH123" s="1267"/>
      <c r="BI123" s="1267"/>
      <c r="BJ123" s="1267"/>
      <c r="BK123" s="1267"/>
      <c r="BL123" s="1267"/>
      <c r="BM123" s="1267"/>
      <c r="BN123" s="1267"/>
      <c r="BO123" s="1267"/>
      <c r="BP123" s="1267"/>
      <c r="BQ123" s="1267"/>
      <c r="BR123" s="1267"/>
      <c r="BS123" s="1267"/>
      <c r="BT123" s="1267"/>
      <c r="BU123" s="1267"/>
      <c r="BV123" s="1267"/>
      <c r="BW123" s="1267"/>
      <c r="BX123" s="1267"/>
      <c r="BY123" s="1267"/>
      <c r="BZ123" s="1267"/>
      <c r="CA123" s="1267"/>
      <c r="CB123" s="1267"/>
      <c r="CC123" s="1267"/>
      <c r="CD123" s="1267"/>
      <c r="CE123" s="1267"/>
      <c r="CF123" s="1267"/>
      <c r="CG123" s="1267"/>
      <c r="CH123" s="1267"/>
      <c r="CI123" s="1267"/>
      <c r="CJ123" s="1267"/>
      <c r="CK123" s="1267"/>
      <c r="CL123" s="1267"/>
      <c r="CM123" s="1267"/>
      <c r="CN123" s="1267"/>
      <c r="CO123" s="1267"/>
      <c r="CP123" s="1267"/>
      <c r="CQ123" s="1267"/>
      <c r="CR123" s="1267"/>
      <c r="CS123" s="1267"/>
      <c r="CT123" s="1267"/>
      <c r="CU123" s="1267"/>
      <c r="CV123" s="1267"/>
      <c r="CW123" s="1267"/>
      <c r="CX123" s="1267"/>
      <c r="CY123" s="1267"/>
      <c r="CZ123" s="1267"/>
      <c r="DA123" s="1267"/>
      <c r="DB123" s="1267"/>
      <c r="DC123" s="1267"/>
      <c r="DD123" s="1267"/>
      <c r="DE123" s="1267"/>
      <c r="DF123" s="1267"/>
      <c r="DG123" s="1267"/>
      <c r="DH123" s="1267"/>
      <c r="DI123" s="1267"/>
      <c r="DJ123" s="1267"/>
      <c r="DK123" s="1267"/>
      <c r="DL123" s="1267"/>
      <c r="DM123" s="1267"/>
      <c r="DN123" s="1267"/>
      <c r="DO123" s="1267"/>
      <c r="DP123" s="1267"/>
      <c r="DQ123" s="1267"/>
      <c r="DR123" s="1267"/>
      <c r="DS123" s="1267"/>
      <c r="DT123" s="1267"/>
      <c r="DU123" s="1267"/>
      <c r="DV123" s="1267"/>
      <c r="DW123" s="1267"/>
      <c r="DX123" s="1267"/>
      <c r="DY123" s="1267"/>
      <c r="DZ123" s="1267"/>
      <c r="EA123" s="1267"/>
      <c r="EB123" s="1267"/>
      <c r="EC123" s="1267"/>
      <c r="ED123" s="1267"/>
      <c r="EE123" s="1267"/>
      <c r="EF123" s="1267"/>
      <c r="EG123" s="1267"/>
      <c r="EH123" s="1267"/>
      <c r="EI123" s="1267"/>
      <c r="EJ123" s="1267"/>
      <c r="EK123" s="1267"/>
      <c r="EL123" s="1267"/>
      <c r="EM123" s="1267"/>
      <c r="EN123" s="1267"/>
      <c r="EO123" s="1267"/>
      <c r="EP123" s="1267"/>
      <c r="EQ123" s="1267"/>
      <c r="ER123" s="1267"/>
      <c r="ES123" s="1267"/>
      <c r="ET123" s="1267"/>
      <c r="EU123" s="1267"/>
      <c r="EV123" s="1267"/>
      <c r="EW123" s="1267"/>
      <c r="EX123" s="1267"/>
      <c r="EY123" s="1267"/>
      <c r="EZ123" s="1267"/>
      <c r="FA123" s="1267"/>
      <c r="FB123" s="1267"/>
      <c r="FC123" s="1267"/>
      <c r="FD123" s="1267"/>
      <c r="FE123" s="1267"/>
      <c r="FF123" s="1267"/>
      <c r="FG123" s="1267"/>
      <c r="FH123" s="1267"/>
      <c r="FI123" s="1267"/>
      <c r="FJ123" s="1267"/>
      <c r="FK123" s="1267"/>
      <c r="FL123" s="1267"/>
      <c r="FM123" s="1267"/>
      <c r="FN123" s="1267"/>
      <c r="FO123" s="1267"/>
      <c r="FP123" s="1267"/>
      <c r="FQ123" s="1267"/>
      <c r="FR123" s="1267"/>
      <c r="FS123" s="1267"/>
      <c r="FT123" s="1267"/>
      <c r="FU123" s="1267"/>
      <c r="FV123" s="1267"/>
      <c r="FW123" s="1267"/>
      <c r="FX123" s="1267"/>
      <c r="FY123" s="1267"/>
      <c r="FZ123" s="1267"/>
      <c r="GA123" s="1267"/>
      <c r="GB123" s="1267"/>
      <c r="GC123" s="1267"/>
      <c r="GD123" s="1267"/>
      <c r="GE123" s="1267"/>
      <c r="GF123" s="1267"/>
      <c r="GG123" s="1267"/>
      <c r="GH123" s="1267"/>
      <c r="GI123" s="1267"/>
      <c r="GJ123" s="1267"/>
      <c r="GK123" s="1267"/>
      <c r="GL123" s="1267"/>
      <c r="GM123" s="1267"/>
      <c r="GN123" s="1267"/>
      <c r="GO123" s="1267"/>
      <c r="GP123" s="1267"/>
      <c r="GQ123" s="1267"/>
      <c r="GR123" s="1267"/>
      <c r="GS123" s="1267"/>
      <c r="GT123" s="1267"/>
      <c r="GU123" s="1267"/>
      <c r="GV123" s="1267"/>
      <c r="GW123" s="1267"/>
      <c r="GX123" s="1267"/>
      <c r="GY123" s="1267"/>
      <c r="GZ123" s="1267"/>
      <c r="HA123" s="1267"/>
      <c r="HB123" s="1267"/>
      <c r="HC123" s="1267"/>
      <c r="HD123" s="1267"/>
      <c r="HE123" s="1267"/>
      <c r="HF123" s="1267"/>
      <c r="HG123" s="1267"/>
      <c r="HH123" s="1267"/>
      <c r="HI123" s="1267"/>
      <c r="HJ123" s="1267"/>
      <c r="HK123" s="1267"/>
      <c r="HL123" s="1267"/>
      <c r="HM123" s="1267"/>
      <c r="HN123" s="1267"/>
      <c r="HO123" s="1267"/>
      <c r="HP123" s="1267"/>
      <c r="HQ123" s="1267"/>
      <c r="HR123" s="1267"/>
      <c r="HS123" s="1267"/>
      <c r="HT123" s="1267"/>
      <c r="HU123" s="1267"/>
      <c r="HV123" s="1267"/>
      <c r="HW123" s="1267"/>
      <c r="HX123" s="1267"/>
      <c r="HY123" s="1267"/>
      <c r="HZ123" s="1267"/>
      <c r="IA123" s="1267"/>
      <c r="IB123" s="1267"/>
      <c r="IC123" s="1267"/>
      <c r="ID123" s="1267"/>
      <c r="IE123" s="1267"/>
      <c r="IF123" s="1267"/>
      <c r="IG123" s="1267"/>
      <c r="IH123" s="1267"/>
      <c r="II123" s="1267"/>
      <c r="IJ123" s="1267"/>
      <c r="IK123" s="1267"/>
      <c r="IL123" s="1267"/>
      <c r="IM123" s="1267"/>
      <c r="IN123" s="1267"/>
      <c r="IO123" s="1267"/>
      <c r="IP123" s="1267"/>
      <c r="IQ123" s="1267"/>
      <c r="IR123" s="1267"/>
      <c r="IS123" s="1267"/>
      <c r="IT123" s="1267"/>
      <c r="IU123" s="1267"/>
      <c r="IV123" s="1267"/>
      <c r="IW123" s="1267"/>
      <c r="IX123" s="1267"/>
      <c r="IY123" s="1267"/>
      <c r="IZ123" s="1267"/>
      <c r="JA123" s="1267"/>
      <c r="JB123" s="1267"/>
      <c r="JC123" s="1267"/>
      <c r="JD123" s="1267"/>
      <c r="JE123" s="1267"/>
      <c r="JF123" s="1267"/>
      <c r="JG123" s="1267"/>
      <c r="JH123" s="1267"/>
      <c r="JI123" s="1267"/>
      <c r="JJ123" s="1267"/>
      <c r="JK123" s="1267"/>
      <c r="JL123" s="1267"/>
      <c r="JM123" s="1267"/>
      <c r="JN123" s="1267"/>
      <c r="JO123" s="1267"/>
      <c r="JP123" s="1267"/>
      <c r="JQ123" s="1267"/>
      <c r="JR123" s="1267"/>
      <c r="JS123" s="1267"/>
      <c r="JT123" s="1267"/>
      <c r="JU123" s="1267"/>
      <c r="JV123" s="1267"/>
      <c r="JW123" s="1267"/>
      <c r="JX123" s="1267"/>
      <c r="JY123" s="1267"/>
      <c r="JZ123" s="1267"/>
      <c r="KA123" s="1267"/>
      <c r="KB123" s="1267"/>
      <c r="KC123" s="1267"/>
      <c r="KD123" s="1267"/>
      <c r="KE123" s="1267"/>
      <c r="KF123" s="1267"/>
      <c r="KG123" s="1267"/>
      <c r="KH123" s="1267"/>
      <c r="KI123" s="1267"/>
      <c r="KJ123" s="1267"/>
      <c r="KK123" s="1267"/>
      <c r="KL123" s="1267"/>
      <c r="KM123" s="1267"/>
      <c r="KN123" s="1267"/>
      <c r="KO123" s="1267"/>
      <c r="KP123" s="1267"/>
      <c r="KQ123" s="1267"/>
      <c r="KR123" s="1267"/>
      <c r="KS123" s="1267"/>
      <c r="KT123" s="1267"/>
      <c r="KU123" s="1267"/>
      <c r="KV123" s="1267"/>
      <c r="KW123" s="1267"/>
      <c r="KX123" s="1267"/>
      <c r="KY123" s="1267"/>
      <c r="KZ123" s="1267"/>
      <c r="LA123" s="1267"/>
      <c r="LB123" s="1267"/>
      <c r="LC123" s="1267"/>
      <c r="LD123" s="1267"/>
      <c r="LE123" s="1267"/>
      <c r="LF123" s="1267"/>
      <c r="LG123" s="1267"/>
      <c r="LH123" s="1267"/>
      <c r="LI123" s="1267"/>
      <c r="LJ123" s="1267"/>
      <c r="LK123" s="1267"/>
      <c r="LL123" s="1267"/>
      <c r="LM123" s="1267"/>
      <c r="LN123" s="1267"/>
      <c r="LO123" s="1267"/>
      <c r="LP123" s="1267"/>
      <c r="LQ123" s="1267"/>
      <c r="LR123" s="1267"/>
      <c r="LS123" s="1267"/>
      <c r="LT123" s="1267"/>
      <c r="LU123" s="1267"/>
      <c r="LV123" s="1267"/>
      <c r="LW123" s="1267"/>
      <c r="LX123" s="1267"/>
      <c r="LY123" s="1267"/>
      <c r="LZ123" s="1267"/>
      <c r="MA123" s="1267"/>
      <c r="MB123" s="1267"/>
      <c r="MC123" s="1267"/>
      <c r="MD123" s="1267"/>
      <c r="ME123" s="1267"/>
      <c r="MF123" s="1267"/>
      <c r="MG123" s="1267"/>
      <c r="MH123" s="1267"/>
      <c r="MI123" s="1267"/>
      <c r="MJ123" s="1267"/>
      <c r="MK123" s="1267"/>
      <c r="ML123" s="1267"/>
      <c r="MM123" s="1267"/>
      <c r="MN123" s="1267"/>
      <c r="MO123" s="1267"/>
      <c r="MP123" s="1267"/>
      <c r="MQ123" s="1267"/>
      <c r="MR123" s="1267"/>
      <c r="MS123" s="1267"/>
      <c r="MT123" s="1267"/>
      <c r="MU123" s="1267"/>
      <c r="MV123" s="1267"/>
      <c r="MW123" s="1267"/>
      <c r="MX123" s="1267"/>
      <c r="MY123" s="1267"/>
      <c r="MZ123" s="1267"/>
      <c r="NA123" s="1267"/>
      <c r="NB123" s="1267"/>
      <c r="NC123" s="1267"/>
      <c r="ND123" s="1267"/>
      <c r="NE123" s="1267"/>
      <c r="NF123" s="1267"/>
      <c r="NG123" s="1267"/>
      <c r="NH123" s="1267"/>
      <c r="NI123" s="1267"/>
      <c r="NJ123" s="1267"/>
      <c r="NK123" s="1267"/>
      <c r="NL123" s="1267"/>
      <c r="NM123" s="1267"/>
      <c r="NN123" s="1267"/>
      <c r="NO123" s="1267"/>
      <c r="NP123" s="1267"/>
      <c r="NQ123" s="1267"/>
      <c r="NR123" s="1267"/>
      <c r="NS123" s="1267"/>
      <c r="NT123" s="1267"/>
      <c r="NU123" s="1267"/>
      <c r="NV123" s="1267"/>
      <c r="NW123" s="1267"/>
      <c r="NX123" s="1267"/>
      <c r="NY123" s="1267"/>
      <c r="NZ123" s="1267"/>
      <c r="OA123" s="1267"/>
      <c r="OB123" s="1267"/>
      <c r="OC123" s="1267"/>
      <c r="OD123" s="1267"/>
      <c r="OE123" s="1267"/>
      <c r="OF123" s="1267"/>
      <c r="OG123" s="1267"/>
      <c r="OH123" s="1267"/>
      <c r="OI123" s="1267"/>
      <c r="OJ123" s="1267"/>
      <c r="OK123" s="1267"/>
      <c r="OL123" s="1267"/>
      <c r="OM123" s="1267"/>
      <c r="ON123" s="1267"/>
      <c r="OO123" s="1267"/>
      <c r="OP123" s="1267"/>
      <c r="OQ123" s="1267"/>
      <c r="OR123" s="1267"/>
      <c r="OS123" s="1267"/>
      <c r="OT123" s="1267"/>
      <c r="OU123" s="1267"/>
      <c r="OV123" s="1267"/>
      <c r="OW123" s="1267"/>
      <c r="OX123" s="1267"/>
      <c r="OY123" s="1267"/>
      <c r="OZ123" s="1267"/>
      <c r="PA123" s="1267"/>
      <c r="PB123" s="1267"/>
      <c r="PC123" s="1267"/>
      <c r="PD123" s="1267"/>
      <c r="PE123" s="1267"/>
      <c r="PF123" s="1267"/>
      <c r="PG123" s="1267"/>
      <c r="PH123" s="1267"/>
      <c r="PI123" s="1267"/>
      <c r="PJ123" s="1267"/>
      <c r="PK123" s="1267"/>
      <c r="PL123" s="1267"/>
      <c r="PM123" s="1267"/>
      <c r="PN123" s="1267"/>
      <c r="PO123" s="1267"/>
      <c r="PP123" s="1267"/>
      <c r="PQ123" s="1267"/>
      <c r="PR123" s="1267"/>
      <c r="PS123" s="1267"/>
      <c r="PT123" s="1267"/>
      <c r="PU123" s="1267"/>
      <c r="PV123" s="1267"/>
      <c r="PW123" s="1267"/>
      <c r="PX123" s="1267"/>
      <c r="PY123" s="1267"/>
      <c r="PZ123" s="1267"/>
      <c r="QA123" s="1267"/>
      <c r="QB123" s="1267"/>
      <c r="QC123" s="1267"/>
      <c r="QD123" s="1267"/>
      <c r="QE123" s="1267"/>
      <c r="QF123" s="1267"/>
      <c r="QG123" s="1267"/>
      <c r="QH123" s="1267"/>
      <c r="QI123" s="1267"/>
      <c r="QJ123" s="1267"/>
      <c r="QK123" s="1267"/>
      <c r="QL123" s="1267"/>
      <c r="QM123" s="1267"/>
      <c r="QN123" s="1267"/>
      <c r="QO123" s="1267"/>
      <c r="QP123" s="1267"/>
      <c r="QQ123" s="1267"/>
      <c r="QR123" s="1267"/>
      <c r="QS123" s="1267"/>
      <c r="QT123" s="1267"/>
      <c r="QU123" s="1267"/>
      <c r="QV123" s="1267"/>
      <c r="QW123" s="1267"/>
      <c r="QX123" s="1267"/>
      <c r="QY123" s="1267"/>
      <c r="QZ123" s="1267"/>
      <c r="RA123" s="1267"/>
      <c r="RB123" s="1267"/>
      <c r="RC123" s="1267"/>
      <c r="RD123" s="1267"/>
      <c r="RE123" s="1267"/>
      <c r="RF123" s="1267"/>
      <c r="RG123" s="1267"/>
      <c r="RH123" s="1267"/>
      <c r="RI123" s="1267"/>
      <c r="RJ123" s="1267"/>
      <c r="RK123" s="1267"/>
      <c r="RL123" s="1267"/>
      <c r="RM123" s="1267"/>
      <c r="RN123" s="1267"/>
      <c r="RO123" s="1267"/>
      <c r="RP123" s="1267"/>
      <c r="RQ123" s="1267"/>
      <c r="RR123" s="1267"/>
      <c r="RS123" s="1267"/>
      <c r="RT123" s="1267"/>
      <c r="RU123" s="1267"/>
      <c r="RV123" s="1267"/>
      <c r="RW123" s="1267"/>
      <c r="RX123" s="1267"/>
      <c r="RY123" s="1267"/>
      <c r="RZ123" s="1267"/>
      <c r="SA123" s="1267"/>
      <c r="SB123" s="1267"/>
      <c r="SC123" s="1267"/>
      <c r="SD123" s="1267"/>
      <c r="SE123" s="1267"/>
      <c r="SF123" s="1267"/>
      <c r="SG123" s="1267"/>
      <c r="SH123" s="1267"/>
      <c r="SI123" s="1267"/>
      <c r="SJ123" s="1267"/>
      <c r="SK123" s="1267"/>
      <c r="SL123" s="1267"/>
      <c r="SM123" s="1267"/>
      <c r="SN123" s="1267"/>
      <c r="SO123" s="1267"/>
      <c r="SP123" s="1267"/>
      <c r="SQ123" s="1267"/>
      <c r="SR123" s="1267"/>
      <c r="SS123" s="1267"/>
      <c r="ST123" s="1267"/>
      <c r="SU123" s="1267"/>
      <c r="SV123" s="1267"/>
      <c r="SW123" s="1267"/>
      <c r="SX123" s="1267"/>
      <c r="SY123" s="1267"/>
      <c r="SZ123" s="1267"/>
      <c r="TA123" s="1267"/>
      <c r="TB123" s="1267"/>
      <c r="TC123" s="1267"/>
      <c r="TD123" s="1267"/>
      <c r="TE123" s="1267"/>
      <c r="TF123" s="1267"/>
      <c r="TG123" s="1267"/>
      <c r="TH123" s="1267"/>
      <c r="TI123" s="1267"/>
      <c r="TJ123" s="1267"/>
      <c r="TK123" s="1267"/>
      <c r="TL123" s="1267"/>
      <c r="TM123" s="1267"/>
      <c r="TN123" s="1267"/>
      <c r="TO123" s="1267"/>
      <c r="TP123" s="1267"/>
      <c r="TQ123" s="1267"/>
      <c r="TR123" s="1267"/>
      <c r="TS123" s="1267"/>
      <c r="TT123" s="1267"/>
      <c r="TU123" s="1267"/>
      <c r="TV123" s="1267"/>
      <c r="TW123" s="1267"/>
      <c r="TX123" s="1267"/>
      <c r="TY123" s="1267"/>
      <c r="TZ123" s="1267"/>
      <c r="UA123" s="1267"/>
      <c r="UB123" s="1267"/>
      <c r="UC123" s="1267"/>
      <c r="UD123" s="1267"/>
      <c r="UE123" s="1267"/>
      <c r="UF123" s="1267"/>
      <c r="UG123" s="1267"/>
      <c r="UH123" s="1267"/>
      <c r="UI123" s="1267"/>
      <c r="UJ123" s="1267"/>
      <c r="UK123" s="1267"/>
      <c r="UL123" s="1267"/>
      <c r="UM123" s="1267"/>
      <c r="UN123" s="1267"/>
      <c r="UO123" s="1267"/>
      <c r="UP123" s="1267"/>
      <c r="UQ123" s="1267"/>
      <c r="UR123" s="1267"/>
      <c r="US123" s="1267"/>
      <c r="UT123" s="1267"/>
      <c r="UU123" s="1267"/>
      <c r="UV123" s="1267"/>
      <c r="UW123" s="1267"/>
      <c r="UX123" s="1267"/>
      <c r="UY123" s="1267"/>
      <c r="UZ123" s="1267"/>
      <c r="VA123" s="1267"/>
      <c r="VB123" s="1267"/>
      <c r="VC123" s="1267"/>
      <c r="VD123" s="1267"/>
      <c r="VE123" s="1267"/>
      <c r="VF123" s="1267"/>
      <c r="VG123" s="1267"/>
      <c r="VH123" s="1267"/>
      <c r="VI123" s="1267"/>
      <c r="VJ123" s="1267"/>
      <c r="VK123" s="1267"/>
      <c r="VL123" s="1267"/>
      <c r="VM123" s="1267"/>
      <c r="VN123" s="1267"/>
      <c r="VO123" s="1267"/>
      <c r="VP123" s="1267"/>
      <c r="VQ123" s="1267"/>
      <c r="VR123" s="1267"/>
      <c r="VS123" s="1267"/>
      <c r="VT123" s="1267"/>
      <c r="VU123" s="1267"/>
      <c r="VV123" s="1267"/>
      <c r="VW123" s="1267"/>
      <c r="VX123" s="1267"/>
      <c r="VY123" s="1267"/>
      <c r="VZ123" s="1267"/>
      <c r="WA123" s="1267"/>
      <c r="WB123" s="1267"/>
      <c r="WC123" s="1267"/>
      <c r="WD123" s="1267"/>
      <c r="WE123" s="1267"/>
      <c r="WF123" s="1267"/>
      <c r="WG123" s="1267"/>
      <c r="WH123" s="1267"/>
      <c r="WI123" s="1267"/>
      <c r="WJ123" s="1267"/>
      <c r="WK123" s="1267"/>
      <c r="WL123" s="1267"/>
      <c r="WM123" s="1267"/>
      <c r="WN123" s="1267"/>
      <c r="WO123" s="1267"/>
      <c r="WP123" s="1267"/>
      <c r="WQ123" s="1267"/>
      <c r="WR123" s="1267"/>
      <c r="WS123" s="1267"/>
      <c r="WT123" s="1267"/>
      <c r="WU123" s="1267"/>
      <c r="WV123" s="1267"/>
      <c r="WW123" s="1267"/>
      <c r="WX123" s="1267"/>
      <c r="WY123" s="1267"/>
      <c r="WZ123" s="1267"/>
      <c r="XA123" s="1267"/>
      <c r="XB123" s="1267"/>
      <c r="XC123" s="1267"/>
      <c r="XD123" s="1267"/>
      <c r="XE123" s="1267"/>
      <c r="XF123" s="1267"/>
      <c r="XG123" s="1267"/>
      <c r="XH123" s="1267"/>
      <c r="XI123" s="1267"/>
      <c r="XJ123" s="1267"/>
      <c r="XK123" s="1267"/>
      <c r="XL123" s="1267"/>
      <c r="XM123" s="1267"/>
      <c r="XN123" s="1267"/>
      <c r="XO123" s="1267"/>
      <c r="XP123" s="1267"/>
      <c r="XQ123" s="1267"/>
      <c r="XR123" s="1267"/>
      <c r="XS123" s="1267"/>
      <c r="XT123" s="1267"/>
      <c r="XU123" s="1267"/>
      <c r="XV123" s="1267"/>
      <c r="XW123" s="1267"/>
      <c r="XX123" s="1267"/>
      <c r="XY123" s="1267"/>
      <c r="XZ123" s="1267"/>
      <c r="YA123" s="1267"/>
      <c r="YB123" s="1267"/>
      <c r="YC123" s="1267"/>
      <c r="YD123" s="1267"/>
      <c r="YE123" s="1267"/>
      <c r="YF123" s="1267"/>
      <c r="YG123" s="1267"/>
      <c r="YH123" s="1267"/>
      <c r="YI123" s="1267"/>
      <c r="YJ123" s="1267"/>
      <c r="YK123" s="1267"/>
      <c r="YL123" s="1267"/>
      <c r="YM123" s="1267"/>
      <c r="YN123" s="1267"/>
      <c r="YO123" s="1267"/>
      <c r="YP123" s="1267"/>
      <c r="YQ123" s="1267"/>
      <c r="YR123" s="1267"/>
      <c r="YS123" s="1267"/>
      <c r="YT123" s="1267"/>
      <c r="YU123" s="1267"/>
      <c r="YV123" s="1267"/>
      <c r="YW123" s="1267"/>
      <c r="YX123" s="1267"/>
      <c r="YY123" s="1267"/>
      <c r="YZ123" s="1267"/>
      <c r="ZA123" s="1267"/>
      <c r="ZB123" s="1267"/>
      <c r="ZC123" s="1267"/>
      <c r="ZD123" s="1267"/>
      <c r="ZE123" s="1267"/>
      <c r="ZF123" s="1267"/>
      <c r="ZG123" s="1267"/>
      <c r="ZH123" s="1267"/>
      <c r="ZI123" s="1267"/>
      <c r="ZJ123" s="1267"/>
      <c r="ZK123" s="1267"/>
      <c r="ZL123" s="1267"/>
      <c r="ZM123" s="1267"/>
      <c r="ZN123" s="1267"/>
      <c r="ZO123" s="1267"/>
      <c r="ZP123" s="1267"/>
      <c r="ZQ123" s="1267"/>
      <c r="ZR123" s="1267"/>
      <c r="ZS123" s="1267"/>
      <c r="ZT123" s="1267"/>
      <c r="ZU123" s="1267"/>
      <c r="ZV123" s="1267"/>
      <c r="ZW123" s="1267"/>
      <c r="ZX123" s="1267"/>
      <c r="ZY123" s="1267"/>
      <c r="ZZ123" s="1267"/>
      <c r="AAA123" s="1267"/>
      <c r="AAB123" s="1267"/>
      <c r="AAC123" s="1267"/>
      <c r="AAD123" s="1267"/>
      <c r="AAE123" s="1267"/>
      <c r="AAF123" s="1267"/>
      <c r="AAG123" s="1267"/>
      <c r="AAH123" s="1267"/>
      <c r="AAI123" s="1267"/>
      <c r="AAJ123" s="1267"/>
      <c r="AAK123" s="1267"/>
      <c r="AAL123" s="1267"/>
      <c r="AAM123" s="1267"/>
      <c r="AAN123" s="1267"/>
      <c r="AAO123" s="1267"/>
      <c r="AAP123" s="1267"/>
      <c r="AAQ123" s="1267"/>
      <c r="AAR123" s="1267"/>
      <c r="AAS123" s="1267"/>
      <c r="AAT123" s="1267"/>
      <c r="AAU123" s="1267"/>
      <c r="AAV123" s="1267"/>
      <c r="AAW123" s="1267"/>
      <c r="AAX123" s="1267"/>
      <c r="AAY123" s="1267"/>
      <c r="AAZ123" s="1267"/>
      <c r="ABA123" s="1267"/>
      <c r="ABB123" s="1267"/>
      <c r="ABC123" s="1267"/>
      <c r="ABD123" s="1267"/>
      <c r="ABE123" s="1267"/>
      <c r="ABF123" s="1267"/>
      <c r="ABG123" s="1267"/>
      <c r="ABH123" s="1267"/>
      <c r="ABI123" s="1267"/>
      <c r="ABJ123" s="1267"/>
      <c r="ABK123" s="1267"/>
      <c r="ABL123" s="1267"/>
      <c r="ABM123" s="1267"/>
      <c r="ABN123" s="1267"/>
      <c r="ABO123" s="1267"/>
      <c r="ABP123" s="1267"/>
      <c r="ABQ123" s="1267"/>
      <c r="ABR123" s="1267"/>
      <c r="ABS123" s="1267"/>
      <c r="ABT123" s="1267"/>
      <c r="ABU123" s="1267"/>
      <c r="ABV123" s="1267"/>
      <c r="ABW123" s="1267"/>
      <c r="ABX123" s="1267"/>
      <c r="ABY123" s="1267"/>
      <c r="ABZ123" s="1267"/>
      <c r="ACA123" s="1267"/>
      <c r="ACB123" s="1267"/>
      <c r="ACC123" s="1267"/>
      <c r="ACD123" s="1267"/>
      <c r="ACE123" s="1267"/>
      <c r="ACF123" s="1267"/>
      <c r="ACG123" s="1267"/>
      <c r="ACH123" s="1267"/>
      <c r="ACI123" s="1267"/>
      <c r="ACJ123" s="1267"/>
      <c r="ACK123" s="1267"/>
      <c r="ACL123" s="1267"/>
      <c r="ACM123" s="1267"/>
      <c r="ACN123" s="1267"/>
      <c r="ACO123" s="1267"/>
      <c r="ACP123" s="1267"/>
      <c r="ACQ123" s="1267"/>
      <c r="ACR123" s="1267"/>
      <c r="ACS123" s="1267"/>
      <c r="ACT123" s="1267"/>
      <c r="ACU123" s="1267"/>
      <c r="ACV123" s="1267"/>
      <c r="ACW123" s="1267"/>
      <c r="ACX123" s="1267"/>
      <c r="ACY123" s="1267"/>
      <c r="ACZ123" s="1267"/>
      <c r="ADA123" s="1267"/>
      <c r="ADB123" s="1267"/>
      <c r="ADC123" s="1267"/>
      <c r="ADD123" s="1267"/>
      <c r="ADE123" s="1267"/>
      <c r="ADF123" s="1267"/>
      <c r="ADG123" s="1267"/>
      <c r="ADH123" s="1267"/>
      <c r="ADI123" s="1267"/>
      <c r="ADJ123" s="1267"/>
      <c r="ADK123" s="1267"/>
      <c r="ADL123" s="1267"/>
      <c r="ADM123" s="1267"/>
      <c r="ADN123" s="1267"/>
      <c r="ADO123" s="1267"/>
      <c r="ADP123" s="1267"/>
      <c r="ADQ123" s="1267"/>
      <c r="ADR123" s="1267"/>
      <c r="ADS123" s="1267"/>
      <c r="ADT123" s="1267"/>
      <c r="ADU123" s="1267"/>
      <c r="ADV123" s="1267"/>
      <c r="ADW123" s="1267"/>
      <c r="ADX123" s="1267"/>
      <c r="ADY123" s="1267"/>
      <c r="ADZ123" s="1267"/>
      <c r="AEA123" s="1267"/>
      <c r="AEB123" s="1267"/>
      <c r="AEC123" s="1267"/>
      <c r="AED123" s="1267"/>
      <c r="AEE123" s="1267"/>
      <c r="AEF123" s="1267"/>
      <c r="AEG123" s="1267"/>
      <c r="AEH123" s="1267"/>
      <c r="AEI123" s="1267"/>
      <c r="AEJ123" s="1267"/>
      <c r="AEK123" s="1267"/>
      <c r="AEL123" s="1267"/>
      <c r="AEM123" s="1267"/>
      <c r="AEN123" s="1267"/>
      <c r="AEO123" s="1267"/>
      <c r="AEP123" s="1267"/>
      <c r="AEQ123" s="1267"/>
      <c r="AER123" s="1267"/>
      <c r="AES123" s="1267"/>
      <c r="AET123" s="1267"/>
      <c r="AEU123" s="1267"/>
      <c r="AEV123" s="1267"/>
      <c r="AEW123" s="1267"/>
      <c r="AEX123" s="1267"/>
      <c r="AEY123" s="1267"/>
      <c r="AEZ123" s="1267"/>
      <c r="AFA123" s="1267"/>
      <c r="AFB123" s="1267"/>
      <c r="AFC123" s="1267"/>
      <c r="AFD123" s="1267"/>
      <c r="AFE123" s="1267"/>
      <c r="AFF123" s="1267"/>
      <c r="AFG123" s="1267"/>
      <c r="AFH123" s="1267"/>
      <c r="AFI123" s="1267"/>
      <c r="AFJ123" s="1267"/>
      <c r="AFK123" s="1267"/>
      <c r="AFL123" s="1267"/>
      <c r="AFM123" s="1267"/>
      <c r="AFN123" s="1267"/>
      <c r="AFO123" s="1267"/>
      <c r="AFP123" s="1267"/>
      <c r="AFQ123" s="1267"/>
      <c r="AFR123" s="1267"/>
      <c r="AFS123" s="1267"/>
      <c r="AFT123" s="1267"/>
      <c r="AFU123" s="1267"/>
      <c r="AFV123" s="1267"/>
      <c r="AFW123" s="1267"/>
      <c r="AFX123" s="1267"/>
      <c r="AFY123" s="1267"/>
      <c r="AFZ123" s="1267"/>
      <c r="AGA123" s="1267"/>
      <c r="AGB123" s="1267"/>
      <c r="AGC123" s="1267"/>
      <c r="AGD123" s="1267"/>
      <c r="AGE123" s="1267"/>
      <c r="AGF123" s="1267"/>
      <c r="AGG123" s="1267"/>
      <c r="AGH123" s="1267"/>
      <c r="AGI123" s="1267"/>
      <c r="AGJ123" s="1267"/>
      <c r="AGK123" s="1267"/>
      <c r="AGL123" s="1267"/>
      <c r="AGM123" s="1267"/>
      <c r="AGN123" s="1267"/>
      <c r="AGO123" s="1267"/>
      <c r="AGP123" s="1267"/>
      <c r="AGQ123" s="1267"/>
      <c r="AGR123" s="1267"/>
      <c r="AGS123" s="1267"/>
      <c r="AGT123" s="1267"/>
      <c r="AGU123" s="1267"/>
      <c r="AGV123" s="1267"/>
      <c r="AGW123" s="1267"/>
      <c r="AGX123" s="1267"/>
      <c r="AGY123" s="1267"/>
      <c r="AGZ123" s="1267"/>
      <c r="AHA123" s="1267"/>
      <c r="AHB123" s="1267"/>
      <c r="AHC123" s="1267"/>
      <c r="AHD123" s="1267"/>
      <c r="AHE123" s="1267"/>
      <c r="AHF123" s="1267"/>
      <c r="AHG123" s="1267"/>
      <c r="AHH123" s="1267"/>
      <c r="AHI123" s="1267"/>
      <c r="AHJ123" s="1267"/>
      <c r="AHK123" s="1267"/>
      <c r="AHL123" s="1267"/>
      <c r="AHM123" s="1267"/>
      <c r="AHN123" s="1267"/>
      <c r="AHO123" s="1267"/>
      <c r="AHP123" s="1267"/>
      <c r="AHQ123" s="1267"/>
      <c r="AHR123" s="1267"/>
      <c r="AHS123" s="1267"/>
      <c r="AHT123" s="1267"/>
      <c r="AHU123" s="1267"/>
      <c r="AHV123" s="1267"/>
      <c r="AHW123" s="1267"/>
      <c r="AHX123" s="1267"/>
      <c r="AHY123" s="1267"/>
      <c r="AHZ123" s="1267"/>
      <c r="AIA123" s="1267"/>
      <c r="AIB123" s="1267"/>
      <c r="AIC123" s="1267"/>
      <c r="AID123" s="1267"/>
      <c r="AIE123" s="1267"/>
      <c r="AIF123" s="1267"/>
      <c r="AIG123" s="1267"/>
      <c r="AIH123" s="1267"/>
      <c r="AII123" s="1267"/>
      <c r="AIJ123" s="1267"/>
      <c r="AIK123" s="1267"/>
      <c r="AIL123" s="1267"/>
      <c r="AIM123" s="1267"/>
      <c r="AIN123" s="1267"/>
      <c r="AIO123" s="1267"/>
      <c r="AIP123" s="1267"/>
      <c r="AIQ123" s="1267"/>
      <c r="AIR123" s="1267"/>
      <c r="AIS123" s="1267"/>
      <c r="AIT123" s="1267"/>
      <c r="AIU123" s="1267"/>
      <c r="AIV123" s="1267"/>
      <c r="AIW123" s="1267"/>
      <c r="AIX123" s="1267"/>
      <c r="AIY123" s="1267"/>
      <c r="AIZ123" s="1267"/>
      <c r="AJA123" s="1267"/>
      <c r="AJB123" s="1267"/>
      <c r="AJC123" s="1267"/>
      <c r="AJD123" s="1267"/>
      <c r="AJE123" s="1267"/>
      <c r="AJF123" s="1267"/>
      <c r="AJG123" s="1267"/>
      <c r="AJH123" s="1267"/>
      <c r="AJI123" s="1267"/>
      <c r="AJJ123" s="1267"/>
      <c r="AJK123" s="1267"/>
      <c r="AJL123" s="1267"/>
      <c r="AJM123" s="1267"/>
      <c r="AJN123" s="1267"/>
      <c r="AJO123" s="1267"/>
      <c r="AJP123" s="1267"/>
      <c r="AJQ123" s="1267"/>
      <c r="AJR123" s="1267"/>
      <c r="AJS123" s="1267"/>
      <c r="AJT123" s="1267"/>
      <c r="AJU123" s="1267"/>
      <c r="AJV123" s="1267"/>
      <c r="AJW123" s="1267"/>
      <c r="AJX123" s="1267"/>
      <c r="AJY123" s="1267"/>
      <c r="AJZ123" s="1267"/>
      <c r="AKA123" s="1267"/>
      <c r="AKB123" s="1267"/>
      <c r="AKC123" s="1267"/>
      <c r="AKD123" s="1267"/>
      <c r="AKE123" s="1267"/>
      <c r="AKF123" s="1267"/>
      <c r="AKG123" s="1267"/>
      <c r="AKH123" s="1267"/>
      <c r="AKI123" s="1267"/>
      <c r="AKJ123" s="1267"/>
      <c r="AKK123" s="1267"/>
      <c r="AKL123" s="1267"/>
      <c r="AKM123" s="1267"/>
      <c r="AKN123" s="1267"/>
      <c r="AKO123" s="1267"/>
      <c r="AKP123" s="1267"/>
      <c r="AKQ123" s="1267"/>
      <c r="AKR123" s="1267"/>
      <c r="AKS123" s="1267"/>
      <c r="AKT123" s="1267"/>
      <c r="AKU123" s="1267"/>
      <c r="AKV123" s="1267"/>
      <c r="AKW123" s="1267"/>
      <c r="AKX123" s="1267"/>
      <c r="AKY123" s="1267"/>
      <c r="AKZ123" s="1267"/>
      <c r="ALA123" s="1267"/>
      <c r="ALB123" s="1267"/>
      <c r="ALC123" s="1267"/>
      <c r="ALD123" s="1267"/>
      <c r="ALE123" s="1267"/>
      <c r="ALF123" s="1267"/>
      <c r="ALG123" s="1267"/>
      <c r="ALH123" s="1267"/>
      <c r="ALI123" s="1267"/>
      <c r="ALJ123" s="1267"/>
      <c r="ALK123" s="1267"/>
      <c r="ALL123" s="1267"/>
      <c r="ALM123" s="1267"/>
      <c r="ALN123" s="1267"/>
      <c r="ALO123" s="1267"/>
      <c r="ALP123" s="1267"/>
      <c r="ALQ123" s="1267"/>
      <c r="ALR123" s="1267"/>
      <c r="ALS123" s="1267"/>
      <c r="ALT123" s="1267"/>
      <c r="ALU123" s="1267"/>
      <c r="ALV123" s="1267"/>
      <c r="ALW123" s="1267"/>
      <c r="ALX123" s="1267"/>
      <c r="ALY123" s="1267"/>
      <c r="ALZ123" s="1267"/>
      <c r="AMA123" s="1267"/>
      <c r="AMB123" s="1267"/>
      <c r="AMC123" s="1267"/>
      <c r="AMD123" s="1267"/>
      <c r="AME123" s="1267"/>
      <c r="AMF123" s="1267"/>
      <c r="AMG123" s="1267"/>
      <c r="AMH123" s="1267"/>
      <c r="AMI123" s="1267"/>
      <c r="AMJ123" s="1267"/>
      <c r="AMK123" s="1267"/>
      <c r="AML123" s="1267"/>
      <c r="AMM123" s="1267"/>
      <c r="AMN123" s="1267"/>
      <c r="AMO123" s="1267"/>
      <c r="AMP123" s="1267"/>
      <c r="AMQ123" s="1267"/>
      <c r="AMR123" s="1267"/>
      <c r="AMS123" s="1267"/>
      <c r="AMT123" s="1267"/>
      <c r="AMU123" s="1267"/>
      <c r="AMV123" s="1267"/>
      <c r="AMW123" s="1267"/>
      <c r="AMX123" s="1267"/>
      <c r="AMY123" s="1267"/>
      <c r="AMZ123" s="1267"/>
      <c r="ANA123" s="1267"/>
      <c r="ANB123" s="1267"/>
      <c r="ANC123" s="1267"/>
      <c r="AND123" s="1267"/>
      <c r="ANE123" s="1267"/>
      <c r="ANF123" s="1267"/>
      <c r="ANG123" s="1267"/>
      <c r="ANH123" s="1267"/>
      <c r="ANI123" s="1267"/>
      <c r="ANJ123" s="1267"/>
      <c r="ANK123" s="1267"/>
      <c r="ANL123" s="1267"/>
      <c r="ANM123" s="1267"/>
      <c r="ANN123" s="1267"/>
      <c r="ANO123" s="1267"/>
      <c r="ANP123" s="1267"/>
      <c r="ANQ123" s="1267"/>
      <c r="ANR123" s="1267"/>
      <c r="ANS123" s="1267"/>
      <c r="ANT123" s="1267"/>
      <c r="ANU123" s="1267"/>
      <c r="ANV123" s="1267"/>
      <c r="ANW123" s="1267"/>
      <c r="ANX123" s="1267"/>
      <c r="ANY123" s="1267"/>
      <c r="ANZ123" s="1267"/>
      <c r="AOA123" s="1267"/>
      <c r="AOB123" s="1267"/>
      <c r="AOC123" s="1267"/>
      <c r="AOD123" s="1267"/>
      <c r="AOE123" s="1267"/>
      <c r="AOF123" s="1267"/>
      <c r="AOG123" s="1267"/>
      <c r="AOH123" s="1267"/>
      <c r="AOI123" s="1267"/>
      <c r="AOJ123" s="1267"/>
      <c r="AOK123" s="1267"/>
      <c r="AOL123" s="1267"/>
      <c r="AOM123" s="1267"/>
      <c r="AON123" s="1267"/>
      <c r="AOO123" s="1267"/>
      <c r="AOP123" s="1267"/>
      <c r="AOQ123" s="1267"/>
      <c r="AOR123" s="1267"/>
      <c r="AOS123" s="1267"/>
      <c r="AOT123" s="1267"/>
      <c r="AOU123" s="1267"/>
      <c r="AOV123" s="1267"/>
      <c r="AOW123" s="1267"/>
      <c r="AOX123" s="1267"/>
      <c r="AOY123" s="1267"/>
      <c r="AOZ123" s="1267"/>
      <c r="APA123" s="1267"/>
      <c r="APB123" s="1267"/>
      <c r="APC123" s="1267"/>
      <c r="APD123" s="1267"/>
      <c r="APE123" s="1267"/>
      <c r="APF123" s="1267"/>
      <c r="APG123" s="1267"/>
      <c r="APH123" s="1267"/>
      <c r="API123" s="1267"/>
      <c r="APJ123" s="1267"/>
      <c r="APK123" s="1267"/>
      <c r="APL123" s="1267"/>
      <c r="APM123" s="1267"/>
      <c r="APN123" s="1267"/>
      <c r="APO123" s="1267"/>
      <c r="APP123" s="1267"/>
      <c r="APQ123" s="1267"/>
      <c r="APR123" s="1267"/>
      <c r="APS123" s="1267"/>
      <c r="APT123" s="1267"/>
      <c r="APU123" s="1267"/>
      <c r="APV123" s="1267"/>
      <c r="APW123" s="1267"/>
      <c r="APX123" s="1267"/>
      <c r="APY123" s="1267"/>
      <c r="APZ123" s="1267"/>
      <c r="AQA123" s="1267"/>
      <c r="AQB123" s="1267"/>
      <c r="AQC123" s="1267"/>
      <c r="AQD123" s="1267"/>
      <c r="AQE123" s="1267"/>
      <c r="AQF123" s="1267"/>
      <c r="AQG123" s="1267"/>
      <c r="AQH123" s="1267"/>
      <c r="AQI123" s="1267"/>
      <c r="AQJ123" s="1267"/>
      <c r="AQK123" s="1267"/>
      <c r="AQL123" s="1267"/>
      <c r="AQM123" s="1267"/>
      <c r="AQN123" s="1267"/>
      <c r="AQO123" s="1267"/>
      <c r="AQP123" s="1267"/>
      <c r="AQQ123" s="1267"/>
      <c r="AQR123" s="1267"/>
      <c r="AQS123" s="1267"/>
      <c r="AQT123" s="1267"/>
      <c r="AQU123" s="1267"/>
      <c r="AQV123" s="1267"/>
      <c r="AQW123" s="1267"/>
      <c r="AQX123" s="1267"/>
      <c r="AQY123" s="1267"/>
      <c r="AQZ123" s="1267"/>
      <c r="ARA123" s="1267"/>
      <c r="ARB123" s="1267"/>
      <c r="ARC123" s="1267"/>
      <c r="ARD123" s="1267"/>
      <c r="ARE123" s="1267"/>
      <c r="ARF123" s="1267"/>
      <c r="ARG123" s="1267"/>
      <c r="ARH123" s="1267"/>
      <c r="ARI123" s="1267"/>
      <c r="ARJ123" s="1267"/>
      <c r="ARK123" s="1267"/>
      <c r="ARL123" s="1267"/>
      <c r="ARM123" s="1267"/>
      <c r="ARN123" s="1267"/>
      <c r="ARO123" s="1267"/>
      <c r="ARP123" s="1267"/>
      <c r="ARQ123" s="1267"/>
      <c r="ARR123" s="1267"/>
      <c r="ARS123" s="1267"/>
      <c r="ART123" s="1267"/>
      <c r="ARU123" s="1267"/>
      <c r="ARV123" s="1267"/>
      <c r="ARW123" s="1267"/>
      <c r="ARX123" s="1267"/>
      <c r="ARY123" s="1267"/>
      <c r="ARZ123" s="1267"/>
      <c r="ASA123" s="1267"/>
      <c r="ASB123" s="1267"/>
      <c r="ASC123" s="1267"/>
      <c r="ASD123" s="1267"/>
      <c r="ASE123" s="1267"/>
      <c r="ASF123" s="1267"/>
      <c r="ASG123" s="1267"/>
      <c r="ASH123" s="1267"/>
      <c r="ASI123" s="1267"/>
      <c r="ASJ123" s="1267"/>
      <c r="ASK123" s="1267"/>
      <c r="ASL123" s="1267"/>
      <c r="ASM123" s="1267"/>
      <c r="ASN123" s="1267"/>
      <c r="ASO123" s="1267"/>
      <c r="ASP123" s="1267"/>
      <c r="ASQ123" s="1267"/>
      <c r="ASR123" s="1267"/>
      <c r="ASS123" s="1267"/>
      <c r="AST123" s="1267"/>
      <c r="ASU123" s="1267"/>
      <c r="ASV123" s="1267"/>
      <c r="ASW123" s="1267"/>
      <c r="ASX123" s="1267"/>
      <c r="ASY123" s="1267"/>
      <c r="ASZ123" s="1267"/>
      <c r="ATA123" s="1267"/>
      <c r="ATB123" s="1267"/>
      <c r="ATC123" s="1267"/>
      <c r="ATD123" s="1267"/>
      <c r="ATE123" s="1267"/>
      <c r="ATF123" s="1267"/>
      <c r="ATG123" s="1267"/>
      <c r="ATH123" s="1267"/>
      <c r="ATI123" s="1267"/>
      <c r="ATJ123" s="1267"/>
      <c r="ATK123" s="1267"/>
      <c r="ATL123" s="1267"/>
      <c r="ATM123" s="1267"/>
      <c r="ATN123" s="1267"/>
      <c r="ATO123" s="1267"/>
      <c r="ATP123" s="1267"/>
      <c r="ATQ123" s="1267"/>
      <c r="ATR123" s="1267"/>
      <c r="ATS123" s="1267"/>
      <c r="ATT123" s="1267"/>
      <c r="ATU123" s="1267"/>
      <c r="ATV123" s="1267"/>
      <c r="ATW123" s="1267"/>
      <c r="ATX123" s="1267"/>
      <c r="ATY123" s="1267"/>
      <c r="ATZ123" s="1267"/>
      <c r="AUA123" s="1267"/>
      <c r="AUB123" s="1267"/>
      <c r="AUC123" s="1267"/>
      <c r="AUD123" s="1267"/>
      <c r="AUE123" s="1267"/>
      <c r="AUF123" s="1267"/>
      <c r="AUG123" s="1267"/>
      <c r="AUH123" s="1267"/>
      <c r="AUI123" s="1267"/>
      <c r="AUJ123" s="1267"/>
      <c r="AUK123" s="1267"/>
      <c r="AUL123" s="1267"/>
      <c r="AUM123" s="1267"/>
      <c r="AUN123" s="1267"/>
      <c r="AUO123" s="1267"/>
      <c r="AUP123" s="1267"/>
      <c r="AUQ123" s="1267"/>
      <c r="AUR123" s="1267"/>
      <c r="AUS123" s="1267"/>
      <c r="AUT123" s="1267"/>
      <c r="AUU123" s="1267"/>
      <c r="AUV123" s="1267"/>
      <c r="AUW123" s="1267"/>
      <c r="AUX123" s="1267"/>
      <c r="AUY123" s="1267"/>
      <c r="AUZ123" s="1267"/>
      <c r="AVA123" s="1267"/>
      <c r="AVB123" s="1267"/>
      <c r="AVC123" s="1267"/>
      <c r="AVD123" s="1267"/>
      <c r="AVE123" s="1267"/>
      <c r="AVF123" s="1267"/>
      <c r="AVG123" s="1267"/>
      <c r="AVH123" s="1267"/>
      <c r="AVI123" s="1267"/>
      <c r="AVJ123" s="1267"/>
      <c r="AVK123" s="1267"/>
      <c r="AVL123" s="1267"/>
      <c r="AVM123" s="1267"/>
      <c r="AVN123" s="1267"/>
      <c r="AVO123" s="1267"/>
      <c r="AVP123" s="1267"/>
      <c r="AVQ123" s="1267"/>
      <c r="AVR123" s="1267"/>
      <c r="AVS123" s="1267"/>
      <c r="AVT123" s="1267"/>
      <c r="AVU123" s="1267"/>
      <c r="AVV123" s="1267"/>
      <c r="AVW123" s="1267"/>
      <c r="AVX123" s="1267"/>
      <c r="AVY123" s="1267"/>
      <c r="AVZ123" s="1267"/>
      <c r="AWA123" s="1267"/>
      <c r="AWB123" s="1267"/>
      <c r="AWC123" s="1267"/>
      <c r="AWD123" s="1267"/>
      <c r="AWE123" s="1267"/>
      <c r="AWF123" s="1267"/>
      <c r="AWG123" s="1267"/>
      <c r="AWH123" s="1267"/>
      <c r="AWI123" s="1267"/>
      <c r="AWJ123" s="1267"/>
      <c r="AWK123" s="1267"/>
      <c r="AWL123" s="1267"/>
      <c r="AWM123" s="1267"/>
      <c r="AWN123" s="1267"/>
      <c r="AWO123" s="1267"/>
      <c r="AWP123" s="1267"/>
      <c r="AWQ123" s="1267"/>
      <c r="AWR123" s="1267"/>
      <c r="AWS123" s="1267"/>
      <c r="AWT123" s="1267"/>
      <c r="AWU123" s="1267"/>
      <c r="AWV123" s="1267"/>
      <c r="AWW123" s="1267"/>
      <c r="AWX123" s="1267"/>
      <c r="AWY123" s="1267"/>
      <c r="AWZ123" s="1267"/>
      <c r="AXA123" s="1267"/>
      <c r="AXB123" s="1267"/>
      <c r="AXC123" s="1267"/>
      <c r="AXD123" s="1267"/>
      <c r="AXE123" s="1267"/>
      <c r="AXF123" s="1267"/>
      <c r="AXG123" s="1267"/>
      <c r="AXH123" s="1267"/>
      <c r="AXI123" s="1267"/>
      <c r="AXJ123" s="1267"/>
      <c r="AXK123" s="1267"/>
      <c r="AXL123" s="1267"/>
      <c r="AXM123" s="1267"/>
      <c r="AXN123" s="1267"/>
      <c r="AXO123" s="1267"/>
      <c r="AXP123" s="1267"/>
      <c r="AXQ123" s="1267"/>
      <c r="AXR123" s="1267"/>
      <c r="AXS123" s="1267"/>
      <c r="AXT123" s="1267"/>
      <c r="AXU123" s="1267"/>
      <c r="AXV123" s="1267"/>
      <c r="AXW123" s="1267"/>
      <c r="AXX123" s="1267"/>
      <c r="AXY123" s="1267"/>
      <c r="AXZ123" s="1267"/>
      <c r="AYA123" s="1267"/>
      <c r="AYB123" s="1267"/>
      <c r="AYC123" s="1267"/>
      <c r="AYD123" s="1267"/>
      <c r="AYE123" s="1267"/>
      <c r="AYF123" s="1267"/>
      <c r="AYG123" s="1267"/>
      <c r="AYH123" s="1267"/>
      <c r="AYI123" s="1267"/>
      <c r="AYJ123" s="1267"/>
      <c r="AYK123" s="1267"/>
      <c r="AYL123" s="1267"/>
      <c r="AYM123" s="1267"/>
      <c r="AYN123" s="1267"/>
      <c r="AYO123" s="1267"/>
      <c r="AYP123" s="1267"/>
      <c r="AYQ123" s="1267"/>
      <c r="AYR123" s="1267"/>
      <c r="AYS123" s="1267"/>
      <c r="AYT123" s="1267"/>
      <c r="AYU123" s="1267"/>
      <c r="AYV123" s="1267"/>
      <c r="AYW123" s="1267"/>
      <c r="AYX123" s="1267"/>
      <c r="AYY123" s="1267"/>
      <c r="AYZ123" s="1267"/>
      <c r="AZA123" s="1267"/>
      <c r="AZB123" s="1267"/>
      <c r="AZC123" s="1267"/>
      <c r="AZD123" s="1267"/>
      <c r="AZE123" s="1267"/>
      <c r="AZF123" s="1267"/>
      <c r="AZG123" s="1267"/>
      <c r="AZH123" s="1267"/>
      <c r="AZI123" s="1267"/>
      <c r="AZJ123" s="1267"/>
      <c r="AZK123" s="1267"/>
      <c r="AZL123" s="1267"/>
      <c r="AZM123" s="1267"/>
      <c r="AZN123" s="1267"/>
      <c r="AZO123" s="1267"/>
      <c r="AZP123" s="1267"/>
      <c r="AZQ123" s="1267"/>
      <c r="AZR123" s="1267"/>
      <c r="AZS123" s="1267"/>
      <c r="AZT123" s="1267"/>
      <c r="AZU123" s="1267"/>
      <c r="AZV123" s="1267"/>
      <c r="AZW123" s="1267"/>
      <c r="AZX123" s="1267"/>
      <c r="AZY123" s="1267"/>
      <c r="AZZ123" s="1267"/>
      <c r="BAA123" s="1267"/>
      <c r="BAB123" s="1267"/>
      <c r="BAC123" s="1267"/>
      <c r="BAD123" s="1267"/>
      <c r="BAE123" s="1267"/>
      <c r="BAF123" s="1267"/>
      <c r="BAG123" s="1267"/>
      <c r="BAH123" s="1267"/>
      <c r="BAI123" s="1267"/>
      <c r="BAJ123" s="1267"/>
      <c r="BAK123" s="1267"/>
      <c r="BAL123" s="1267"/>
      <c r="BAM123" s="1267"/>
      <c r="BAN123" s="1267"/>
      <c r="BAO123" s="1267"/>
      <c r="BAP123" s="1267"/>
      <c r="BAQ123" s="1267"/>
      <c r="BAR123" s="1267"/>
      <c r="BAS123" s="1267"/>
      <c r="BAT123" s="1267"/>
      <c r="BAU123" s="1267"/>
      <c r="BAV123" s="1267"/>
      <c r="BAW123" s="1267"/>
      <c r="BAX123" s="1267"/>
      <c r="BAY123" s="1267"/>
      <c r="BAZ123" s="1267"/>
      <c r="BBA123" s="1267"/>
      <c r="BBB123" s="1267"/>
      <c r="BBC123" s="1267"/>
      <c r="BBD123" s="1267"/>
      <c r="BBE123" s="1267"/>
      <c r="BBF123" s="1267"/>
      <c r="BBG123" s="1267"/>
      <c r="BBH123" s="1267"/>
      <c r="BBI123" s="1267"/>
      <c r="BBJ123" s="1267"/>
      <c r="BBK123" s="1267"/>
      <c r="BBL123" s="1267"/>
      <c r="BBM123" s="1267"/>
      <c r="BBN123" s="1267"/>
      <c r="BBO123" s="1267"/>
      <c r="BBP123" s="1267"/>
      <c r="BBQ123" s="1267"/>
      <c r="BBR123" s="1267"/>
      <c r="BBS123" s="1267"/>
      <c r="BBT123" s="1267"/>
      <c r="BBU123" s="1267"/>
      <c r="BBV123" s="1267"/>
      <c r="BBW123" s="1267"/>
      <c r="BBX123" s="1267"/>
      <c r="BBY123" s="1267"/>
      <c r="BBZ123" s="1267"/>
      <c r="BCA123" s="1267"/>
      <c r="BCB123" s="1267"/>
      <c r="BCC123" s="1267"/>
      <c r="BCD123" s="1267"/>
      <c r="BCE123" s="1267"/>
      <c r="BCF123" s="1267"/>
      <c r="BCG123" s="1267"/>
      <c r="BCH123" s="1267"/>
      <c r="BCI123" s="1267"/>
      <c r="BCJ123" s="1267"/>
      <c r="BCK123" s="1267"/>
      <c r="BCL123" s="1267"/>
      <c r="BCM123" s="1267"/>
      <c r="BCN123" s="1267"/>
      <c r="BCO123" s="1267"/>
      <c r="BCP123" s="1267"/>
      <c r="BCQ123" s="1267"/>
      <c r="BCR123" s="1267"/>
      <c r="BCS123" s="1267"/>
      <c r="BCT123" s="1267"/>
      <c r="BCU123" s="1267"/>
      <c r="BCV123" s="1267"/>
      <c r="BCW123" s="1267"/>
      <c r="BCX123" s="1267"/>
      <c r="BCY123" s="1267"/>
      <c r="BCZ123" s="1267"/>
      <c r="BDA123" s="1267"/>
      <c r="BDB123" s="1267"/>
      <c r="BDC123" s="1267"/>
      <c r="BDD123" s="1267"/>
      <c r="BDE123" s="1267"/>
      <c r="BDF123" s="1267"/>
      <c r="BDG123" s="1267"/>
      <c r="BDH123" s="1267"/>
      <c r="BDI123" s="1267"/>
      <c r="BDJ123" s="1267"/>
      <c r="BDK123" s="1267"/>
      <c r="BDL123" s="1267"/>
      <c r="BDM123" s="1267"/>
      <c r="BDN123" s="1267"/>
      <c r="BDO123" s="1267"/>
      <c r="BDP123" s="1267"/>
      <c r="BDQ123" s="1267"/>
      <c r="BDR123" s="1267"/>
      <c r="BDS123" s="1267"/>
      <c r="BDT123" s="1267"/>
      <c r="BDU123" s="1267"/>
      <c r="BDV123" s="1267"/>
      <c r="BDW123" s="1267"/>
      <c r="BDX123" s="1267"/>
      <c r="BDY123" s="1267"/>
      <c r="BDZ123" s="1267"/>
      <c r="BEA123" s="1267"/>
      <c r="BEB123" s="1267"/>
      <c r="BEC123" s="1267"/>
      <c r="BED123" s="1267"/>
      <c r="BEE123" s="1267"/>
      <c r="BEF123" s="1267"/>
      <c r="BEG123" s="1267"/>
      <c r="BEH123" s="1267"/>
      <c r="BEI123" s="1267"/>
      <c r="BEJ123" s="1267"/>
      <c r="BEK123" s="1267"/>
      <c r="BEL123" s="1267"/>
      <c r="BEM123" s="1267"/>
      <c r="BEN123" s="1267"/>
      <c r="BEO123" s="1267"/>
      <c r="BEP123" s="1267"/>
      <c r="BEQ123" s="1267"/>
      <c r="BER123" s="1267"/>
      <c r="BES123" s="1267"/>
      <c r="BET123" s="1267"/>
      <c r="BEU123" s="1267"/>
      <c r="BEV123" s="1267"/>
      <c r="BEW123" s="1267"/>
      <c r="BEX123" s="1267"/>
      <c r="BEY123" s="1267"/>
      <c r="BEZ123" s="1267"/>
      <c r="BFA123" s="1267"/>
      <c r="BFB123" s="1267"/>
      <c r="BFC123" s="1267"/>
      <c r="BFD123" s="1267"/>
      <c r="BFE123" s="1267"/>
      <c r="BFF123" s="1267"/>
      <c r="BFG123" s="1267"/>
      <c r="BFH123" s="1267"/>
      <c r="BFI123" s="1267"/>
      <c r="BFJ123" s="1267"/>
      <c r="BFK123" s="1267"/>
      <c r="BFL123" s="1267"/>
      <c r="BFM123" s="1267"/>
      <c r="BFN123" s="1267"/>
      <c r="BFO123" s="1267"/>
      <c r="BFP123" s="1267"/>
      <c r="BFQ123" s="1267"/>
      <c r="BFR123" s="1267"/>
      <c r="BFS123" s="1267"/>
      <c r="BFT123" s="1267"/>
      <c r="BFU123" s="1267"/>
      <c r="BFV123" s="1267"/>
      <c r="BFW123" s="1267"/>
      <c r="BFX123" s="1267"/>
      <c r="BFY123" s="1267"/>
      <c r="BFZ123" s="1267"/>
      <c r="BGA123" s="1267"/>
      <c r="BGB123" s="1267"/>
      <c r="BGC123" s="1267"/>
      <c r="BGD123" s="1267"/>
      <c r="BGE123" s="1267"/>
      <c r="BGF123" s="1267"/>
      <c r="BGG123" s="1267"/>
      <c r="BGH123" s="1267"/>
      <c r="BGI123" s="1267"/>
      <c r="BGJ123" s="1267"/>
      <c r="BGK123" s="1267"/>
      <c r="BGL123" s="1267"/>
      <c r="BGM123" s="1267"/>
      <c r="BGN123" s="1267"/>
      <c r="BGO123" s="1267"/>
      <c r="BGP123" s="1267"/>
      <c r="BGQ123" s="1267"/>
      <c r="BGR123" s="1267"/>
      <c r="BGS123" s="1267"/>
      <c r="BGT123" s="1267"/>
      <c r="BGU123" s="1267"/>
      <c r="BGV123" s="1267"/>
      <c r="BGW123" s="1267"/>
      <c r="BGX123" s="1267"/>
      <c r="BGY123" s="1267"/>
      <c r="BGZ123" s="1267"/>
      <c r="BHA123" s="1267"/>
      <c r="BHB123" s="1267"/>
      <c r="BHC123" s="1267"/>
      <c r="BHD123" s="1267"/>
      <c r="BHE123" s="1267"/>
      <c r="BHF123" s="1267"/>
      <c r="BHG123" s="1267"/>
      <c r="BHH123" s="1267"/>
      <c r="BHI123" s="1267"/>
      <c r="BHJ123" s="1267"/>
      <c r="BHK123" s="1267"/>
      <c r="BHL123" s="1267"/>
      <c r="BHM123" s="1267"/>
      <c r="BHN123" s="1267"/>
      <c r="BHO123" s="1267"/>
      <c r="BHP123" s="1267"/>
      <c r="BHQ123" s="1267"/>
      <c r="BHR123" s="1267"/>
      <c r="BHS123" s="1267"/>
      <c r="BHT123" s="1267"/>
      <c r="BHU123" s="1267"/>
      <c r="BHV123" s="1267"/>
      <c r="BHW123" s="1267"/>
      <c r="BHX123" s="1267"/>
      <c r="BHY123" s="1267"/>
      <c r="BHZ123" s="1267"/>
      <c r="BIA123" s="1267"/>
      <c r="BIB123" s="1267"/>
      <c r="BIC123" s="1267"/>
      <c r="BID123" s="1267"/>
      <c r="BIE123" s="1267"/>
      <c r="BIF123" s="1267"/>
      <c r="BIG123" s="1267"/>
      <c r="BIH123" s="1267"/>
      <c r="BII123" s="1267"/>
      <c r="BIJ123" s="1267"/>
      <c r="BIK123" s="1267"/>
      <c r="BIL123" s="1267"/>
      <c r="BIM123" s="1267"/>
      <c r="BIN123" s="1267"/>
      <c r="BIO123" s="1267"/>
      <c r="BIP123" s="1267"/>
      <c r="BIQ123" s="1267"/>
      <c r="BIR123" s="1267"/>
      <c r="BIS123" s="1267"/>
      <c r="BIT123" s="1267"/>
      <c r="BIU123" s="1267"/>
      <c r="BIV123" s="1267"/>
      <c r="BIW123" s="1267"/>
      <c r="BIX123" s="1267"/>
      <c r="BIY123" s="1267"/>
      <c r="BIZ123" s="1267"/>
      <c r="BJA123" s="1267"/>
      <c r="BJB123" s="1267"/>
      <c r="BJC123" s="1267"/>
      <c r="BJD123" s="1267"/>
      <c r="BJE123" s="1267"/>
      <c r="BJF123" s="1267"/>
      <c r="BJG123" s="1267"/>
      <c r="BJH123" s="1267"/>
      <c r="BJI123" s="1267"/>
      <c r="BJJ123" s="1267"/>
      <c r="BJK123" s="1267"/>
      <c r="BJL123" s="1267"/>
      <c r="BJM123" s="1267"/>
      <c r="BJN123" s="1267"/>
      <c r="BJO123" s="1267"/>
      <c r="BJP123" s="1267"/>
      <c r="BJQ123" s="1267"/>
      <c r="BJR123" s="1267"/>
      <c r="BJS123" s="1267"/>
      <c r="BJT123" s="1267"/>
      <c r="BJU123" s="1267"/>
      <c r="BJV123" s="1267"/>
      <c r="BJW123" s="1267"/>
      <c r="BJX123" s="1267"/>
      <c r="BJY123" s="1267"/>
      <c r="BJZ123" s="1267"/>
      <c r="BKA123" s="1267"/>
      <c r="BKB123" s="1267"/>
      <c r="BKC123" s="1267"/>
      <c r="BKD123" s="1267"/>
      <c r="BKE123" s="1267"/>
      <c r="BKF123" s="1267"/>
      <c r="BKG123" s="1267"/>
      <c r="BKH123" s="1267"/>
      <c r="BKI123" s="1267"/>
      <c r="BKJ123" s="1267"/>
      <c r="BKK123" s="1267"/>
      <c r="BKL123" s="1267"/>
      <c r="BKM123" s="1267"/>
      <c r="BKN123" s="1267"/>
      <c r="BKO123" s="1267"/>
      <c r="BKP123" s="1267"/>
      <c r="BKQ123" s="1267"/>
      <c r="BKR123" s="1267"/>
      <c r="BKS123" s="1267"/>
      <c r="BKT123" s="1267"/>
      <c r="BKU123" s="1267"/>
      <c r="BKV123" s="1267"/>
      <c r="BKW123" s="1267"/>
      <c r="BKX123" s="1267"/>
      <c r="BKY123" s="1267"/>
      <c r="BKZ123" s="1267"/>
      <c r="BLA123" s="1267"/>
      <c r="BLB123" s="1267"/>
      <c r="BLC123" s="1267"/>
      <c r="BLD123" s="1267"/>
      <c r="BLE123" s="1267"/>
      <c r="BLF123" s="1267"/>
      <c r="BLG123" s="1267"/>
      <c r="BLH123" s="1267"/>
      <c r="BLI123" s="1267"/>
      <c r="BLJ123" s="1267"/>
      <c r="BLK123" s="1267"/>
      <c r="BLL123" s="1267"/>
      <c r="BLM123" s="1267"/>
      <c r="BLN123" s="1267"/>
      <c r="BLO123" s="1267"/>
      <c r="BLP123" s="1267"/>
      <c r="BLQ123" s="1267"/>
      <c r="BLR123" s="1267"/>
      <c r="BLS123" s="1267"/>
      <c r="BLT123" s="1267"/>
      <c r="BLU123" s="1267"/>
      <c r="BLV123" s="1267"/>
      <c r="BLW123" s="1267"/>
      <c r="BLX123" s="1267"/>
      <c r="BLY123" s="1267"/>
      <c r="BLZ123" s="1267"/>
      <c r="BMA123" s="1267"/>
      <c r="BMB123" s="1267"/>
      <c r="BMC123" s="1267"/>
      <c r="BMD123" s="1267"/>
      <c r="BME123" s="1267"/>
      <c r="BMF123" s="1267"/>
      <c r="BMG123" s="1267"/>
      <c r="BMH123" s="1267"/>
      <c r="BMI123" s="1267"/>
      <c r="BMJ123" s="1267"/>
      <c r="BMK123" s="1267"/>
      <c r="BML123" s="1267"/>
      <c r="BMM123" s="1267"/>
      <c r="BMN123" s="1267"/>
      <c r="BMO123" s="1267"/>
      <c r="BMP123" s="1267"/>
      <c r="BMQ123" s="1267"/>
      <c r="BMR123" s="1267"/>
      <c r="BMS123" s="1267"/>
      <c r="BMT123" s="1267"/>
      <c r="BMU123" s="1267"/>
      <c r="BMV123" s="1267"/>
      <c r="BMW123" s="1267"/>
      <c r="BMX123" s="1267"/>
      <c r="BMY123" s="1267"/>
      <c r="BMZ123" s="1267"/>
      <c r="BNA123" s="1267"/>
      <c r="BNB123" s="1267"/>
      <c r="BNC123" s="1267"/>
      <c r="BND123" s="1267"/>
      <c r="BNE123" s="1267"/>
      <c r="BNF123" s="1267"/>
      <c r="BNG123" s="1267"/>
      <c r="BNH123" s="1267"/>
      <c r="BNI123" s="1267"/>
      <c r="BNJ123" s="1267"/>
      <c r="BNK123" s="1267"/>
      <c r="BNL123" s="1267"/>
      <c r="BNM123" s="1267"/>
      <c r="BNN123" s="1267"/>
      <c r="BNO123" s="1267"/>
      <c r="BNP123" s="1267"/>
      <c r="BNQ123" s="1267"/>
      <c r="BNR123" s="1267"/>
      <c r="BNS123" s="1267"/>
      <c r="BNT123" s="1267"/>
      <c r="BNU123" s="1267"/>
      <c r="BNV123" s="1267"/>
      <c r="BNW123" s="1267"/>
      <c r="BNX123" s="1267"/>
      <c r="BNY123" s="1267"/>
      <c r="BNZ123" s="1267"/>
      <c r="BOA123" s="1267"/>
      <c r="BOB123" s="1267"/>
      <c r="BOC123" s="1267"/>
      <c r="BOD123" s="1267"/>
      <c r="BOE123" s="1267"/>
      <c r="BOF123" s="1267"/>
      <c r="BOG123" s="1267"/>
      <c r="BOH123" s="1267"/>
      <c r="BOI123" s="1267"/>
      <c r="BOJ123" s="1267"/>
      <c r="BOK123" s="1267"/>
      <c r="BOL123" s="1267"/>
      <c r="BOM123" s="1267"/>
      <c r="BON123" s="1267"/>
      <c r="BOO123" s="1267"/>
      <c r="BOP123" s="1267"/>
      <c r="BOQ123" s="1267"/>
      <c r="BOR123" s="1267"/>
      <c r="BOS123" s="1267"/>
      <c r="BOT123" s="1267"/>
      <c r="BOU123" s="1267"/>
      <c r="BOV123" s="1267"/>
      <c r="BOW123" s="1267"/>
      <c r="BOX123" s="1267"/>
      <c r="BOY123" s="1267"/>
      <c r="BOZ123" s="1267"/>
      <c r="BPA123" s="1267"/>
      <c r="BPB123" s="1267"/>
      <c r="BPC123" s="1267"/>
      <c r="BPD123" s="1267"/>
      <c r="BPE123" s="1267"/>
      <c r="BPF123" s="1267"/>
      <c r="BPG123" s="1267"/>
      <c r="BPH123" s="1267"/>
      <c r="BPI123" s="1267"/>
      <c r="BPJ123" s="1267"/>
      <c r="BPK123" s="1267"/>
      <c r="BPL123" s="1267"/>
      <c r="BPM123" s="1267"/>
      <c r="BPN123" s="1267"/>
      <c r="BPO123" s="1267"/>
      <c r="BPP123" s="1267"/>
      <c r="BPQ123" s="1267"/>
      <c r="BPR123" s="1267"/>
      <c r="BPS123" s="1267"/>
      <c r="BPT123" s="1267"/>
      <c r="BPU123" s="1267"/>
      <c r="BPV123" s="1267"/>
      <c r="BPW123" s="1267"/>
      <c r="BPX123" s="1267"/>
      <c r="BPY123" s="1267"/>
      <c r="BPZ123" s="1267"/>
      <c r="BQA123" s="1267"/>
      <c r="BQB123" s="1267"/>
      <c r="BQC123" s="1267"/>
      <c r="BQD123" s="1267"/>
      <c r="BQE123" s="1267"/>
      <c r="BQF123" s="1267"/>
      <c r="BQG123" s="1267"/>
      <c r="BQH123" s="1267"/>
      <c r="BQI123" s="1267"/>
      <c r="BQJ123" s="1267"/>
      <c r="BQK123" s="1267"/>
      <c r="BQL123" s="1267"/>
      <c r="BQM123" s="1267"/>
      <c r="BQN123" s="1267"/>
      <c r="BQO123" s="1267"/>
      <c r="BQP123" s="1267"/>
      <c r="BQQ123" s="1267"/>
      <c r="BQR123" s="1267"/>
      <c r="BQS123" s="1267"/>
      <c r="BQT123" s="1267"/>
      <c r="BQU123" s="1267"/>
      <c r="BQV123" s="1267"/>
      <c r="BQW123" s="1267"/>
      <c r="BQX123" s="1267"/>
      <c r="BQY123" s="1267"/>
      <c r="BQZ123" s="1267"/>
      <c r="BRA123" s="1267"/>
      <c r="BRB123" s="1267"/>
      <c r="BRC123" s="1267"/>
      <c r="BRD123" s="1267"/>
      <c r="BRE123" s="1267"/>
      <c r="BRF123" s="1267"/>
      <c r="BRG123" s="1267"/>
      <c r="BRH123" s="1267"/>
      <c r="BRI123" s="1267"/>
      <c r="BRJ123" s="1267"/>
      <c r="BRK123" s="1267"/>
      <c r="BRL123" s="1267"/>
      <c r="BRM123" s="1267"/>
      <c r="BRN123" s="1267"/>
      <c r="BRO123" s="1267"/>
      <c r="BRP123" s="1267"/>
      <c r="BRQ123" s="1267"/>
      <c r="BRR123" s="1267"/>
      <c r="BRS123" s="1267"/>
      <c r="BRT123" s="1267"/>
      <c r="BRU123" s="1267"/>
      <c r="BRV123" s="1267"/>
      <c r="BRW123" s="1267"/>
      <c r="BRX123" s="1267"/>
      <c r="BRY123" s="1267"/>
      <c r="BRZ123" s="1267"/>
      <c r="BSA123" s="1267"/>
      <c r="BSB123" s="1267"/>
      <c r="BSC123" s="1267"/>
      <c r="BSD123" s="1267"/>
      <c r="BSE123" s="1267"/>
      <c r="BSF123" s="1267"/>
      <c r="BSG123" s="1267"/>
      <c r="BSH123" s="1267"/>
      <c r="BSI123" s="1267"/>
      <c r="BSJ123" s="1267"/>
      <c r="BSK123" s="1267"/>
      <c r="BSL123" s="1267"/>
      <c r="BSM123" s="1267"/>
      <c r="BSN123" s="1267"/>
      <c r="BSO123" s="1267"/>
      <c r="BSP123" s="1267"/>
      <c r="BSQ123" s="1267"/>
      <c r="BSR123" s="1267"/>
      <c r="BSS123" s="1267"/>
      <c r="BST123" s="1267"/>
      <c r="BSU123" s="1267"/>
      <c r="BSV123" s="1267"/>
      <c r="BSW123" s="1267"/>
      <c r="BSX123" s="1267"/>
      <c r="BSY123" s="1267"/>
      <c r="BSZ123" s="1267"/>
      <c r="BTA123" s="1267"/>
      <c r="BTB123" s="1267"/>
      <c r="BTC123" s="1267"/>
      <c r="BTD123" s="1267"/>
      <c r="BTE123" s="1267"/>
      <c r="BTF123" s="1267"/>
      <c r="BTG123" s="1267"/>
      <c r="BTH123" s="1267"/>
      <c r="BTI123" s="1267"/>
      <c r="BTJ123" s="1267"/>
      <c r="BTK123" s="1267"/>
      <c r="BTL123" s="1267"/>
      <c r="BTM123" s="1267"/>
      <c r="BTN123" s="1267"/>
      <c r="BTO123" s="1267"/>
      <c r="BTP123" s="1267"/>
      <c r="BTQ123" s="1267"/>
      <c r="BTR123" s="1267"/>
      <c r="BTS123" s="1267"/>
      <c r="BTT123" s="1267"/>
      <c r="BTU123" s="1267"/>
      <c r="BTV123" s="1267"/>
      <c r="BTW123" s="1267"/>
      <c r="BTX123" s="1267"/>
      <c r="BTY123" s="1267"/>
      <c r="BTZ123" s="1267"/>
      <c r="BUA123" s="1267"/>
      <c r="BUB123" s="1267"/>
      <c r="BUC123" s="1267"/>
      <c r="BUD123" s="1267"/>
      <c r="BUE123" s="1267"/>
      <c r="BUF123" s="1267"/>
      <c r="BUG123" s="1267"/>
      <c r="BUH123" s="1267"/>
      <c r="BUI123" s="1267"/>
      <c r="BUJ123" s="1267"/>
      <c r="BUK123" s="1267"/>
      <c r="BUL123" s="1267"/>
      <c r="BUM123" s="1267"/>
      <c r="BUN123" s="1267"/>
      <c r="BUO123" s="1267"/>
      <c r="BUP123" s="1267"/>
      <c r="BUQ123" s="1267"/>
      <c r="BUR123" s="1267"/>
      <c r="BUS123" s="1267"/>
      <c r="BUT123" s="1267"/>
      <c r="BUU123" s="1267"/>
      <c r="BUV123" s="1267"/>
      <c r="BUW123" s="1267"/>
      <c r="BUX123" s="1267"/>
      <c r="BUY123" s="1267"/>
      <c r="BUZ123" s="1267"/>
      <c r="BVA123" s="1267"/>
      <c r="BVB123" s="1267"/>
      <c r="BVC123" s="1267"/>
      <c r="BVD123" s="1267"/>
      <c r="BVE123" s="1267"/>
      <c r="BVF123" s="1267"/>
      <c r="BVG123" s="1267"/>
      <c r="BVH123" s="1267"/>
      <c r="BVI123" s="1267"/>
      <c r="BVJ123" s="1267"/>
      <c r="BVK123" s="1267"/>
      <c r="BVL123" s="1267"/>
      <c r="BVM123" s="1267"/>
      <c r="BVN123" s="1267"/>
      <c r="BVO123" s="1267"/>
      <c r="BVP123" s="1267"/>
      <c r="BVQ123" s="1267"/>
      <c r="BVR123" s="1267"/>
      <c r="BVS123" s="1267"/>
      <c r="BVT123" s="1267"/>
      <c r="BVU123" s="1267"/>
      <c r="BVV123" s="1267"/>
      <c r="BVW123" s="1267"/>
      <c r="BVX123" s="1267"/>
      <c r="BVY123" s="1267"/>
      <c r="BVZ123" s="1267"/>
      <c r="BWA123" s="1267"/>
      <c r="BWB123" s="1267"/>
      <c r="BWC123" s="1267"/>
      <c r="BWD123" s="1267"/>
      <c r="BWE123" s="1267"/>
      <c r="BWF123" s="1267"/>
      <c r="BWG123" s="1267"/>
      <c r="BWH123" s="1267"/>
      <c r="BWI123" s="1267"/>
      <c r="BWJ123" s="1267"/>
      <c r="BWK123" s="1267"/>
      <c r="BWL123" s="1267"/>
      <c r="BWM123" s="1267"/>
      <c r="BWN123" s="1267"/>
      <c r="BWO123" s="1267"/>
      <c r="BWP123" s="1267"/>
      <c r="BWQ123" s="1267"/>
      <c r="BWR123" s="1267"/>
      <c r="BWS123" s="1267"/>
      <c r="BWT123" s="1267"/>
      <c r="BWU123" s="1267"/>
      <c r="BWV123" s="1267"/>
      <c r="BWW123" s="1267"/>
      <c r="BWX123" s="1267"/>
      <c r="BWY123" s="1267"/>
      <c r="BWZ123" s="1267"/>
      <c r="BXA123" s="1267"/>
      <c r="BXB123" s="1267"/>
      <c r="BXC123" s="1267"/>
      <c r="BXD123" s="1267"/>
      <c r="BXE123" s="1267"/>
      <c r="BXF123" s="1267"/>
      <c r="BXG123" s="1267"/>
      <c r="BXH123" s="1267"/>
      <c r="BXI123" s="1267"/>
      <c r="BXJ123" s="1267"/>
      <c r="BXK123" s="1267"/>
      <c r="BXL123" s="1267"/>
      <c r="BXM123" s="1267"/>
      <c r="BXN123" s="1267"/>
      <c r="BXO123" s="1267"/>
      <c r="BXP123" s="1267"/>
      <c r="BXQ123" s="1267"/>
      <c r="BXR123" s="1267"/>
      <c r="BXS123" s="1267"/>
      <c r="BXT123" s="1267"/>
      <c r="BXU123" s="1267"/>
      <c r="BXV123" s="1267"/>
      <c r="BXW123" s="1267"/>
      <c r="BXX123" s="1267"/>
      <c r="BXY123" s="1267"/>
      <c r="BXZ123" s="1267"/>
      <c r="BYA123" s="1267"/>
      <c r="BYB123" s="1267"/>
      <c r="BYC123" s="1267"/>
      <c r="BYD123" s="1267"/>
      <c r="BYE123" s="1267"/>
      <c r="BYF123" s="1267"/>
      <c r="BYG123" s="1267"/>
      <c r="BYH123" s="1267"/>
      <c r="BYI123" s="1267"/>
      <c r="BYJ123" s="1267"/>
      <c r="BYK123" s="1267"/>
      <c r="BYL123" s="1267"/>
      <c r="BYM123" s="1267"/>
      <c r="BYN123" s="1267"/>
      <c r="BYO123" s="1267"/>
      <c r="BYP123" s="1267"/>
      <c r="BYQ123" s="1267"/>
      <c r="BYR123" s="1267"/>
      <c r="BYS123" s="1267"/>
      <c r="BYT123" s="1267"/>
      <c r="BYU123" s="1267"/>
      <c r="BYV123" s="1267"/>
      <c r="BYW123" s="1267"/>
      <c r="BYX123" s="1267"/>
      <c r="BYY123" s="1267"/>
      <c r="BYZ123" s="1267"/>
      <c r="BZA123" s="1267"/>
      <c r="BZB123" s="1267"/>
      <c r="BZC123" s="1267"/>
      <c r="BZD123" s="1267"/>
      <c r="BZE123" s="1267"/>
      <c r="BZF123" s="1267"/>
      <c r="BZG123" s="1267"/>
      <c r="BZH123" s="1267"/>
      <c r="BZI123" s="1267"/>
      <c r="BZJ123" s="1267"/>
      <c r="BZK123" s="1267"/>
      <c r="BZL123" s="1267"/>
      <c r="BZM123" s="1267"/>
      <c r="BZN123" s="1267"/>
      <c r="BZO123" s="1267"/>
      <c r="BZP123" s="1267"/>
      <c r="BZQ123" s="1267"/>
      <c r="BZR123" s="1267"/>
      <c r="BZS123" s="1267"/>
      <c r="BZT123" s="1267"/>
      <c r="BZU123" s="1267"/>
      <c r="BZV123" s="1267"/>
      <c r="BZW123" s="1267"/>
      <c r="BZX123" s="1267"/>
      <c r="BZY123" s="1267"/>
      <c r="BZZ123" s="1267"/>
      <c r="CAA123" s="1267"/>
      <c r="CAB123" s="1267"/>
      <c r="CAC123" s="1267"/>
      <c r="CAD123" s="1267"/>
      <c r="CAE123" s="1267"/>
      <c r="CAF123" s="1267"/>
      <c r="CAG123" s="1267"/>
      <c r="CAH123" s="1267"/>
      <c r="CAI123" s="1267"/>
      <c r="CAJ123" s="1267"/>
      <c r="CAK123" s="1267"/>
      <c r="CAL123" s="1267"/>
      <c r="CAM123" s="1267"/>
      <c r="CAN123" s="1267"/>
      <c r="CAO123" s="1267"/>
      <c r="CAP123" s="1267"/>
      <c r="CAQ123" s="1267"/>
      <c r="CAR123" s="1267"/>
      <c r="CAS123" s="1267"/>
      <c r="CAT123" s="1267"/>
      <c r="CAU123" s="1267"/>
      <c r="CAV123" s="1267"/>
      <c r="CAW123" s="1267"/>
      <c r="CAX123" s="1267"/>
      <c r="CAY123" s="1267"/>
      <c r="CAZ123" s="1267"/>
      <c r="CBA123" s="1267"/>
      <c r="CBB123" s="1267"/>
      <c r="CBC123" s="1267"/>
      <c r="CBD123" s="1267"/>
      <c r="CBE123" s="1267"/>
      <c r="CBF123" s="1267"/>
      <c r="CBG123" s="1267"/>
      <c r="CBH123" s="1267"/>
      <c r="CBI123" s="1267"/>
      <c r="CBJ123" s="1267"/>
      <c r="CBK123" s="1267"/>
      <c r="CBL123" s="1267"/>
      <c r="CBM123" s="1267"/>
      <c r="CBN123" s="1267"/>
      <c r="CBO123" s="1267"/>
      <c r="CBP123" s="1267"/>
      <c r="CBQ123" s="1267"/>
      <c r="CBR123" s="1267"/>
      <c r="CBS123" s="1267"/>
      <c r="CBT123" s="1267"/>
      <c r="CBU123" s="1267"/>
      <c r="CBV123" s="1267"/>
      <c r="CBW123" s="1267"/>
      <c r="CBX123" s="1267"/>
      <c r="CBY123" s="1267"/>
      <c r="CBZ123" s="1267"/>
      <c r="CCA123" s="1267"/>
      <c r="CCB123" s="1267"/>
      <c r="CCC123" s="1267"/>
      <c r="CCD123" s="1267"/>
      <c r="CCE123" s="1267"/>
      <c r="CCF123" s="1267"/>
      <c r="CCG123" s="1267"/>
      <c r="CCH123" s="1267"/>
      <c r="CCI123" s="1267"/>
      <c r="CCJ123" s="1267"/>
      <c r="CCK123" s="1267"/>
      <c r="CCL123" s="1267"/>
      <c r="CCM123" s="1267"/>
      <c r="CCN123" s="1267"/>
      <c r="CCO123" s="1267"/>
      <c r="CCP123" s="1267"/>
      <c r="CCQ123" s="1267"/>
      <c r="CCR123" s="1267"/>
      <c r="CCS123" s="1267"/>
      <c r="CCT123" s="1267"/>
      <c r="CCU123" s="1267"/>
      <c r="CCV123" s="1267"/>
      <c r="CCW123" s="1267"/>
      <c r="CCX123" s="1267"/>
      <c r="CCY123" s="1267"/>
      <c r="CCZ123" s="1267"/>
      <c r="CDA123" s="1267"/>
      <c r="CDB123" s="1267"/>
      <c r="CDC123" s="1267"/>
      <c r="CDD123" s="1267"/>
      <c r="CDE123" s="1267"/>
      <c r="CDF123" s="1267"/>
      <c r="CDG123" s="1267"/>
      <c r="CDH123" s="1267"/>
      <c r="CDI123" s="1267"/>
      <c r="CDJ123" s="1267"/>
      <c r="CDK123" s="1267"/>
      <c r="CDL123" s="1267"/>
      <c r="CDM123" s="1267"/>
      <c r="CDN123" s="1267"/>
      <c r="CDO123" s="1267"/>
      <c r="CDP123" s="1267"/>
      <c r="CDQ123" s="1267"/>
      <c r="CDR123" s="1267"/>
      <c r="CDS123" s="1267"/>
      <c r="CDT123" s="1267"/>
      <c r="CDU123" s="1267"/>
      <c r="CDV123" s="1267"/>
      <c r="CDW123" s="1267"/>
      <c r="CDX123" s="1267"/>
      <c r="CDY123" s="1267"/>
      <c r="CDZ123" s="1267"/>
      <c r="CEA123" s="1267"/>
      <c r="CEB123" s="1267"/>
      <c r="CEC123" s="1267"/>
      <c r="CED123" s="1267"/>
      <c r="CEE123" s="1267"/>
      <c r="CEF123" s="1267"/>
      <c r="CEG123" s="1267"/>
      <c r="CEH123" s="1267"/>
      <c r="CEI123" s="1267"/>
      <c r="CEJ123" s="1267"/>
      <c r="CEK123" s="1267"/>
      <c r="CEL123" s="1267"/>
      <c r="CEM123" s="1267"/>
      <c r="CEN123" s="1267"/>
      <c r="CEO123" s="1267"/>
      <c r="CEP123" s="1267"/>
      <c r="CEQ123" s="1267"/>
      <c r="CER123" s="1267"/>
      <c r="CES123" s="1267"/>
      <c r="CET123" s="1267"/>
      <c r="CEU123" s="1267"/>
      <c r="CEV123" s="1267"/>
      <c r="CEW123" s="1267"/>
      <c r="CEX123" s="1267"/>
      <c r="CEY123" s="1267"/>
      <c r="CEZ123" s="1267"/>
      <c r="CFA123" s="1267"/>
      <c r="CFB123" s="1267"/>
      <c r="CFC123" s="1267"/>
      <c r="CFD123" s="1267"/>
      <c r="CFE123" s="1267"/>
      <c r="CFF123" s="1267"/>
      <c r="CFG123" s="1267"/>
      <c r="CFH123" s="1267"/>
      <c r="CFI123" s="1267"/>
      <c r="CFJ123" s="1267"/>
      <c r="CFK123" s="1267"/>
      <c r="CFL123" s="1267"/>
      <c r="CFM123" s="1267"/>
      <c r="CFN123" s="1267"/>
      <c r="CFO123" s="1267"/>
      <c r="CFP123" s="1267"/>
      <c r="CFQ123" s="1267"/>
      <c r="CFR123" s="1267"/>
      <c r="CFS123" s="1267"/>
      <c r="CFT123" s="1267"/>
      <c r="CFU123" s="1267"/>
      <c r="CFV123" s="1267"/>
      <c r="CFW123" s="1267"/>
      <c r="CFX123" s="1267"/>
      <c r="CFY123" s="1267"/>
      <c r="CFZ123" s="1267"/>
      <c r="CGA123" s="1267"/>
      <c r="CGB123" s="1267"/>
      <c r="CGC123" s="1267"/>
      <c r="CGD123" s="1267"/>
      <c r="CGE123" s="1267"/>
      <c r="CGF123" s="1267"/>
      <c r="CGG123" s="1267"/>
      <c r="CGH123" s="1267"/>
      <c r="CGI123" s="1267"/>
      <c r="CGJ123" s="1267"/>
      <c r="CGK123" s="1267"/>
      <c r="CGL123" s="1267"/>
      <c r="CGM123" s="1267"/>
      <c r="CGN123" s="1267"/>
      <c r="CGO123" s="1267"/>
      <c r="CGP123" s="1267"/>
      <c r="CGQ123" s="1267"/>
      <c r="CGR123" s="1267"/>
      <c r="CGS123" s="1267"/>
      <c r="CGT123" s="1267"/>
      <c r="CGU123" s="1267"/>
      <c r="CGV123" s="1267"/>
      <c r="CGW123" s="1267"/>
      <c r="CGX123" s="1267"/>
      <c r="CGY123" s="1267"/>
      <c r="CGZ123" s="1267"/>
      <c r="CHA123" s="1267"/>
      <c r="CHB123" s="1267"/>
      <c r="CHC123" s="1267"/>
      <c r="CHD123" s="1267"/>
      <c r="CHE123" s="1267"/>
      <c r="CHF123" s="1267"/>
      <c r="CHG123" s="1267"/>
      <c r="CHH123" s="1267"/>
      <c r="CHI123" s="1267"/>
      <c r="CHJ123" s="1267"/>
      <c r="CHK123" s="1267"/>
      <c r="CHL123" s="1267"/>
      <c r="CHM123" s="1267"/>
      <c r="CHN123" s="1267"/>
      <c r="CHO123" s="1267"/>
      <c r="CHP123" s="1267"/>
      <c r="CHQ123" s="1267"/>
      <c r="CHR123" s="1267"/>
      <c r="CHS123" s="1267"/>
      <c r="CHT123" s="1267"/>
      <c r="CHU123" s="1267"/>
      <c r="CHV123" s="1267"/>
      <c r="CHW123" s="1267"/>
      <c r="CHX123" s="1267"/>
      <c r="CHY123" s="1267"/>
      <c r="CHZ123" s="1267"/>
      <c r="CIA123" s="1267"/>
      <c r="CIB123" s="1267"/>
      <c r="CIC123" s="1267"/>
      <c r="CID123" s="1267"/>
      <c r="CIE123" s="1267"/>
      <c r="CIF123" s="1267"/>
      <c r="CIG123" s="1267"/>
      <c r="CIH123" s="1267"/>
      <c r="CII123" s="1267"/>
      <c r="CIJ123" s="1267"/>
      <c r="CIK123" s="1267"/>
      <c r="CIL123" s="1267"/>
      <c r="CIM123" s="1267"/>
      <c r="CIN123" s="1267"/>
      <c r="CIO123" s="1267"/>
      <c r="CIP123" s="1267"/>
      <c r="CIQ123" s="1267"/>
      <c r="CIR123" s="1267"/>
      <c r="CIS123" s="1267"/>
      <c r="CIT123" s="1267"/>
      <c r="CIU123" s="1267"/>
      <c r="CIV123" s="1267"/>
      <c r="CIW123" s="1267"/>
      <c r="CIX123" s="1267"/>
      <c r="CIY123" s="1267"/>
      <c r="CIZ123" s="1267"/>
      <c r="CJA123" s="1267"/>
      <c r="CJB123" s="1267"/>
      <c r="CJC123" s="1267"/>
      <c r="CJD123" s="1267"/>
      <c r="CJE123" s="1267"/>
      <c r="CJF123" s="1267"/>
      <c r="CJG123" s="1267"/>
      <c r="CJH123" s="1267"/>
      <c r="CJI123" s="1267"/>
      <c r="CJJ123" s="1267"/>
      <c r="CJK123" s="1267"/>
      <c r="CJL123" s="1267"/>
      <c r="CJM123" s="1267"/>
      <c r="CJN123" s="1267"/>
      <c r="CJO123" s="1267"/>
      <c r="CJP123" s="1267"/>
      <c r="CJQ123" s="1267"/>
      <c r="CJR123" s="1267"/>
      <c r="CJS123" s="1267"/>
      <c r="CJT123" s="1267"/>
      <c r="CJU123" s="1267"/>
      <c r="CJV123" s="1267"/>
      <c r="CJW123" s="1267"/>
      <c r="CJX123" s="1267"/>
      <c r="CJY123" s="1267"/>
      <c r="CJZ123" s="1267"/>
      <c r="CKA123" s="1267"/>
      <c r="CKB123" s="1267"/>
      <c r="CKC123" s="1267"/>
      <c r="CKD123" s="1267"/>
      <c r="CKE123" s="1267"/>
      <c r="CKF123" s="1267"/>
      <c r="CKG123" s="1267"/>
      <c r="CKH123" s="1267"/>
      <c r="CKI123" s="1267"/>
      <c r="CKJ123" s="1267"/>
      <c r="CKK123" s="1267"/>
      <c r="CKL123" s="1267"/>
      <c r="CKM123" s="1267"/>
      <c r="CKN123" s="1267"/>
      <c r="CKO123" s="1267"/>
      <c r="CKP123" s="1267"/>
      <c r="CKQ123" s="1267"/>
      <c r="CKR123" s="1267"/>
      <c r="CKS123" s="1267"/>
      <c r="CKT123" s="1267"/>
      <c r="CKU123" s="1267"/>
      <c r="CKV123" s="1267"/>
      <c r="CKW123" s="1267"/>
      <c r="CKX123" s="1267"/>
      <c r="CKY123" s="1267"/>
      <c r="CKZ123" s="1267"/>
      <c r="CLA123" s="1267"/>
      <c r="CLB123" s="1267"/>
      <c r="CLC123" s="1267"/>
      <c r="CLD123" s="1267"/>
      <c r="CLE123" s="1267"/>
      <c r="CLF123" s="1267"/>
      <c r="CLG123" s="1267"/>
      <c r="CLH123" s="1267"/>
      <c r="CLI123" s="1267"/>
      <c r="CLJ123" s="1267"/>
      <c r="CLK123" s="1267"/>
      <c r="CLL123" s="1267"/>
      <c r="CLM123" s="1267"/>
      <c r="CLN123" s="1267"/>
      <c r="CLO123" s="1267"/>
      <c r="CLP123" s="1267"/>
      <c r="CLQ123" s="1267"/>
      <c r="CLR123" s="1267"/>
      <c r="CLS123" s="1267"/>
      <c r="CLT123" s="1267"/>
      <c r="CLU123" s="1267"/>
      <c r="CLV123" s="1267"/>
      <c r="CLW123" s="1267"/>
      <c r="CLX123" s="1267"/>
      <c r="CLY123" s="1267"/>
      <c r="CLZ123" s="1267"/>
      <c r="CMA123" s="1267"/>
      <c r="CMB123" s="1267"/>
      <c r="CMC123" s="1267"/>
      <c r="CMD123" s="1267"/>
      <c r="CME123" s="1267"/>
      <c r="CMF123" s="1267"/>
      <c r="CMG123" s="1267"/>
      <c r="CMH123" s="1267"/>
      <c r="CMI123" s="1267"/>
      <c r="CMJ123" s="1267"/>
      <c r="CMK123" s="1267"/>
      <c r="CML123" s="1267"/>
      <c r="CMM123" s="1267"/>
      <c r="CMN123" s="1267"/>
      <c r="CMO123" s="1267"/>
      <c r="CMP123" s="1267"/>
      <c r="CMQ123" s="1267"/>
      <c r="CMR123" s="1267"/>
      <c r="CMS123" s="1267"/>
      <c r="CMT123" s="1267"/>
      <c r="CMU123" s="1267"/>
      <c r="CMV123" s="1267"/>
      <c r="CMW123" s="1267"/>
      <c r="CMX123" s="1267"/>
      <c r="CMY123" s="1267"/>
      <c r="CMZ123" s="1267"/>
      <c r="CNA123" s="1267"/>
      <c r="CNB123" s="1267"/>
      <c r="CNC123" s="1267"/>
      <c r="CND123" s="1267"/>
      <c r="CNE123" s="1267"/>
      <c r="CNF123" s="1267"/>
      <c r="CNG123" s="1267"/>
      <c r="CNH123" s="1267"/>
      <c r="CNI123" s="1267"/>
      <c r="CNJ123" s="1267"/>
      <c r="CNK123" s="1267"/>
      <c r="CNL123" s="1267"/>
      <c r="CNM123" s="1267"/>
      <c r="CNN123" s="1267"/>
      <c r="CNO123" s="1267"/>
      <c r="CNP123" s="1267"/>
      <c r="CNQ123" s="1267"/>
      <c r="CNR123" s="1267"/>
      <c r="CNS123" s="1267"/>
      <c r="CNT123" s="1267"/>
      <c r="CNU123" s="1267"/>
      <c r="CNV123" s="1267"/>
      <c r="CNW123" s="1267"/>
      <c r="CNX123" s="1267"/>
      <c r="CNY123" s="1267"/>
      <c r="CNZ123" s="1267"/>
      <c r="COA123" s="1267"/>
      <c r="COB123" s="1267"/>
      <c r="COC123" s="1267"/>
      <c r="COD123" s="1267"/>
      <c r="COE123" s="1267"/>
      <c r="COF123" s="1267"/>
      <c r="COG123" s="1267"/>
      <c r="COH123" s="1267"/>
      <c r="COI123" s="1267"/>
      <c r="COJ123" s="1267"/>
      <c r="COK123" s="1267"/>
      <c r="COL123" s="1267"/>
      <c r="COM123" s="1267"/>
      <c r="CON123" s="1267"/>
      <c r="COO123" s="1267"/>
      <c r="COP123" s="1267"/>
      <c r="COQ123" s="1267"/>
      <c r="COR123" s="1267"/>
      <c r="COS123" s="1267"/>
      <c r="COT123" s="1267"/>
      <c r="COU123" s="1267"/>
      <c r="COV123" s="1267"/>
      <c r="COW123" s="1267"/>
      <c r="COX123" s="1267"/>
      <c r="COY123" s="1267"/>
      <c r="COZ123" s="1267"/>
      <c r="CPA123" s="1267"/>
      <c r="CPB123" s="1267"/>
      <c r="CPC123" s="1267"/>
      <c r="CPD123" s="1267"/>
      <c r="CPE123" s="1267"/>
      <c r="CPF123" s="1267"/>
      <c r="CPG123" s="1267"/>
      <c r="CPH123" s="1267"/>
      <c r="CPI123" s="1267"/>
      <c r="CPJ123" s="1267"/>
      <c r="CPK123" s="1267"/>
      <c r="CPL123" s="1267"/>
      <c r="CPM123" s="1267"/>
      <c r="CPN123" s="1267"/>
      <c r="CPO123" s="1267"/>
      <c r="CPP123" s="1267"/>
      <c r="CPQ123" s="1267"/>
      <c r="CPR123" s="1267"/>
      <c r="CPS123" s="1267"/>
      <c r="CPT123" s="1267"/>
      <c r="CPU123" s="1267"/>
      <c r="CPV123" s="1267"/>
      <c r="CPW123" s="1267"/>
      <c r="CPX123" s="1267"/>
      <c r="CPY123" s="1267"/>
      <c r="CPZ123" s="1267"/>
      <c r="CQA123" s="1267"/>
      <c r="CQB123" s="1267"/>
      <c r="CQC123" s="1267"/>
      <c r="CQD123" s="1267"/>
      <c r="CQE123" s="1267"/>
      <c r="CQF123" s="1267"/>
      <c r="CQG123" s="1267"/>
      <c r="CQH123" s="1267"/>
      <c r="CQI123" s="1267"/>
      <c r="CQJ123" s="1267"/>
      <c r="CQK123" s="1267"/>
      <c r="CQL123" s="1267"/>
      <c r="CQM123" s="1267"/>
      <c r="CQN123" s="1267"/>
      <c r="CQO123" s="1267"/>
      <c r="CQP123" s="1267"/>
      <c r="CQQ123" s="1267"/>
      <c r="CQR123" s="1267"/>
      <c r="CQS123" s="1267"/>
      <c r="CQT123" s="1267"/>
      <c r="CQU123" s="1267"/>
      <c r="CQV123" s="1267"/>
      <c r="CQW123" s="1267"/>
      <c r="CQX123" s="1267"/>
      <c r="CQY123" s="1267"/>
      <c r="CQZ123" s="1267"/>
      <c r="CRA123" s="1267"/>
      <c r="CRB123" s="1267"/>
      <c r="CRC123" s="1267"/>
      <c r="CRD123" s="1267"/>
      <c r="CRE123" s="1267"/>
      <c r="CRF123" s="1267"/>
      <c r="CRG123" s="1267"/>
      <c r="CRH123" s="1267"/>
      <c r="CRI123" s="1267"/>
      <c r="CRJ123" s="1267"/>
      <c r="CRK123" s="1267"/>
      <c r="CRL123" s="1267"/>
      <c r="CRM123" s="1267"/>
      <c r="CRN123" s="1267"/>
      <c r="CRO123" s="1267"/>
      <c r="CRP123" s="1267"/>
      <c r="CRQ123" s="1267"/>
      <c r="CRR123" s="1267"/>
      <c r="CRS123" s="1267"/>
      <c r="CRT123" s="1267"/>
      <c r="CRU123" s="1267"/>
      <c r="CRV123" s="1267"/>
      <c r="CRW123" s="1267"/>
      <c r="CRX123" s="1267"/>
      <c r="CRY123" s="1267"/>
      <c r="CRZ123" s="1267"/>
      <c r="CSA123" s="1267"/>
      <c r="CSB123" s="1267"/>
      <c r="CSC123" s="1267"/>
      <c r="CSD123" s="1267"/>
      <c r="CSE123" s="1267"/>
      <c r="CSF123" s="1267"/>
      <c r="CSG123" s="1267"/>
      <c r="CSH123" s="1267"/>
      <c r="CSI123" s="1267"/>
      <c r="CSJ123" s="1267"/>
      <c r="CSK123" s="1267"/>
      <c r="CSL123" s="1267"/>
      <c r="CSM123" s="1267"/>
      <c r="CSN123" s="1267"/>
      <c r="CSO123" s="1267"/>
      <c r="CSP123" s="1267"/>
      <c r="CSQ123" s="1267"/>
      <c r="CSR123" s="1267"/>
      <c r="CSS123" s="1267"/>
      <c r="CST123" s="1267"/>
      <c r="CSU123" s="1267"/>
      <c r="CSV123" s="1267"/>
      <c r="CSW123" s="1267"/>
      <c r="CSX123" s="1267"/>
      <c r="CSY123" s="1267"/>
      <c r="CSZ123" s="1267"/>
      <c r="CTA123" s="1267"/>
      <c r="CTB123" s="1267"/>
      <c r="CTC123" s="1267"/>
      <c r="CTD123" s="1267"/>
      <c r="CTE123" s="1267"/>
      <c r="CTF123" s="1267"/>
      <c r="CTG123" s="1267"/>
      <c r="CTH123" s="1267"/>
      <c r="CTI123" s="1267"/>
      <c r="CTJ123" s="1267"/>
      <c r="CTK123" s="1267"/>
      <c r="CTL123" s="1267"/>
      <c r="CTM123" s="1267"/>
      <c r="CTN123" s="1267"/>
      <c r="CTO123" s="1267"/>
      <c r="CTP123" s="1267"/>
      <c r="CTQ123" s="1267"/>
      <c r="CTR123" s="1267"/>
      <c r="CTS123" s="1267"/>
      <c r="CTT123" s="1267"/>
      <c r="CTU123" s="1267"/>
      <c r="CTV123" s="1267"/>
      <c r="CTW123" s="1267"/>
      <c r="CTX123" s="1267"/>
      <c r="CTY123" s="1267"/>
      <c r="CTZ123" s="1267"/>
      <c r="CUA123" s="1267"/>
      <c r="CUB123" s="1267"/>
      <c r="CUC123" s="1267"/>
      <c r="CUD123" s="1267"/>
      <c r="CUE123" s="1267"/>
      <c r="CUF123" s="1267"/>
      <c r="CUG123" s="1267"/>
      <c r="CUH123" s="1267"/>
      <c r="CUI123" s="1267"/>
      <c r="CUJ123" s="1267"/>
      <c r="CUK123" s="1267"/>
      <c r="CUL123" s="1267"/>
      <c r="CUM123" s="1267"/>
      <c r="CUN123" s="1267"/>
      <c r="CUO123" s="1267"/>
      <c r="CUP123" s="1267"/>
      <c r="CUQ123" s="1267"/>
      <c r="CUR123" s="1267"/>
      <c r="CUS123" s="1267"/>
      <c r="CUT123" s="1267"/>
      <c r="CUU123" s="1267"/>
      <c r="CUV123" s="1267"/>
      <c r="CUW123" s="1267"/>
      <c r="CUX123" s="1267"/>
      <c r="CUY123" s="1267"/>
      <c r="CUZ123" s="1267"/>
      <c r="CVA123" s="1267"/>
      <c r="CVB123" s="1267"/>
      <c r="CVC123" s="1267"/>
      <c r="CVD123" s="1267"/>
      <c r="CVE123" s="1267"/>
      <c r="CVF123" s="1267"/>
      <c r="CVG123" s="1267"/>
      <c r="CVH123" s="1267"/>
      <c r="CVI123" s="1267"/>
      <c r="CVJ123" s="1267"/>
      <c r="CVK123" s="1267"/>
      <c r="CVL123" s="1267"/>
      <c r="CVM123" s="1267"/>
      <c r="CVN123" s="1267"/>
      <c r="CVO123" s="1267"/>
      <c r="CVP123" s="1267"/>
      <c r="CVQ123" s="1267"/>
      <c r="CVR123" s="1267"/>
      <c r="CVS123" s="1267"/>
      <c r="CVT123" s="1267"/>
      <c r="CVU123" s="1267"/>
      <c r="CVV123" s="1267"/>
      <c r="CVW123" s="1267"/>
      <c r="CVX123" s="1267"/>
      <c r="CVY123" s="1267"/>
      <c r="CVZ123" s="1267"/>
      <c r="CWA123" s="1267"/>
      <c r="CWB123" s="1267"/>
      <c r="CWC123" s="1267"/>
      <c r="CWD123" s="1267"/>
      <c r="CWE123" s="1267"/>
      <c r="CWF123" s="1267"/>
      <c r="CWG123" s="1267"/>
      <c r="CWH123" s="1267"/>
      <c r="CWI123" s="1267"/>
      <c r="CWJ123" s="1267"/>
      <c r="CWK123" s="1267"/>
      <c r="CWL123" s="1267"/>
      <c r="CWM123" s="1267"/>
      <c r="CWN123" s="1267"/>
      <c r="CWO123" s="1267"/>
      <c r="CWP123" s="1267"/>
      <c r="CWQ123" s="1267"/>
      <c r="CWR123" s="1267"/>
      <c r="CWS123" s="1267"/>
      <c r="CWT123" s="1267"/>
      <c r="CWU123" s="1267"/>
      <c r="CWV123" s="1267"/>
      <c r="CWW123" s="1267"/>
      <c r="CWX123" s="1267"/>
      <c r="CWY123" s="1267"/>
      <c r="CWZ123" s="1267"/>
      <c r="CXA123" s="1267"/>
      <c r="CXB123" s="1267"/>
      <c r="CXC123" s="1267"/>
      <c r="CXD123" s="1267"/>
      <c r="CXE123" s="1267"/>
      <c r="CXF123" s="1267"/>
      <c r="CXG123" s="1267"/>
      <c r="CXH123" s="1267"/>
      <c r="CXI123" s="1267"/>
      <c r="CXJ123" s="1267"/>
      <c r="CXK123" s="1267"/>
      <c r="CXL123" s="1267"/>
      <c r="CXM123" s="1267"/>
      <c r="CXN123" s="1267"/>
      <c r="CXO123" s="1267"/>
      <c r="CXP123" s="1267"/>
      <c r="CXQ123" s="1267"/>
      <c r="CXR123" s="1267"/>
      <c r="CXS123" s="1267"/>
      <c r="CXT123" s="1267"/>
      <c r="CXU123" s="1267"/>
      <c r="CXV123" s="1267"/>
      <c r="CXW123" s="1267"/>
      <c r="CXX123" s="1267"/>
      <c r="CXY123" s="1267"/>
      <c r="CXZ123" s="1267"/>
      <c r="CYA123" s="1267"/>
      <c r="CYB123" s="1267"/>
      <c r="CYC123" s="1267"/>
      <c r="CYD123" s="1267"/>
      <c r="CYE123" s="1267"/>
      <c r="CYF123" s="1267"/>
      <c r="CYG123" s="1267"/>
      <c r="CYH123" s="1267"/>
      <c r="CYI123" s="1267"/>
      <c r="CYJ123" s="1267"/>
      <c r="CYK123" s="1267"/>
      <c r="CYL123" s="1267"/>
      <c r="CYM123" s="1267"/>
      <c r="CYN123" s="1267"/>
      <c r="CYO123" s="1267"/>
      <c r="CYP123" s="1267"/>
      <c r="CYQ123" s="1267"/>
      <c r="CYR123" s="1267"/>
      <c r="CYS123" s="1267"/>
      <c r="CYT123" s="1267"/>
      <c r="CYU123" s="1267"/>
      <c r="CYV123" s="1267"/>
      <c r="CYW123" s="1267"/>
      <c r="CYX123" s="1267"/>
      <c r="CYY123" s="1267"/>
      <c r="CYZ123" s="1267"/>
      <c r="CZA123" s="1267"/>
      <c r="CZB123" s="1267"/>
      <c r="CZC123" s="1267"/>
      <c r="CZD123" s="1267"/>
      <c r="CZE123" s="1267"/>
      <c r="CZF123" s="1267"/>
      <c r="CZG123" s="1267"/>
      <c r="CZH123" s="1267"/>
      <c r="CZI123" s="1267"/>
      <c r="CZJ123" s="1267"/>
      <c r="CZK123" s="1267"/>
      <c r="CZL123" s="1267"/>
      <c r="CZM123" s="1267"/>
      <c r="CZN123" s="1267"/>
      <c r="CZO123" s="1267"/>
      <c r="CZP123" s="1267"/>
      <c r="CZQ123" s="1267"/>
      <c r="CZR123" s="1267"/>
      <c r="CZS123" s="1267"/>
      <c r="CZT123" s="1267"/>
      <c r="CZU123" s="1267"/>
      <c r="CZV123" s="1267"/>
      <c r="CZW123" s="1267"/>
      <c r="CZX123" s="1267"/>
      <c r="CZY123" s="1267"/>
      <c r="CZZ123" s="1267"/>
      <c r="DAA123" s="1267"/>
      <c r="DAB123" s="1267"/>
      <c r="DAC123" s="1267"/>
      <c r="DAD123" s="1267"/>
      <c r="DAE123" s="1267"/>
      <c r="DAF123" s="1267"/>
      <c r="DAG123" s="1267"/>
      <c r="DAH123" s="1267"/>
      <c r="DAI123" s="1267"/>
      <c r="DAJ123" s="1267"/>
      <c r="DAK123" s="1267"/>
      <c r="DAL123" s="1267"/>
      <c r="DAM123" s="1267"/>
      <c r="DAN123" s="1267"/>
      <c r="DAO123" s="1267"/>
      <c r="DAP123" s="1267"/>
      <c r="DAQ123" s="1267"/>
      <c r="DAR123" s="1267"/>
      <c r="DAS123" s="1267"/>
      <c r="DAT123" s="1267"/>
      <c r="DAU123" s="1267"/>
      <c r="DAV123" s="1267"/>
      <c r="DAW123" s="1267"/>
      <c r="DAX123" s="1267"/>
      <c r="DAY123" s="1267"/>
      <c r="DAZ123" s="1267"/>
      <c r="DBA123" s="1267"/>
      <c r="DBB123" s="1267"/>
      <c r="DBC123" s="1267"/>
      <c r="DBD123" s="1267"/>
      <c r="DBE123" s="1267"/>
      <c r="DBF123" s="1267"/>
      <c r="DBG123" s="1267"/>
      <c r="DBH123" s="1267"/>
      <c r="DBI123" s="1267"/>
      <c r="DBJ123" s="1267"/>
      <c r="DBK123" s="1267"/>
      <c r="DBL123" s="1267"/>
      <c r="DBM123" s="1267"/>
      <c r="DBN123" s="1267"/>
      <c r="DBO123" s="1267"/>
      <c r="DBP123" s="1267"/>
      <c r="DBQ123" s="1267"/>
      <c r="DBR123" s="1267"/>
      <c r="DBS123" s="1267"/>
      <c r="DBT123" s="1267"/>
      <c r="DBU123" s="1267"/>
      <c r="DBV123" s="1267"/>
      <c r="DBW123" s="1267"/>
      <c r="DBX123" s="1267"/>
      <c r="DBY123" s="1267"/>
      <c r="DBZ123" s="1267"/>
      <c r="DCA123" s="1267"/>
      <c r="DCB123" s="1267"/>
      <c r="DCC123" s="1267"/>
      <c r="DCD123" s="1267"/>
      <c r="DCE123" s="1267"/>
      <c r="DCF123" s="1267"/>
      <c r="DCG123" s="1267"/>
      <c r="DCH123" s="1267"/>
      <c r="DCI123" s="1267"/>
      <c r="DCJ123" s="1267"/>
      <c r="DCK123" s="1267"/>
      <c r="DCL123" s="1267"/>
      <c r="DCM123" s="1267"/>
      <c r="DCN123" s="1267"/>
      <c r="DCO123" s="1267"/>
      <c r="DCP123" s="1267"/>
      <c r="DCQ123" s="1267"/>
      <c r="DCR123" s="1267"/>
      <c r="DCS123" s="1267"/>
      <c r="DCT123" s="1267"/>
      <c r="DCU123" s="1267"/>
      <c r="DCV123" s="1267"/>
      <c r="DCW123" s="1267"/>
      <c r="DCX123" s="1267"/>
      <c r="DCY123" s="1267"/>
      <c r="DCZ123" s="1267"/>
      <c r="DDA123" s="1267"/>
      <c r="DDB123" s="1267"/>
      <c r="DDC123" s="1267"/>
      <c r="DDD123" s="1267"/>
      <c r="DDE123" s="1267"/>
      <c r="DDF123" s="1267"/>
      <c r="DDG123" s="1267"/>
      <c r="DDH123" s="1267"/>
      <c r="DDI123" s="1267"/>
      <c r="DDJ123" s="1267"/>
      <c r="DDK123" s="1267"/>
      <c r="DDL123" s="1267"/>
      <c r="DDM123" s="1267"/>
      <c r="DDN123" s="1267"/>
      <c r="DDO123" s="1267"/>
      <c r="DDP123" s="1267"/>
      <c r="DDQ123" s="1267"/>
      <c r="DDR123" s="1267"/>
      <c r="DDS123" s="1267"/>
      <c r="DDT123" s="1267"/>
      <c r="DDU123" s="1267"/>
      <c r="DDV123" s="1267"/>
      <c r="DDW123" s="1267"/>
      <c r="DDX123" s="1267"/>
      <c r="DDY123" s="1267"/>
      <c r="DDZ123" s="1267"/>
      <c r="DEA123" s="1267"/>
      <c r="DEB123" s="1267"/>
      <c r="DEC123" s="1267"/>
      <c r="DED123" s="1267"/>
      <c r="DEE123" s="1267"/>
      <c r="DEF123" s="1267"/>
      <c r="DEG123" s="1267"/>
      <c r="DEH123" s="1267"/>
      <c r="DEI123" s="1267"/>
      <c r="DEJ123" s="1267"/>
      <c r="DEK123" s="1267"/>
      <c r="DEL123" s="1267"/>
      <c r="DEM123" s="1267"/>
      <c r="DEN123" s="1267"/>
      <c r="DEO123" s="1267"/>
      <c r="DEP123" s="1267"/>
      <c r="DEQ123" s="1267"/>
      <c r="DER123" s="1267"/>
      <c r="DES123" s="1267"/>
      <c r="DET123" s="1267"/>
      <c r="DEU123" s="1267"/>
      <c r="DEV123" s="1267"/>
      <c r="DEW123" s="1267"/>
      <c r="DEX123" s="1267"/>
      <c r="DEY123" s="1267"/>
      <c r="DEZ123" s="1267"/>
      <c r="DFA123" s="1267"/>
      <c r="DFB123" s="1267"/>
      <c r="DFC123" s="1267"/>
      <c r="DFD123" s="1267"/>
      <c r="DFE123" s="1267"/>
      <c r="DFF123" s="1267"/>
      <c r="DFG123" s="1267"/>
      <c r="DFH123" s="1267"/>
      <c r="DFI123" s="1267"/>
      <c r="DFJ123" s="1267"/>
      <c r="DFK123" s="1267"/>
      <c r="DFL123" s="1267"/>
      <c r="DFM123" s="1267"/>
      <c r="DFN123" s="1267"/>
      <c r="DFO123" s="1267"/>
      <c r="DFP123" s="1267"/>
      <c r="DFQ123" s="1267"/>
      <c r="DFR123" s="1267"/>
      <c r="DFS123" s="1267"/>
      <c r="DFT123" s="1267"/>
      <c r="DFU123" s="1267"/>
      <c r="DFV123" s="1267"/>
      <c r="DFW123" s="1267"/>
      <c r="DFX123" s="1267"/>
      <c r="DFY123" s="1267"/>
      <c r="DFZ123" s="1267"/>
      <c r="DGA123" s="1267"/>
      <c r="DGB123" s="1267"/>
      <c r="DGC123" s="1267"/>
      <c r="DGD123" s="1267"/>
      <c r="DGE123" s="1267"/>
      <c r="DGF123" s="1267"/>
      <c r="DGG123" s="1267"/>
      <c r="DGH123" s="1267"/>
      <c r="DGI123" s="1267"/>
      <c r="DGJ123" s="1267"/>
      <c r="DGK123" s="1267"/>
      <c r="DGL123" s="1267"/>
      <c r="DGM123" s="1267"/>
      <c r="DGN123" s="1267"/>
      <c r="DGO123" s="1267"/>
      <c r="DGP123" s="1267"/>
      <c r="DGQ123" s="1267"/>
      <c r="DGR123" s="1267"/>
      <c r="DGS123" s="1267"/>
      <c r="DGT123" s="1267"/>
      <c r="DGU123" s="1267"/>
      <c r="DGV123" s="1267"/>
      <c r="DGW123" s="1267"/>
      <c r="DGX123" s="1267"/>
      <c r="DGY123" s="1267"/>
      <c r="DGZ123" s="1267"/>
      <c r="DHA123" s="1267"/>
      <c r="DHB123" s="1267"/>
      <c r="DHC123" s="1267"/>
      <c r="DHD123" s="1267"/>
      <c r="DHE123" s="1267"/>
      <c r="DHF123" s="1267"/>
      <c r="DHG123" s="1267"/>
      <c r="DHH123" s="1267"/>
      <c r="DHI123" s="1267"/>
      <c r="DHJ123" s="1267"/>
      <c r="DHK123" s="1267"/>
      <c r="DHL123" s="1267"/>
      <c r="DHM123" s="1267"/>
      <c r="DHN123" s="1267"/>
      <c r="DHO123" s="1267"/>
      <c r="DHP123" s="1267"/>
      <c r="DHQ123" s="1267"/>
      <c r="DHR123" s="1267"/>
      <c r="DHS123" s="1267"/>
      <c r="DHT123" s="1267"/>
      <c r="DHU123" s="1267"/>
      <c r="DHV123" s="1267"/>
      <c r="DHW123" s="1267"/>
      <c r="DHX123" s="1267"/>
      <c r="DHY123" s="1267"/>
      <c r="DHZ123" s="1267"/>
      <c r="DIA123" s="1267"/>
      <c r="DIB123" s="1267"/>
      <c r="DIC123" s="1267"/>
      <c r="DID123" s="1267"/>
      <c r="DIE123" s="1267"/>
      <c r="DIF123" s="1267"/>
      <c r="DIG123" s="1267"/>
      <c r="DIH123" s="1267"/>
      <c r="DII123" s="1267"/>
      <c r="DIJ123" s="1267"/>
      <c r="DIK123" s="1267"/>
      <c r="DIL123" s="1267"/>
      <c r="DIM123" s="1267"/>
      <c r="DIN123" s="1267"/>
      <c r="DIO123" s="1267"/>
      <c r="DIP123" s="1267"/>
      <c r="DIQ123" s="1267"/>
      <c r="DIR123" s="1267"/>
      <c r="DIS123" s="1267"/>
      <c r="DIT123" s="1267"/>
      <c r="DIU123" s="1267"/>
      <c r="DIV123" s="1267"/>
      <c r="DIW123" s="1267"/>
      <c r="DIX123" s="1267"/>
      <c r="DIY123" s="1267"/>
      <c r="DIZ123" s="1267"/>
      <c r="DJA123" s="1267"/>
      <c r="DJB123" s="1267"/>
      <c r="DJC123" s="1267"/>
      <c r="DJD123" s="1267"/>
      <c r="DJE123" s="1267"/>
      <c r="DJF123" s="1267"/>
      <c r="DJG123" s="1267"/>
      <c r="DJH123" s="1267"/>
      <c r="DJI123" s="1267"/>
      <c r="DJJ123" s="1267"/>
      <c r="DJK123" s="1267"/>
      <c r="DJL123" s="1267"/>
      <c r="DJM123" s="1267"/>
      <c r="DJN123" s="1267"/>
      <c r="DJO123" s="1267"/>
      <c r="DJP123" s="1267"/>
      <c r="DJQ123" s="1267"/>
      <c r="DJR123" s="1267"/>
      <c r="DJS123" s="1267"/>
      <c r="DJT123" s="1267"/>
      <c r="DJU123" s="1267"/>
      <c r="DJV123" s="1267"/>
      <c r="DJW123" s="1267"/>
      <c r="DJX123" s="1267"/>
      <c r="DJY123" s="1267"/>
      <c r="DJZ123" s="1267"/>
      <c r="DKA123" s="1267"/>
      <c r="DKB123" s="1267"/>
      <c r="DKC123" s="1267"/>
      <c r="DKD123" s="1267"/>
      <c r="DKE123" s="1267"/>
      <c r="DKF123" s="1267"/>
      <c r="DKG123" s="1267"/>
      <c r="DKH123" s="1267"/>
      <c r="DKI123" s="1267"/>
      <c r="DKJ123" s="1267"/>
      <c r="DKK123" s="1267"/>
      <c r="DKL123" s="1267"/>
      <c r="DKM123" s="1267"/>
      <c r="DKN123" s="1267"/>
      <c r="DKO123" s="1267"/>
      <c r="DKP123" s="1267"/>
      <c r="DKQ123" s="1267"/>
      <c r="DKR123" s="1267"/>
      <c r="DKS123" s="1267"/>
      <c r="DKT123" s="1267"/>
      <c r="DKU123" s="1267"/>
      <c r="DKV123" s="1267"/>
      <c r="DKW123" s="1267"/>
      <c r="DKX123" s="1267"/>
      <c r="DKY123" s="1267"/>
      <c r="DKZ123" s="1267"/>
      <c r="DLA123" s="1267"/>
      <c r="DLB123" s="1267"/>
      <c r="DLC123" s="1267"/>
      <c r="DLD123" s="1267"/>
      <c r="DLE123" s="1267"/>
      <c r="DLF123" s="1267"/>
      <c r="DLG123" s="1267"/>
      <c r="DLH123" s="1267"/>
      <c r="DLI123" s="1267"/>
      <c r="DLJ123" s="1267"/>
      <c r="DLK123" s="1267"/>
      <c r="DLL123" s="1267"/>
      <c r="DLM123" s="1267"/>
      <c r="DLN123" s="1267"/>
      <c r="DLO123" s="1267"/>
      <c r="DLP123" s="1267"/>
      <c r="DLQ123" s="1267"/>
      <c r="DLR123" s="1267"/>
      <c r="DLS123" s="1267"/>
      <c r="DLT123" s="1267"/>
      <c r="DLU123" s="1267"/>
      <c r="DLV123" s="1267"/>
      <c r="DLW123" s="1267"/>
      <c r="DLX123" s="1267"/>
      <c r="DLY123" s="1267"/>
      <c r="DLZ123" s="1267"/>
      <c r="DMA123" s="1267"/>
      <c r="DMB123" s="1267"/>
      <c r="DMC123" s="1267"/>
      <c r="DMD123" s="1267"/>
      <c r="DME123" s="1267"/>
      <c r="DMF123" s="1267"/>
      <c r="DMG123" s="1267"/>
      <c r="DMH123" s="1267"/>
      <c r="DMI123" s="1267"/>
      <c r="DMJ123" s="1267"/>
      <c r="DMK123" s="1267"/>
      <c r="DML123" s="1267"/>
      <c r="DMM123" s="1267"/>
      <c r="DMN123" s="1267"/>
      <c r="DMO123" s="1267"/>
      <c r="DMP123" s="1267"/>
      <c r="DMQ123" s="1267"/>
      <c r="DMR123" s="1267"/>
      <c r="DMS123" s="1267"/>
      <c r="DMT123" s="1267"/>
      <c r="DMU123" s="1267"/>
      <c r="DMV123" s="1267"/>
      <c r="DMW123" s="1267"/>
      <c r="DMX123" s="1267"/>
      <c r="DMY123" s="1267"/>
      <c r="DMZ123" s="1267"/>
      <c r="DNA123" s="1267"/>
      <c r="DNB123" s="1267"/>
      <c r="DNC123" s="1267"/>
      <c r="DND123" s="1267"/>
      <c r="DNE123" s="1267"/>
      <c r="DNF123" s="1267"/>
      <c r="DNG123" s="1267"/>
      <c r="DNH123" s="1267"/>
      <c r="DNI123" s="1267"/>
      <c r="DNJ123" s="1267"/>
      <c r="DNK123" s="1267"/>
      <c r="DNL123" s="1267"/>
      <c r="DNM123" s="1267"/>
      <c r="DNN123" s="1267"/>
      <c r="DNO123" s="1267"/>
      <c r="DNP123" s="1267"/>
      <c r="DNQ123" s="1267"/>
      <c r="DNR123" s="1267"/>
      <c r="DNS123" s="1267"/>
      <c r="DNT123" s="1267"/>
      <c r="DNU123" s="1267"/>
      <c r="DNV123" s="1267"/>
      <c r="DNW123" s="1267"/>
      <c r="DNX123" s="1267"/>
      <c r="DNY123" s="1267"/>
      <c r="DNZ123" s="1267"/>
      <c r="DOA123" s="1267"/>
      <c r="DOB123" s="1267"/>
      <c r="DOC123" s="1267"/>
      <c r="DOD123" s="1267"/>
      <c r="DOE123" s="1267"/>
      <c r="DOF123" s="1267"/>
      <c r="DOG123" s="1267"/>
      <c r="DOH123" s="1267"/>
      <c r="DOI123" s="1267"/>
      <c r="DOJ123" s="1267"/>
      <c r="DOK123" s="1267"/>
      <c r="DOL123" s="1267"/>
      <c r="DOM123" s="1267"/>
      <c r="DON123" s="1267"/>
      <c r="DOO123" s="1267"/>
      <c r="DOP123" s="1267"/>
      <c r="DOQ123" s="1267"/>
      <c r="DOR123" s="1267"/>
      <c r="DOS123" s="1267"/>
      <c r="DOT123" s="1267"/>
      <c r="DOU123" s="1267"/>
      <c r="DOV123" s="1267"/>
      <c r="DOW123" s="1267"/>
      <c r="DOX123" s="1267"/>
      <c r="DOY123" s="1267"/>
      <c r="DOZ123" s="1267"/>
      <c r="DPA123" s="1267"/>
      <c r="DPB123" s="1267"/>
      <c r="DPC123" s="1267"/>
      <c r="DPD123" s="1267"/>
      <c r="DPE123" s="1267"/>
      <c r="DPF123" s="1267"/>
      <c r="DPG123" s="1267"/>
      <c r="DPH123" s="1267"/>
      <c r="DPI123" s="1267"/>
      <c r="DPJ123" s="1267"/>
      <c r="DPK123" s="1267"/>
      <c r="DPL123" s="1267"/>
      <c r="DPM123" s="1267"/>
      <c r="DPN123" s="1267"/>
      <c r="DPO123" s="1267"/>
      <c r="DPP123" s="1267"/>
      <c r="DPQ123" s="1267"/>
      <c r="DPR123" s="1267"/>
      <c r="DPS123" s="1267"/>
      <c r="DPT123" s="1267"/>
      <c r="DPU123" s="1267"/>
      <c r="DPV123" s="1267"/>
      <c r="DPW123" s="1267"/>
      <c r="DPX123" s="1267"/>
      <c r="DPY123" s="1267"/>
      <c r="DPZ123" s="1267"/>
      <c r="DQA123" s="1267"/>
      <c r="DQB123" s="1267"/>
      <c r="DQC123" s="1267"/>
      <c r="DQD123" s="1267"/>
      <c r="DQE123" s="1267"/>
      <c r="DQF123" s="1267"/>
      <c r="DQG123" s="1267"/>
      <c r="DQH123" s="1267"/>
      <c r="DQI123" s="1267"/>
      <c r="DQJ123" s="1267"/>
      <c r="DQK123" s="1267"/>
      <c r="DQL123" s="1267"/>
      <c r="DQM123" s="1267"/>
      <c r="DQN123" s="1267"/>
      <c r="DQO123" s="1267"/>
      <c r="DQP123" s="1267"/>
      <c r="DQQ123" s="1267"/>
      <c r="DQR123" s="1267"/>
      <c r="DQS123" s="1267"/>
      <c r="DQT123" s="1267"/>
      <c r="DQU123" s="1267"/>
      <c r="DQV123" s="1267"/>
      <c r="DQW123" s="1267"/>
      <c r="DQX123" s="1267"/>
      <c r="DQY123" s="1267"/>
      <c r="DQZ123" s="1267"/>
      <c r="DRA123" s="1267"/>
      <c r="DRB123" s="1267"/>
      <c r="DRC123" s="1267"/>
      <c r="DRD123" s="1267"/>
      <c r="DRE123" s="1267"/>
      <c r="DRF123" s="1267"/>
      <c r="DRG123" s="1267"/>
      <c r="DRH123" s="1267"/>
      <c r="DRI123" s="1267"/>
      <c r="DRJ123" s="1267"/>
      <c r="DRK123" s="1267"/>
      <c r="DRL123" s="1267"/>
      <c r="DRM123" s="1267"/>
      <c r="DRN123" s="1267"/>
      <c r="DRO123" s="1267"/>
      <c r="DRP123" s="1267"/>
      <c r="DRQ123" s="1267"/>
      <c r="DRR123" s="1267"/>
      <c r="DRS123" s="1267"/>
      <c r="DRT123" s="1267"/>
      <c r="DRU123" s="1267"/>
      <c r="DRV123" s="1267"/>
      <c r="DRW123" s="1267"/>
      <c r="DRX123" s="1267"/>
      <c r="DRY123" s="1267"/>
      <c r="DRZ123" s="1267"/>
      <c r="DSA123" s="1267"/>
      <c r="DSB123" s="1267"/>
      <c r="DSC123" s="1267"/>
      <c r="DSD123" s="1267"/>
      <c r="DSE123" s="1267"/>
      <c r="DSF123" s="1267"/>
      <c r="DSG123" s="1267"/>
      <c r="DSH123" s="1267"/>
      <c r="DSI123" s="1267"/>
      <c r="DSJ123" s="1267"/>
      <c r="DSK123" s="1267"/>
      <c r="DSL123" s="1267"/>
      <c r="DSM123" s="1267"/>
      <c r="DSN123" s="1267"/>
      <c r="DSO123" s="1267"/>
      <c r="DSP123" s="1267"/>
      <c r="DSQ123" s="1267"/>
      <c r="DSR123" s="1267"/>
      <c r="DSS123" s="1267"/>
      <c r="DST123" s="1267"/>
      <c r="DSU123" s="1267"/>
      <c r="DSV123" s="1267"/>
      <c r="DSW123" s="1267"/>
      <c r="DSX123" s="1267"/>
      <c r="DSY123" s="1267"/>
      <c r="DSZ123" s="1267"/>
      <c r="DTA123" s="1267"/>
      <c r="DTB123" s="1267"/>
      <c r="DTC123" s="1267"/>
      <c r="DTD123" s="1267"/>
      <c r="DTE123" s="1267"/>
      <c r="DTF123" s="1267"/>
      <c r="DTG123" s="1267"/>
      <c r="DTH123" s="1267"/>
      <c r="DTI123" s="1267"/>
      <c r="DTJ123" s="1267"/>
      <c r="DTK123" s="1267"/>
      <c r="DTL123" s="1267"/>
      <c r="DTM123" s="1267"/>
      <c r="DTN123" s="1267"/>
      <c r="DTO123" s="1267"/>
      <c r="DTP123" s="1267"/>
      <c r="DTQ123" s="1267"/>
      <c r="DTR123" s="1267"/>
      <c r="DTS123" s="1267"/>
      <c r="DTT123" s="1267"/>
      <c r="DTU123" s="1267"/>
      <c r="DTV123" s="1267"/>
      <c r="DTW123" s="1267"/>
      <c r="DTX123" s="1267"/>
      <c r="DTY123" s="1267"/>
      <c r="DTZ123" s="1267"/>
      <c r="DUA123" s="1267"/>
      <c r="DUB123" s="1267"/>
      <c r="DUC123" s="1267"/>
      <c r="DUD123" s="1267"/>
      <c r="DUE123" s="1267"/>
      <c r="DUF123" s="1267"/>
      <c r="DUG123" s="1267"/>
      <c r="DUH123" s="1267"/>
      <c r="DUI123" s="1267"/>
      <c r="DUJ123" s="1267"/>
      <c r="DUK123" s="1267"/>
      <c r="DUL123" s="1267"/>
      <c r="DUM123" s="1267"/>
      <c r="DUN123" s="1267"/>
      <c r="DUO123" s="1267"/>
      <c r="DUP123" s="1267"/>
      <c r="DUQ123" s="1267"/>
      <c r="DUR123" s="1267"/>
      <c r="DUS123" s="1267"/>
      <c r="DUT123" s="1267"/>
      <c r="DUU123" s="1267"/>
      <c r="DUV123" s="1267"/>
      <c r="DUW123" s="1267"/>
      <c r="DUX123" s="1267"/>
      <c r="DUY123" s="1267"/>
      <c r="DUZ123" s="1267"/>
      <c r="DVA123" s="1267"/>
      <c r="DVB123" s="1267"/>
      <c r="DVC123" s="1267"/>
      <c r="DVD123" s="1267"/>
      <c r="DVE123" s="1267"/>
      <c r="DVF123" s="1267"/>
      <c r="DVG123" s="1267"/>
      <c r="DVH123" s="1267"/>
      <c r="DVI123" s="1267"/>
      <c r="DVJ123" s="1267"/>
      <c r="DVK123" s="1267"/>
      <c r="DVL123" s="1267"/>
      <c r="DVM123" s="1267"/>
      <c r="DVN123" s="1267"/>
      <c r="DVO123" s="1267"/>
      <c r="DVP123" s="1267"/>
      <c r="DVQ123" s="1267"/>
      <c r="DVR123" s="1267"/>
      <c r="DVS123" s="1267"/>
      <c r="DVT123" s="1267"/>
      <c r="DVU123" s="1267"/>
      <c r="DVV123" s="1267"/>
      <c r="DVW123" s="1267"/>
      <c r="DVX123" s="1267"/>
      <c r="DVY123" s="1267"/>
      <c r="DVZ123" s="1267"/>
      <c r="DWA123" s="1267"/>
      <c r="DWB123" s="1267"/>
      <c r="DWC123" s="1267"/>
      <c r="DWD123" s="1267"/>
      <c r="DWE123" s="1267"/>
      <c r="DWF123" s="1267"/>
      <c r="DWG123" s="1267"/>
      <c r="DWH123" s="1267"/>
      <c r="DWI123" s="1267"/>
      <c r="DWJ123" s="1267"/>
      <c r="DWK123" s="1267"/>
      <c r="DWL123" s="1267"/>
      <c r="DWM123" s="1267"/>
      <c r="DWN123" s="1267"/>
      <c r="DWO123" s="1267"/>
      <c r="DWP123" s="1267"/>
      <c r="DWQ123" s="1267"/>
      <c r="DWR123" s="1267"/>
      <c r="DWS123" s="1267"/>
      <c r="DWT123" s="1267"/>
      <c r="DWU123" s="1267"/>
      <c r="DWV123" s="1267"/>
      <c r="DWW123" s="1267"/>
      <c r="DWX123" s="1267"/>
      <c r="DWY123" s="1267"/>
      <c r="DWZ123" s="1267"/>
      <c r="DXA123" s="1267"/>
      <c r="DXB123" s="1267"/>
      <c r="DXC123" s="1267"/>
      <c r="DXD123" s="1267"/>
      <c r="DXE123" s="1267"/>
      <c r="DXF123" s="1267"/>
      <c r="DXG123" s="1267"/>
      <c r="DXH123" s="1267"/>
      <c r="DXI123" s="1267"/>
      <c r="DXJ123" s="1267"/>
      <c r="DXK123" s="1267"/>
      <c r="DXL123" s="1267"/>
      <c r="DXM123" s="1267"/>
      <c r="DXN123" s="1267"/>
      <c r="DXO123" s="1267"/>
      <c r="DXP123" s="1267"/>
      <c r="DXQ123" s="1267"/>
      <c r="DXR123" s="1267"/>
      <c r="DXS123" s="1267"/>
      <c r="DXT123" s="1267"/>
      <c r="DXU123" s="1267"/>
      <c r="DXV123" s="1267"/>
      <c r="DXW123" s="1267"/>
      <c r="DXX123" s="1267"/>
      <c r="DXY123" s="1267"/>
      <c r="DXZ123" s="1267"/>
      <c r="DYA123" s="1267"/>
      <c r="DYB123" s="1267"/>
      <c r="DYC123" s="1267"/>
      <c r="DYD123" s="1267"/>
      <c r="DYE123" s="1267"/>
      <c r="DYF123" s="1267"/>
      <c r="DYG123" s="1267"/>
      <c r="DYH123" s="1267"/>
      <c r="DYI123" s="1267"/>
      <c r="DYJ123" s="1267"/>
      <c r="DYK123" s="1267"/>
      <c r="DYL123" s="1267"/>
      <c r="DYM123" s="1267"/>
      <c r="DYN123" s="1267"/>
      <c r="DYO123" s="1267"/>
      <c r="DYP123" s="1267"/>
      <c r="DYQ123" s="1267"/>
      <c r="DYR123" s="1267"/>
      <c r="DYS123" s="1267"/>
      <c r="DYT123" s="1267"/>
      <c r="DYU123" s="1267"/>
      <c r="DYV123" s="1267"/>
      <c r="DYW123" s="1267"/>
      <c r="DYX123" s="1267"/>
      <c r="DYY123" s="1267"/>
      <c r="DYZ123" s="1267"/>
      <c r="DZA123" s="1267"/>
      <c r="DZB123" s="1267"/>
      <c r="DZC123" s="1267"/>
      <c r="DZD123" s="1267"/>
      <c r="DZE123" s="1267"/>
      <c r="DZF123" s="1267"/>
      <c r="DZG123" s="1267"/>
      <c r="DZH123" s="1267"/>
      <c r="DZI123" s="1267"/>
      <c r="DZJ123" s="1267"/>
      <c r="DZK123" s="1267"/>
      <c r="DZL123" s="1267"/>
      <c r="DZM123" s="1267"/>
      <c r="DZN123" s="1267"/>
      <c r="DZO123" s="1267"/>
      <c r="DZP123" s="1267"/>
      <c r="DZQ123" s="1267"/>
      <c r="DZR123" s="1267"/>
      <c r="DZS123" s="1267"/>
      <c r="DZT123" s="1267"/>
      <c r="DZU123" s="1267"/>
      <c r="DZV123" s="1267"/>
      <c r="DZW123" s="1267"/>
      <c r="DZX123" s="1267"/>
      <c r="DZY123" s="1267"/>
      <c r="DZZ123" s="1267"/>
      <c r="EAA123" s="1267"/>
      <c r="EAB123" s="1267"/>
      <c r="EAC123" s="1267"/>
      <c r="EAD123" s="1267"/>
      <c r="EAE123" s="1267"/>
      <c r="EAF123" s="1267"/>
      <c r="EAG123" s="1267"/>
      <c r="EAH123" s="1267"/>
      <c r="EAI123" s="1267"/>
      <c r="EAJ123" s="1267"/>
      <c r="EAK123" s="1267"/>
      <c r="EAL123" s="1267"/>
      <c r="EAM123" s="1267"/>
      <c r="EAN123" s="1267"/>
      <c r="EAO123" s="1267"/>
      <c r="EAP123" s="1267"/>
      <c r="EAQ123" s="1267"/>
      <c r="EAR123" s="1267"/>
      <c r="EAS123" s="1267"/>
      <c r="EAT123" s="1267"/>
      <c r="EAU123" s="1267"/>
      <c r="EAV123" s="1267"/>
      <c r="EAW123" s="1267"/>
      <c r="EAX123" s="1267"/>
      <c r="EAY123" s="1267"/>
      <c r="EAZ123" s="1267"/>
      <c r="EBA123" s="1267"/>
      <c r="EBB123" s="1267"/>
      <c r="EBC123" s="1267"/>
      <c r="EBD123" s="1267"/>
      <c r="EBE123" s="1267"/>
      <c r="EBF123" s="1267"/>
      <c r="EBG123" s="1267"/>
      <c r="EBH123" s="1267"/>
      <c r="EBI123" s="1267"/>
      <c r="EBJ123" s="1267"/>
      <c r="EBK123" s="1267"/>
      <c r="EBL123" s="1267"/>
      <c r="EBM123" s="1267"/>
      <c r="EBN123" s="1267"/>
      <c r="EBO123" s="1267"/>
      <c r="EBP123" s="1267"/>
      <c r="EBQ123" s="1267"/>
      <c r="EBR123" s="1267"/>
      <c r="EBS123" s="1267"/>
      <c r="EBT123" s="1267"/>
      <c r="EBU123" s="1267"/>
      <c r="EBV123" s="1267"/>
      <c r="EBW123" s="1267"/>
      <c r="EBX123" s="1267"/>
      <c r="EBY123" s="1267"/>
      <c r="EBZ123" s="1267"/>
      <c r="ECA123" s="1267"/>
      <c r="ECB123" s="1267"/>
      <c r="ECC123" s="1267"/>
      <c r="ECD123" s="1267"/>
      <c r="ECE123" s="1267"/>
      <c r="ECF123" s="1267"/>
      <c r="ECG123" s="1267"/>
      <c r="ECH123" s="1267"/>
      <c r="ECI123" s="1267"/>
      <c r="ECJ123" s="1267"/>
      <c r="ECK123" s="1267"/>
      <c r="ECL123" s="1267"/>
      <c r="ECM123" s="1267"/>
      <c r="ECN123" s="1267"/>
      <c r="ECO123" s="1267"/>
      <c r="ECP123" s="1267"/>
      <c r="ECQ123" s="1267"/>
      <c r="ECR123" s="1267"/>
      <c r="ECS123" s="1267"/>
      <c r="ECT123" s="1267"/>
      <c r="ECU123" s="1267"/>
      <c r="ECV123" s="1267"/>
      <c r="ECW123" s="1267"/>
      <c r="ECX123" s="1267"/>
      <c r="ECY123" s="1267"/>
      <c r="ECZ123" s="1267"/>
      <c r="EDA123" s="1267"/>
      <c r="EDB123" s="1267"/>
      <c r="EDC123" s="1267"/>
      <c r="EDD123" s="1267"/>
      <c r="EDE123" s="1267"/>
      <c r="EDF123" s="1267"/>
      <c r="EDG123" s="1267"/>
      <c r="EDH123" s="1267"/>
      <c r="EDI123" s="1267"/>
      <c r="EDJ123" s="1267"/>
      <c r="EDK123" s="1267"/>
      <c r="EDL123" s="1267"/>
      <c r="EDM123" s="1267"/>
      <c r="EDN123" s="1267"/>
      <c r="EDO123" s="1267"/>
      <c r="EDP123" s="1267"/>
      <c r="EDQ123" s="1267"/>
      <c r="EDR123" s="1267"/>
      <c r="EDS123" s="1267"/>
      <c r="EDT123" s="1267"/>
      <c r="EDU123" s="1267"/>
      <c r="EDV123" s="1267"/>
      <c r="EDW123" s="1267"/>
      <c r="EDX123" s="1267"/>
      <c r="EDY123" s="1267"/>
      <c r="EDZ123" s="1267"/>
      <c r="EEA123" s="1267"/>
      <c r="EEB123" s="1267"/>
      <c r="EEC123" s="1267"/>
      <c r="EED123" s="1267"/>
      <c r="EEE123" s="1267"/>
      <c r="EEF123" s="1267"/>
      <c r="EEG123" s="1267"/>
      <c r="EEH123" s="1267"/>
      <c r="EEI123" s="1267"/>
      <c r="EEJ123" s="1267"/>
      <c r="EEK123" s="1267"/>
      <c r="EEL123" s="1267"/>
      <c r="EEM123" s="1267"/>
      <c r="EEN123" s="1267"/>
      <c r="EEO123" s="1267"/>
      <c r="EEP123" s="1267"/>
      <c r="EEQ123" s="1267"/>
      <c r="EER123" s="1267"/>
      <c r="EES123" s="1267"/>
      <c r="EET123" s="1267"/>
      <c r="EEU123" s="1267"/>
      <c r="EEV123" s="1267"/>
      <c r="EEW123" s="1267"/>
      <c r="EEX123" s="1267"/>
      <c r="EEY123" s="1267"/>
      <c r="EEZ123" s="1267"/>
      <c r="EFA123" s="1267"/>
      <c r="EFB123" s="1267"/>
      <c r="EFC123" s="1267"/>
      <c r="EFD123" s="1267"/>
      <c r="EFE123" s="1267"/>
      <c r="EFF123" s="1267"/>
      <c r="EFG123" s="1267"/>
      <c r="EFH123" s="1267"/>
      <c r="EFI123" s="1267"/>
      <c r="EFJ123" s="1267"/>
      <c r="EFK123" s="1267"/>
      <c r="EFL123" s="1267"/>
      <c r="EFM123" s="1267"/>
      <c r="EFN123" s="1267"/>
      <c r="EFO123" s="1267"/>
      <c r="EFP123" s="1267"/>
      <c r="EFQ123" s="1267"/>
      <c r="EFR123" s="1267"/>
      <c r="EFS123" s="1267"/>
      <c r="EFT123" s="1267"/>
      <c r="EFU123" s="1267"/>
      <c r="EFV123" s="1267"/>
      <c r="EFW123" s="1267"/>
      <c r="EFX123" s="1267"/>
      <c r="EFY123" s="1267"/>
      <c r="EFZ123" s="1267"/>
      <c r="EGA123" s="1267"/>
      <c r="EGB123" s="1267"/>
      <c r="EGC123" s="1267"/>
      <c r="EGD123" s="1267"/>
      <c r="EGE123" s="1267"/>
      <c r="EGF123" s="1267"/>
      <c r="EGG123" s="1267"/>
      <c r="EGH123" s="1267"/>
      <c r="EGI123" s="1267"/>
      <c r="EGJ123" s="1267"/>
      <c r="EGK123" s="1267"/>
      <c r="EGL123" s="1267"/>
      <c r="EGM123" s="1267"/>
      <c r="EGN123" s="1267"/>
      <c r="EGO123" s="1267"/>
      <c r="EGP123" s="1267"/>
      <c r="EGQ123" s="1267"/>
      <c r="EGR123" s="1267"/>
      <c r="EGS123" s="1267"/>
      <c r="EGT123" s="1267"/>
      <c r="EGU123" s="1267"/>
      <c r="EGV123" s="1267"/>
      <c r="EGW123" s="1267"/>
      <c r="EGX123" s="1267"/>
      <c r="EGY123" s="1267"/>
      <c r="EGZ123" s="1267"/>
      <c r="EHA123" s="1267"/>
      <c r="EHB123" s="1267"/>
      <c r="EHC123" s="1267"/>
      <c r="EHD123" s="1267"/>
      <c r="EHE123" s="1267"/>
      <c r="EHF123" s="1267"/>
      <c r="EHG123" s="1267"/>
      <c r="EHH123" s="1267"/>
      <c r="EHI123" s="1267"/>
      <c r="EHJ123" s="1267"/>
      <c r="EHK123" s="1267"/>
      <c r="EHL123" s="1267"/>
      <c r="EHM123" s="1267"/>
      <c r="EHN123" s="1267"/>
      <c r="EHO123" s="1267"/>
      <c r="EHP123" s="1267"/>
      <c r="EHQ123" s="1267"/>
      <c r="EHR123" s="1267"/>
      <c r="EHS123" s="1267"/>
      <c r="EHT123" s="1267"/>
      <c r="EHU123" s="1267"/>
      <c r="EHV123" s="1267"/>
      <c r="EHW123" s="1267"/>
      <c r="EHX123" s="1267"/>
      <c r="EHY123" s="1267"/>
      <c r="EHZ123" s="1267"/>
      <c r="EIA123" s="1267"/>
      <c r="EIB123" s="1267"/>
      <c r="EIC123" s="1267"/>
      <c r="EID123" s="1267"/>
      <c r="EIE123" s="1267"/>
      <c r="EIF123" s="1267"/>
      <c r="EIG123" s="1267"/>
      <c r="EIH123" s="1267"/>
      <c r="EII123" s="1267"/>
      <c r="EIJ123" s="1267"/>
      <c r="EIK123" s="1267"/>
      <c r="EIL123" s="1267"/>
      <c r="EIM123" s="1267"/>
      <c r="EIN123" s="1267"/>
      <c r="EIO123" s="1267"/>
      <c r="EIP123" s="1267"/>
      <c r="EIQ123" s="1267"/>
      <c r="EIR123" s="1267"/>
      <c r="EIS123" s="1267"/>
      <c r="EIT123" s="1267"/>
      <c r="EIU123" s="1267"/>
      <c r="EIV123" s="1267"/>
      <c r="EIW123" s="1267"/>
      <c r="EIX123" s="1267"/>
      <c r="EIY123" s="1267"/>
      <c r="EIZ123" s="1267"/>
      <c r="EJA123" s="1267"/>
      <c r="EJB123" s="1267"/>
      <c r="EJC123" s="1267"/>
      <c r="EJD123" s="1267"/>
      <c r="EJE123" s="1267"/>
      <c r="EJF123" s="1267"/>
      <c r="EJG123" s="1267"/>
      <c r="EJH123" s="1267"/>
      <c r="EJI123" s="1267"/>
      <c r="EJJ123" s="1267"/>
      <c r="EJK123" s="1267"/>
      <c r="EJL123" s="1267"/>
      <c r="EJM123" s="1267"/>
      <c r="EJN123" s="1267"/>
      <c r="EJO123" s="1267"/>
      <c r="EJP123" s="1267"/>
      <c r="EJQ123" s="1267"/>
      <c r="EJR123" s="1267"/>
      <c r="EJS123" s="1267"/>
      <c r="EJT123" s="1267"/>
      <c r="EJU123" s="1267"/>
      <c r="EJV123" s="1267"/>
      <c r="EJW123" s="1267"/>
      <c r="EJX123" s="1267"/>
      <c r="EJY123" s="1267"/>
      <c r="EJZ123" s="1267"/>
      <c r="EKA123" s="1267"/>
      <c r="EKB123" s="1267"/>
      <c r="EKC123" s="1267"/>
      <c r="EKD123" s="1267"/>
      <c r="EKE123" s="1267"/>
      <c r="EKF123" s="1267"/>
      <c r="EKG123" s="1267"/>
      <c r="EKH123" s="1267"/>
      <c r="EKI123" s="1267"/>
      <c r="EKJ123" s="1267"/>
      <c r="EKK123" s="1267"/>
      <c r="EKL123" s="1267"/>
      <c r="EKM123" s="1267"/>
      <c r="EKN123" s="1267"/>
      <c r="EKO123" s="1267"/>
      <c r="EKP123" s="1267"/>
      <c r="EKQ123" s="1267"/>
      <c r="EKR123" s="1267"/>
      <c r="EKS123" s="1267"/>
      <c r="EKT123" s="1267"/>
      <c r="EKU123" s="1267"/>
      <c r="EKV123" s="1267"/>
      <c r="EKW123" s="1267"/>
      <c r="EKX123" s="1267"/>
      <c r="EKY123" s="1267"/>
      <c r="EKZ123" s="1267"/>
      <c r="ELA123" s="1267"/>
      <c r="ELB123" s="1267"/>
      <c r="ELC123" s="1267"/>
      <c r="ELD123" s="1267"/>
      <c r="ELE123" s="1267"/>
      <c r="ELF123" s="1267"/>
      <c r="ELG123" s="1267"/>
      <c r="ELH123" s="1267"/>
      <c r="ELI123" s="1267"/>
      <c r="ELJ123" s="1267"/>
      <c r="ELK123" s="1267"/>
      <c r="ELL123" s="1267"/>
      <c r="ELM123" s="1267"/>
      <c r="ELN123" s="1267"/>
      <c r="ELO123" s="1267"/>
      <c r="ELP123" s="1267"/>
      <c r="ELQ123" s="1267"/>
      <c r="ELR123" s="1267"/>
      <c r="ELS123" s="1267"/>
      <c r="ELT123" s="1267"/>
      <c r="ELU123" s="1267"/>
      <c r="ELV123" s="1267"/>
      <c r="ELW123" s="1267"/>
      <c r="ELX123" s="1267"/>
      <c r="ELY123" s="1267"/>
      <c r="ELZ123" s="1267"/>
      <c r="EMA123" s="1267"/>
      <c r="EMB123" s="1267"/>
      <c r="EMC123" s="1267"/>
      <c r="EMD123" s="1267"/>
      <c r="EME123" s="1267"/>
      <c r="EMF123" s="1267"/>
      <c r="EMG123" s="1267"/>
      <c r="EMH123" s="1267"/>
      <c r="EMI123" s="1267"/>
      <c r="EMJ123" s="1267"/>
      <c r="EMK123" s="1267"/>
      <c r="EML123" s="1267"/>
      <c r="EMM123" s="1267"/>
      <c r="EMN123" s="1267"/>
      <c r="EMO123" s="1267"/>
      <c r="EMP123" s="1267"/>
      <c r="EMQ123" s="1267"/>
      <c r="EMR123" s="1267"/>
      <c r="EMS123" s="1267"/>
      <c r="EMT123" s="1267"/>
      <c r="EMU123" s="1267"/>
      <c r="EMV123" s="1267"/>
      <c r="EMW123" s="1267"/>
      <c r="EMX123" s="1267"/>
      <c r="EMY123" s="1267"/>
      <c r="EMZ123" s="1267"/>
      <c r="ENA123" s="1267"/>
      <c r="ENB123" s="1267"/>
      <c r="ENC123" s="1267"/>
      <c r="END123" s="1267"/>
      <c r="ENE123" s="1267"/>
      <c r="ENF123" s="1267"/>
      <c r="ENG123" s="1267"/>
      <c r="ENH123" s="1267"/>
      <c r="ENI123" s="1267"/>
      <c r="ENJ123" s="1267"/>
      <c r="ENK123" s="1267"/>
      <c r="ENL123" s="1267"/>
      <c r="ENM123" s="1267"/>
      <c r="ENN123" s="1267"/>
      <c r="ENO123" s="1267"/>
      <c r="ENP123" s="1267"/>
      <c r="ENQ123" s="1267"/>
      <c r="ENR123" s="1267"/>
      <c r="ENS123" s="1267"/>
      <c r="ENT123" s="1267"/>
      <c r="ENU123" s="1267"/>
      <c r="ENV123" s="1267"/>
      <c r="ENW123" s="1267"/>
      <c r="ENX123" s="1267"/>
      <c r="ENY123" s="1267"/>
      <c r="ENZ123" s="1267"/>
      <c r="EOA123" s="1267"/>
      <c r="EOB123" s="1267"/>
      <c r="EOC123" s="1267"/>
      <c r="EOD123" s="1267"/>
      <c r="EOE123" s="1267"/>
      <c r="EOF123" s="1267"/>
      <c r="EOG123" s="1267"/>
      <c r="EOH123" s="1267"/>
      <c r="EOI123" s="1267"/>
      <c r="EOJ123" s="1267"/>
      <c r="EOK123" s="1267"/>
      <c r="EOL123" s="1267"/>
      <c r="EOM123" s="1267"/>
      <c r="EON123" s="1267"/>
      <c r="EOO123" s="1267"/>
      <c r="EOP123" s="1267"/>
      <c r="EOQ123" s="1267"/>
      <c r="EOR123" s="1267"/>
      <c r="EOS123" s="1267"/>
      <c r="EOT123" s="1267"/>
      <c r="EOU123" s="1267"/>
      <c r="EOV123" s="1267"/>
      <c r="EOW123" s="1267"/>
      <c r="EOX123" s="1267"/>
      <c r="EOY123" s="1267"/>
      <c r="EOZ123" s="1267"/>
      <c r="EPA123" s="1267"/>
      <c r="EPB123" s="1267"/>
      <c r="EPC123" s="1267"/>
      <c r="EPD123" s="1267"/>
      <c r="EPE123" s="1267"/>
      <c r="EPF123" s="1267"/>
      <c r="EPG123" s="1267"/>
      <c r="EPH123" s="1267"/>
      <c r="EPI123" s="1267"/>
      <c r="EPJ123" s="1267"/>
      <c r="EPK123" s="1267"/>
      <c r="EPL123" s="1267"/>
      <c r="EPM123" s="1267"/>
      <c r="EPN123" s="1267"/>
      <c r="EPO123" s="1267"/>
      <c r="EPP123" s="1267"/>
      <c r="EPQ123" s="1267"/>
      <c r="EPR123" s="1267"/>
      <c r="EPS123" s="1267"/>
      <c r="EPT123" s="1267"/>
      <c r="EPU123" s="1267"/>
      <c r="EPV123" s="1267"/>
      <c r="EPW123" s="1267"/>
      <c r="EPX123" s="1267"/>
      <c r="EPY123" s="1267"/>
      <c r="EPZ123" s="1267"/>
      <c r="EQA123" s="1267"/>
      <c r="EQB123" s="1267"/>
      <c r="EQC123" s="1267"/>
      <c r="EQD123" s="1267"/>
      <c r="EQE123" s="1267"/>
      <c r="EQF123" s="1267"/>
      <c r="EQG123" s="1267"/>
      <c r="EQH123" s="1267"/>
      <c r="EQI123" s="1267"/>
      <c r="EQJ123" s="1267"/>
      <c r="EQK123" s="1267"/>
      <c r="EQL123" s="1267"/>
      <c r="EQM123" s="1267"/>
      <c r="EQN123" s="1267"/>
      <c r="EQO123" s="1267"/>
      <c r="EQP123" s="1267"/>
      <c r="EQQ123" s="1267"/>
      <c r="EQR123" s="1267"/>
      <c r="EQS123" s="1267"/>
      <c r="EQT123" s="1267"/>
      <c r="EQU123" s="1267"/>
      <c r="EQV123" s="1267"/>
      <c r="EQW123" s="1267"/>
      <c r="EQX123" s="1267"/>
      <c r="EQY123" s="1267"/>
      <c r="EQZ123" s="1267"/>
      <c r="ERA123" s="1267"/>
      <c r="ERB123" s="1267"/>
      <c r="ERC123" s="1267"/>
      <c r="ERD123" s="1267"/>
      <c r="ERE123" s="1267"/>
      <c r="ERF123" s="1267"/>
      <c r="ERG123" s="1267"/>
      <c r="ERH123" s="1267"/>
      <c r="ERI123" s="1267"/>
      <c r="ERJ123" s="1267"/>
      <c r="ERK123" s="1267"/>
      <c r="ERL123" s="1267"/>
      <c r="ERM123" s="1267"/>
      <c r="ERN123" s="1267"/>
      <c r="ERO123" s="1267"/>
      <c r="ERP123" s="1267"/>
      <c r="ERQ123" s="1267"/>
      <c r="ERR123" s="1267"/>
      <c r="ERS123" s="1267"/>
      <c r="ERT123" s="1267"/>
      <c r="ERU123" s="1267"/>
      <c r="ERV123" s="1267"/>
      <c r="ERW123" s="1267"/>
      <c r="ERX123" s="1267"/>
      <c r="ERY123" s="1267"/>
      <c r="ERZ123" s="1267"/>
      <c r="ESA123" s="1267"/>
      <c r="ESB123" s="1267"/>
      <c r="ESC123" s="1267"/>
      <c r="ESD123" s="1267"/>
      <c r="ESE123" s="1267"/>
      <c r="ESF123" s="1267"/>
      <c r="ESG123" s="1267"/>
      <c r="ESH123" s="1267"/>
      <c r="ESI123" s="1267"/>
      <c r="ESJ123" s="1267"/>
      <c r="ESK123" s="1267"/>
      <c r="ESL123" s="1267"/>
      <c r="ESM123" s="1267"/>
      <c r="ESN123" s="1267"/>
      <c r="ESO123" s="1267"/>
      <c r="ESP123" s="1267"/>
      <c r="ESQ123" s="1267"/>
      <c r="ESR123" s="1267"/>
      <c r="ESS123" s="1267"/>
      <c r="EST123" s="1267"/>
      <c r="ESU123" s="1267"/>
      <c r="ESV123" s="1267"/>
      <c r="ESW123" s="1267"/>
      <c r="ESX123" s="1267"/>
      <c r="ESY123" s="1267"/>
      <c r="ESZ123" s="1267"/>
      <c r="ETA123" s="1267"/>
      <c r="ETB123" s="1267"/>
      <c r="ETC123" s="1267"/>
      <c r="ETD123" s="1267"/>
      <c r="ETE123" s="1267"/>
      <c r="ETF123" s="1267"/>
      <c r="ETG123" s="1267"/>
      <c r="ETH123" s="1267"/>
      <c r="ETI123" s="1267"/>
      <c r="ETJ123" s="1267"/>
      <c r="ETK123" s="1267"/>
      <c r="ETL123" s="1267"/>
      <c r="ETM123" s="1267"/>
      <c r="ETN123" s="1267"/>
      <c r="ETO123" s="1267"/>
      <c r="ETP123" s="1267"/>
      <c r="ETQ123" s="1267"/>
      <c r="ETR123" s="1267"/>
      <c r="ETS123" s="1267"/>
      <c r="ETT123" s="1267"/>
      <c r="ETU123" s="1267"/>
      <c r="ETV123" s="1267"/>
      <c r="ETW123" s="1267"/>
      <c r="ETX123" s="1267"/>
      <c r="ETY123" s="1267"/>
      <c r="ETZ123" s="1267"/>
      <c r="EUA123" s="1267"/>
      <c r="EUB123" s="1267"/>
      <c r="EUC123" s="1267"/>
      <c r="EUD123" s="1267"/>
      <c r="EUE123" s="1267"/>
      <c r="EUF123" s="1267"/>
      <c r="EUG123" s="1267"/>
      <c r="EUH123" s="1267"/>
      <c r="EUI123" s="1267"/>
      <c r="EUJ123" s="1267"/>
      <c r="EUK123" s="1267"/>
      <c r="EUL123" s="1267"/>
      <c r="EUM123" s="1267"/>
      <c r="EUN123" s="1267"/>
      <c r="EUO123" s="1267"/>
      <c r="EUP123" s="1267"/>
      <c r="EUQ123" s="1267"/>
      <c r="EUR123" s="1267"/>
      <c r="EUS123" s="1267"/>
      <c r="EUT123" s="1267"/>
      <c r="EUU123" s="1267"/>
      <c r="EUV123" s="1267"/>
      <c r="EUW123" s="1267"/>
      <c r="EUX123" s="1267"/>
      <c r="EUY123" s="1267"/>
      <c r="EUZ123" s="1267"/>
      <c r="EVA123" s="1267"/>
      <c r="EVB123" s="1267"/>
      <c r="EVC123" s="1267"/>
      <c r="EVD123" s="1267"/>
      <c r="EVE123" s="1267"/>
      <c r="EVF123" s="1267"/>
      <c r="EVG123" s="1267"/>
      <c r="EVH123" s="1267"/>
      <c r="EVI123" s="1267"/>
      <c r="EVJ123" s="1267"/>
      <c r="EVK123" s="1267"/>
      <c r="EVL123" s="1267"/>
      <c r="EVM123" s="1267"/>
      <c r="EVN123" s="1267"/>
      <c r="EVO123" s="1267"/>
      <c r="EVP123" s="1267"/>
      <c r="EVQ123" s="1267"/>
      <c r="EVR123" s="1267"/>
      <c r="EVS123" s="1267"/>
      <c r="EVT123" s="1267"/>
      <c r="EVU123" s="1267"/>
      <c r="EVV123" s="1267"/>
      <c r="EVW123" s="1267"/>
      <c r="EVX123" s="1267"/>
      <c r="EVY123" s="1267"/>
      <c r="EVZ123" s="1267"/>
      <c r="EWA123" s="1267"/>
      <c r="EWB123" s="1267"/>
      <c r="EWC123" s="1267"/>
      <c r="EWD123" s="1267"/>
      <c r="EWE123" s="1267"/>
      <c r="EWF123" s="1267"/>
      <c r="EWG123" s="1267"/>
      <c r="EWH123" s="1267"/>
      <c r="EWI123" s="1267"/>
      <c r="EWJ123" s="1267"/>
      <c r="EWK123" s="1267"/>
      <c r="EWL123" s="1267"/>
      <c r="EWM123" s="1267"/>
      <c r="EWN123" s="1267"/>
      <c r="EWO123" s="1267"/>
      <c r="EWP123" s="1267"/>
      <c r="EWQ123" s="1267"/>
      <c r="EWR123" s="1267"/>
      <c r="EWS123" s="1267"/>
      <c r="EWT123" s="1267"/>
      <c r="EWU123" s="1267"/>
      <c r="EWV123" s="1267"/>
      <c r="EWW123" s="1267"/>
      <c r="EWX123" s="1267"/>
      <c r="EWY123" s="1267"/>
      <c r="EWZ123" s="1267"/>
      <c r="EXA123" s="1267"/>
      <c r="EXB123" s="1267"/>
      <c r="EXC123" s="1267"/>
      <c r="EXD123" s="1267"/>
      <c r="EXE123" s="1267"/>
      <c r="EXF123" s="1267"/>
      <c r="EXG123" s="1267"/>
      <c r="EXH123" s="1267"/>
      <c r="EXI123" s="1267"/>
      <c r="EXJ123" s="1267"/>
      <c r="EXK123" s="1267"/>
      <c r="EXL123" s="1267"/>
      <c r="EXM123" s="1267"/>
      <c r="EXN123" s="1267"/>
      <c r="EXO123" s="1267"/>
      <c r="EXP123" s="1267"/>
      <c r="EXQ123" s="1267"/>
      <c r="EXR123" s="1267"/>
      <c r="EXS123" s="1267"/>
      <c r="EXT123" s="1267"/>
      <c r="EXU123" s="1267"/>
      <c r="EXV123" s="1267"/>
      <c r="EXW123" s="1267"/>
      <c r="EXX123" s="1267"/>
      <c r="EXY123" s="1267"/>
      <c r="EXZ123" s="1267"/>
      <c r="EYA123" s="1267"/>
      <c r="EYB123" s="1267"/>
      <c r="EYC123" s="1267"/>
      <c r="EYD123" s="1267"/>
      <c r="EYE123" s="1267"/>
      <c r="EYF123" s="1267"/>
      <c r="EYG123" s="1267"/>
      <c r="EYH123" s="1267"/>
      <c r="EYI123" s="1267"/>
      <c r="EYJ123" s="1267"/>
      <c r="EYK123" s="1267"/>
      <c r="EYL123" s="1267"/>
      <c r="EYM123" s="1267"/>
      <c r="EYN123" s="1267"/>
      <c r="EYO123" s="1267"/>
      <c r="EYP123" s="1267"/>
      <c r="EYQ123" s="1267"/>
      <c r="EYR123" s="1267"/>
      <c r="EYS123" s="1267"/>
      <c r="EYT123" s="1267"/>
      <c r="EYU123" s="1267"/>
      <c r="EYV123" s="1267"/>
      <c r="EYW123" s="1267"/>
      <c r="EYX123" s="1267"/>
      <c r="EYY123" s="1267"/>
      <c r="EYZ123" s="1267"/>
      <c r="EZA123" s="1267"/>
      <c r="EZB123" s="1267"/>
      <c r="EZC123" s="1267"/>
      <c r="EZD123" s="1267"/>
      <c r="EZE123" s="1267"/>
      <c r="EZF123" s="1267"/>
      <c r="EZG123" s="1267"/>
      <c r="EZH123" s="1267"/>
      <c r="EZI123" s="1267"/>
      <c r="EZJ123" s="1267"/>
      <c r="EZK123" s="1267"/>
      <c r="EZL123" s="1267"/>
      <c r="EZM123" s="1267"/>
      <c r="EZN123" s="1267"/>
      <c r="EZO123" s="1267"/>
      <c r="EZP123" s="1267"/>
      <c r="EZQ123" s="1267"/>
      <c r="EZR123" s="1267"/>
      <c r="EZS123" s="1267"/>
      <c r="EZT123" s="1267"/>
      <c r="EZU123" s="1267"/>
      <c r="EZV123" s="1267"/>
      <c r="EZW123" s="1267"/>
      <c r="EZX123" s="1267"/>
      <c r="EZY123" s="1267"/>
      <c r="EZZ123" s="1267"/>
      <c r="FAA123" s="1267"/>
      <c r="FAB123" s="1267"/>
      <c r="FAC123" s="1267"/>
      <c r="FAD123" s="1267"/>
      <c r="FAE123" s="1267"/>
      <c r="FAF123" s="1267"/>
      <c r="FAG123" s="1267"/>
      <c r="FAH123" s="1267"/>
      <c r="FAI123" s="1267"/>
      <c r="FAJ123" s="1267"/>
      <c r="FAK123" s="1267"/>
      <c r="FAL123" s="1267"/>
      <c r="FAM123" s="1267"/>
      <c r="FAN123" s="1267"/>
      <c r="FAO123" s="1267"/>
      <c r="FAP123" s="1267"/>
      <c r="FAQ123" s="1267"/>
      <c r="FAR123" s="1267"/>
      <c r="FAS123" s="1267"/>
      <c r="FAT123" s="1267"/>
      <c r="FAU123" s="1267"/>
      <c r="FAV123" s="1267"/>
      <c r="FAW123" s="1267"/>
      <c r="FAX123" s="1267"/>
      <c r="FAY123" s="1267"/>
      <c r="FAZ123" s="1267"/>
      <c r="FBA123" s="1267"/>
      <c r="FBB123" s="1267"/>
      <c r="FBC123" s="1267"/>
      <c r="FBD123" s="1267"/>
      <c r="FBE123" s="1267"/>
      <c r="FBF123" s="1267"/>
      <c r="FBG123" s="1267"/>
      <c r="FBH123" s="1267"/>
      <c r="FBI123" s="1267"/>
      <c r="FBJ123" s="1267"/>
      <c r="FBK123" s="1267"/>
      <c r="FBL123" s="1267"/>
      <c r="FBM123" s="1267"/>
      <c r="FBN123" s="1267"/>
      <c r="FBO123" s="1267"/>
      <c r="FBP123" s="1267"/>
      <c r="FBQ123" s="1267"/>
      <c r="FBR123" s="1267"/>
      <c r="FBS123" s="1267"/>
      <c r="FBT123" s="1267"/>
      <c r="FBU123" s="1267"/>
      <c r="FBV123" s="1267"/>
      <c r="FBW123" s="1267"/>
      <c r="FBX123" s="1267"/>
      <c r="FBY123" s="1267"/>
      <c r="FBZ123" s="1267"/>
      <c r="FCA123" s="1267"/>
      <c r="FCB123" s="1267"/>
      <c r="FCC123" s="1267"/>
      <c r="FCD123" s="1267"/>
      <c r="FCE123" s="1267"/>
      <c r="FCF123" s="1267"/>
      <c r="FCG123" s="1267"/>
      <c r="FCH123" s="1267"/>
      <c r="FCI123" s="1267"/>
      <c r="FCJ123" s="1267"/>
      <c r="FCK123" s="1267"/>
      <c r="FCL123" s="1267"/>
      <c r="FCM123" s="1267"/>
      <c r="FCN123" s="1267"/>
      <c r="FCO123" s="1267"/>
      <c r="FCP123" s="1267"/>
      <c r="FCQ123" s="1267"/>
      <c r="FCR123" s="1267"/>
      <c r="FCS123" s="1267"/>
      <c r="FCT123" s="1267"/>
      <c r="FCU123" s="1267"/>
      <c r="FCV123" s="1267"/>
      <c r="FCW123" s="1267"/>
      <c r="FCX123" s="1267"/>
      <c r="FCY123" s="1267"/>
      <c r="FCZ123" s="1267"/>
      <c r="FDA123" s="1267"/>
      <c r="FDB123" s="1267"/>
      <c r="FDC123" s="1267"/>
      <c r="FDD123" s="1267"/>
      <c r="FDE123" s="1267"/>
      <c r="FDF123" s="1267"/>
      <c r="FDG123" s="1267"/>
      <c r="FDH123" s="1267"/>
      <c r="FDI123" s="1267"/>
      <c r="FDJ123" s="1267"/>
      <c r="FDK123" s="1267"/>
      <c r="FDL123" s="1267"/>
      <c r="FDM123" s="1267"/>
      <c r="FDN123" s="1267"/>
      <c r="FDO123" s="1267"/>
      <c r="FDP123" s="1267"/>
      <c r="FDQ123" s="1267"/>
      <c r="FDR123" s="1267"/>
      <c r="FDS123" s="1267"/>
      <c r="FDT123" s="1267"/>
      <c r="FDU123" s="1267"/>
      <c r="FDV123" s="1267"/>
      <c r="FDW123" s="1267"/>
      <c r="FDX123" s="1267"/>
      <c r="FDY123" s="1267"/>
      <c r="FDZ123" s="1267"/>
      <c r="FEA123" s="1267"/>
      <c r="FEB123" s="1267"/>
      <c r="FEC123" s="1267"/>
      <c r="FED123" s="1267"/>
      <c r="FEE123" s="1267"/>
      <c r="FEF123" s="1267"/>
      <c r="FEG123" s="1267"/>
      <c r="FEH123" s="1267"/>
      <c r="FEI123" s="1267"/>
      <c r="FEJ123" s="1267"/>
      <c r="FEK123" s="1267"/>
      <c r="FEL123" s="1267"/>
      <c r="FEM123" s="1267"/>
      <c r="FEN123" s="1267"/>
      <c r="FEO123" s="1267"/>
      <c r="FEP123" s="1267"/>
      <c r="FEQ123" s="1267"/>
      <c r="FER123" s="1267"/>
      <c r="FES123" s="1267"/>
      <c r="FET123" s="1267"/>
      <c r="FEU123" s="1267"/>
      <c r="FEV123" s="1267"/>
      <c r="FEW123" s="1267"/>
      <c r="FEX123" s="1267"/>
      <c r="FEY123" s="1267"/>
      <c r="FEZ123" s="1267"/>
      <c r="FFA123" s="1267"/>
      <c r="FFB123" s="1267"/>
      <c r="FFC123" s="1267"/>
      <c r="FFD123" s="1267"/>
      <c r="FFE123" s="1267"/>
      <c r="FFF123" s="1267"/>
      <c r="FFG123" s="1267"/>
      <c r="FFH123" s="1267"/>
      <c r="FFI123" s="1267"/>
      <c r="FFJ123" s="1267"/>
      <c r="FFK123" s="1267"/>
      <c r="FFL123" s="1267"/>
      <c r="FFM123" s="1267"/>
      <c r="FFN123" s="1267"/>
      <c r="FFO123" s="1267"/>
      <c r="FFP123" s="1267"/>
      <c r="FFQ123" s="1267"/>
      <c r="FFR123" s="1267"/>
      <c r="FFS123" s="1267"/>
      <c r="FFT123" s="1267"/>
      <c r="FFU123" s="1267"/>
      <c r="FFV123" s="1267"/>
      <c r="FFW123" s="1267"/>
      <c r="FFX123" s="1267"/>
      <c r="FFY123" s="1267"/>
      <c r="FFZ123" s="1267"/>
      <c r="FGA123" s="1267"/>
      <c r="FGB123" s="1267"/>
      <c r="FGC123" s="1267"/>
      <c r="FGD123" s="1267"/>
      <c r="FGE123" s="1267"/>
      <c r="FGF123" s="1267"/>
      <c r="FGG123" s="1267"/>
      <c r="FGH123" s="1267"/>
      <c r="FGI123" s="1267"/>
      <c r="FGJ123" s="1267"/>
      <c r="FGK123" s="1267"/>
      <c r="FGL123" s="1267"/>
      <c r="FGM123" s="1267"/>
      <c r="FGN123" s="1267"/>
      <c r="FGO123" s="1267"/>
      <c r="FGP123" s="1267"/>
      <c r="FGQ123" s="1267"/>
      <c r="FGR123" s="1267"/>
      <c r="FGS123" s="1267"/>
      <c r="FGT123" s="1267"/>
      <c r="FGU123" s="1267"/>
      <c r="FGV123" s="1267"/>
      <c r="FGW123" s="1267"/>
      <c r="FGX123" s="1267"/>
      <c r="FGY123" s="1267"/>
      <c r="FGZ123" s="1267"/>
      <c r="FHA123" s="1267"/>
      <c r="FHB123" s="1267"/>
      <c r="FHC123" s="1267"/>
      <c r="FHD123" s="1267"/>
      <c r="FHE123" s="1267"/>
      <c r="FHF123" s="1267"/>
      <c r="FHG123" s="1267"/>
      <c r="FHH123" s="1267"/>
      <c r="FHI123" s="1267"/>
      <c r="FHJ123" s="1267"/>
      <c r="FHK123" s="1267"/>
      <c r="FHL123" s="1267"/>
      <c r="FHM123" s="1267"/>
      <c r="FHN123" s="1267"/>
      <c r="FHO123" s="1267"/>
      <c r="FHP123" s="1267"/>
      <c r="FHQ123" s="1267"/>
      <c r="FHR123" s="1267"/>
      <c r="FHS123" s="1267"/>
      <c r="FHT123" s="1267"/>
      <c r="FHU123" s="1267"/>
      <c r="FHV123" s="1267"/>
      <c r="FHW123" s="1267"/>
      <c r="FHX123" s="1267"/>
      <c r="FHY123" s="1267"/>
      <c r="FHZ123" s="1267"/>
      <c r="FIA123" s="1267"/>
      <c r="FIB123" s="1267"/>
      <c r="FIC123" s="1267"/>
      <c r="FID123" s="1267"/>
      <c r="FIE123" s="1267"/>
      <c r="FIF123" s="1267"/>
      <c r="FIG123" s="1267"/>
      <c r="FIH123" s="1267"/>
      <c r="FII123" s="1267"/>
      <c r="FIJ123" s="1267"/>
      <c r="FIK123" s="1267"/>
      <c r="FIL123" s="1267"/>
      <c r="FIM123" s="1267"/>
      <c r="FIN123" s="1267"/>
      <c r="FIO123" s="1267"/>
      <c r="FIP123" s="1267"/>
      <c r="FIQ123" s="1267"/>
      <c r="FIR123" s="1267"/>
      <c r="FIS123" s="1267"/>
      <c r="FIT123" s="1267"/>
      <c r="FIU123" s="1267"/>
      <c r="FIV123" s="1267"/>
      <c r="FIW123" s="1267"/>
      <c r="FIX123" s="1267"/>
      <c r="FIY123" s="1267"/>
      <c r="FIZ123" s="1267"/>
      <c r="FJA123" s="1267"/>
      <c r="FJB123" s="1267"/>
      <c r="FJC123" s="1267"/>
      <c r="FJD123" s="1267"/>
      <c r="FJE123" s="1267"/>
      <c r="FJF123" s="1267"/>
      <c r="FJG123" s="1267"/>
      <c r="FJH123" s="1267"/>
      <c r="FJI123" s="1267"/>
      <c r="FJJ123" s="1267"/>
      <c r="FJK123" s="1267"/>
      <c r="FJL123" s="1267"/>
      <c r="FJM123" s="1267"/>
      <c r="FJN123" s="1267"/>
      <c r="FJO123" s="1267"/>
      <c r="FJP123" s="1267"/>
      <c r="FJQ123" s="1267"/>
      <c r="FJR123" s="1267"/>
      <c r="FJS123" s="1267"/>
      <c r="FJT123" s="1267"/>
      <c r="FJU123" s="1267"/>
      <c r="FJV123" s="1267"/>
      <c r="FJW123" s="1267"/>
      <c r="FJX123" s="1267"/>
      <c r="FJY123" s="1267"/>
      <c r="FJZ123" s="1267"/>
      <c r="FKA123" s="1267"/>
      <c r="FKB123" s="1267"/>
      <c r="FKC123" s="1267"/>
      <c r="FKD123" s="1267"/>
      <c r="FKE123" s="1267"/>
      <c r="FKF123" s="1267"/>
      <c r="FKG123" s="1267"/>
      <c r="FKH123" s="1267"/>
      <c r="FKI123" s="1267"/>
      <c r="FKJ123" s="1267"/>
      <c r="FKK123" s="1267"/>
      <c r="FKL123" s="1267"/>
      <c r="FKM123" s="1267"/>
      <c r="FKN123" s="1267"/>
      <c r="FKO123" s="1267"/>
      <c r="FKP123" s="1267"/>
      <c r="FKQ123" s="1267"/>
      <c r="FKR123" s="1267"/>
      <c r="FKS123" s="1267"/>
      <c r="FKT123" s="1267"/>
      <c r="FKU123" s="1267"/>
      <c r="FKV123" s="1267"/>
      <c r="FKW123" s="1267"/>
      <c r="FKX123" s="1267"/>
      <c r="FKY123" s="1267"/>
      <c r="FKZ123" s="1267"/>
      <c r="FLA123" s="1267"/>
      <c r="FLB123" s="1267"/>
      <c r="FLC123" s="1267"/>
      <c r="FLD123" s="1267"/>
      <c r="FLE123" s="1267"/>
      <c r="FLF123" s="1267"/>
      <c r="FLG123" s="1267"/>
      <c r="FLH123" s="1267"/>
      <c r="FLI123" s="1267"/>
      <c r="FLJ123" s="1267"/>
      <c r="FLK123" s="1267"/>
      <c r="FLL123" s="1267"/>
      <c r="FLM123" s="1267"/>
      <c r="FLN123" s="1267"/>
      <c r="FLO123" s="1267"/>
      <c r="FLP123" s="1267"/>
      <c r="FLQ123" s="1267"/>
      <c r="FLR123" s="1267"/>
      <c r="FLS123" s="1267"/>
      <c r="FLT123" s="1267"/>
      <c r="FLU123" s="1267"/>
      <c r="FLV123" s="1267"/>
      <c r="FLW123" s="1267"/>
      <c r="FLX123" s="1267"/>
      <c r="FLY123" s="1267"/>
      <c r="FLZ123" s="1267"/>
      <c r="FMA123" s="1267"/>
      <c r="FMB123" s="1267"/>
      <c r="FMC123" s="1267"/>
      <c r="FMD123" s="1267"/>
      <c r="FME123" s="1267"/>
      <c r="FMF123" s="1267"/>
      <c r="FMG123" s="1267"/>
      <c r="FMH123" s="1267"/>
      <c r="FMI123" s="1267"/>
      <c r="FMJ123" s="1267"/>
      <c r="FMK123" s="1267"/>
      <c r="FML123" s="1267"/>
      <c r="FMM123" s="1267"/>
      <c r="FMN123" s="1267"/>
      <c r="FMO123" s="1267"/>
      <c r="FMP123" s="1267"/>
      <c r="FMQ123" s="1267"/>
      <c r="FMR123" s="1267"/>
      <c r="FMS123" s="1267"/>
      <c r="FMT123" s="1267"/>
      <c r="FMU123" s="1267"/>
      <c r="FMV123" s="1267"/>
      <c r="FMW123" s="1267"/>
      <c r="FMX123" s="1267"/>
      <c r="FMY123" s="1267"/>
      <c r="FMZ123" s="1267"/>
      <c r="FNA123" s="1267"/>
      <c r="FNB123" s="1267"/>
      <c r="FNC123" s="1267"/>
      <c r="FND123" s="1267"/>
      <c r="FNE123" s="1267"/>
      <c r="FNF123" s="1267"/>
      <c r="FNG123" s="1267"/>
      <c r="FNH123" s="1267"/>
      <c r="FNI123" s="1267"/>
      <c r="FNJ123" s="1267"/>
      <c r="FNK123" s="1267"/>
      <c r="FNL123" s="1267"/>
      <c r="FNM123" s="1267"/>
      <c r="FNN123" s="1267"/>
      <c r="FNO123" s="1267"/>
      <c r="FNP123" s="1267"/>
      <c r="FNQ123" s="1267"/>
      <c r="FNR123" s="1267"/>
      <c r="FNS123" s="1267"/>
      <c r="FNT123" s="1267"/>
      <c r="FNU123" s="1267"/>
      <c r="FNV123" s="1267"/>
      <c r="FNW123" s="1267"/>
      <c r="FNX123" s="1267"/>
      <c r="FNY123" s="1267"/>
      <c r="FNZ123" s="1267"/>
      <c r="FOA123" s="1267"/>
      <c r="FOB123" s="1267"/>
      <c r="FOC123" s="1267"/>
      <c r="FOD123" s="1267"/>
      <c r="FOE123" s="1267"/>
      <c r="FOF123" s="1267"/>
      <c r="FOG123" s="1267"/>
      <c r="FOH123" s="1267"/>
      <c r="FOI123" s="1267"/>
      <c r="FOJ123" s="1267"/>
      <c r="FOK123" s="1267"/>
      <c r="FOL123" s="1267"/>
      <c r="FOM123" s="1267"/>
      <c r="FON123" s="1267"/>
      <c r="FOO123" s="1267"/>
      <c r="FOP123" s="1267"/>
      <c r="FOQ123" s="1267"/>
      <c r="FOR123" s="1267"/>
      <c r="FOS123" s="1267"/>
      <c r="FOT123" s="1267"/>
      <c r="FOU123" s="1267"/>
      <c r="FOV123" s="1267"/>
      <c r="FOW123" s="1267"/>
      <c r="FOX123" s="1267"/>
      <c r="FOY123" s="1267"/>
      <c r="FOZ123" s="1267"/>
      <c r="FPA123" s="1267"/>
      <c r="FPB123" s="1267"/>
      <c r="FPC123" s="1267"/>
      <c r="FPD123" s="1267"/>
      <c r="FPE123" s="1267"/>
      <c r="FPF123" s="1267"/>
      <c r="FPG123" s="1267"/>
      <c r="FPH123" s="1267"/>
      <c r="FPI123" s="1267"/>
      <c r="FPJ123" s="1267"/>
      <c r="FPK123" s="1267"/>
      <c r="FPL123" s="1267"/>
      <c r="FPM123" s="1267"/>
      <c r="FPN123" s="1267"/>
      <c r="FPO123" s="1267"/>
      <c r="FPP123" s="1267"/>
      <c r="FPQ123" s="1267"/>
      <c r="FPR123" s="1267"/>
      <c r="FPS123" s="1267"/>
      <c r="FPT123" s="1267"/>
      <c r="FPU123" s="1267"/>
      <c r="FPV123" s="1267"/>
      <c r="FPW123" s="1267"/>
      <c r="FPX123" s="1267"/>
      <c r="FPY123" s="1267"/>
      <c r="FPZ123" s="1267"/>
      <c r="FQA123" s="1267"/>
      <c r="FQB123" s="1267"/>
      <c r="FQC123" s="1267"/>
      <c r="FQD123" s="1267"/>
      <c r="FQE123" s="1267"/>
      <c r="FQF123" s="1267"/>
      <c r="FQG123" s="1267"/>
      <c r="FQH123" s="1267"/>
      <c r="FQI123" s="1267"/>
      <c r="FQJ123" s="1267"/>
      <c r="FQK123" s="1267"/>
      <c r="FQL123" s="1267"/>
      <c r="FQM123" s="1267"/>
      <c r="FQN123" s="1267"/>
      <c r="FQO123" s="1267"/>
      <c r="FQP123" s="1267"/>
      <c r="FQQ123" s="1267"/>
      <c r="FQR123" s="1267"/>
      <c r="FQS123" s="1267"/>
      <c r="FQT123" s="1267"/>
      <c r="FQU123" s="1267"/>
      <c r="FQV123" s="1267"/>
      <c r="FQW123" s="1267"/>
      <c r="FQX123" s="1267"/>
      <c r="FQY123" s="1267"/>
      <c r="FQZ123" s="1267"/>
      <c r="FRA123" s="1267"/>
      <c r="FRB123" s="1267"/>
      <c r="FRC123" s="1267"/>
      <c r="FRD123" s="1267"/>
      <c r="FRE123" s="1267"/>
      <c r="FRF123" s="1267"/>
      <c r="FRG123" s="1267"/>
      <c r="FRH123" s="1267"/>
      <c r="FRI123" s="1267"/>
      <c r="FRJ123" s="1267"/>
      <c r="FRK123" s="1267"/>
      <c r="FRL123" s="1267"/>
      <c r="FRM123" s="1267"/>
      <c r="FRN123" s="1267"/>
      <c r="FRO123" s="1267"/>
      <c r="FRP123" s="1267"/>
      <c r="FRQ123" s="1267"/>
      <c r="FRR123" s="1267"/>
      <c r="FRS123" s="1267"/>
      <c r="FRT123" s="1267"/>
      <c r="FRU123" s="1267"/>
      <c r="FRV123" s="1267"/>
      <c r="FRW123" s="1267"/>
      <c r="FRX123" s="1267"/>
      <c r="FRY123" s="1267"/>
      <c r="FRZ123" s="1267"/>
      <c r="FSA123" s="1267"/>
      <c r="FSB123" s="1267"/>
      <c r="FSC123" s="1267"/>
      <c r="FSD123" s="1267"/>
      <c r="FSE123" s="1267"/>
      <c r="FSF123" s="1267"/>
      <c r="FSG123" s="1267"/>
      <c r="FSH123" s="1267"/>
      <c r="FSI123" s="1267"/>
      <c r="FSJ123" s="1267"/>
      <c r="FSK123" s="1267"/>
      <c r="FSL123" s="1267"/>
      <c r="FSM123" s="1267"/>
      <c r="FSN123" s="1267"/>
      <c r="FSO123" s="1267"/>
      <c r="FSP123" s="1267"/>
      <c r="FSQ123" s="1267"/>
      <c r="FSR123" s="1267"/>
      <c r="FSS123" s="1267"/>
      <c r="FST123" s="1267"/>
      <c r="FSU123" s="1267"/>
      <c r="FSV123" s="1267"/>
      <c r="FSW123" s="1267"/>
      <c r="FSX123" s="1267"/>
      <c r="FSY123" s="1267"/>
      <c r="FSZ123" s="1267"/>
      <c r="FTA123" s="1267"/>
      <c r="FTB123" s="1267"/>
      <c r="FTC123" s="1267"/>
      <c r="FTD123" s="1267"/>
      <c r="FTE123" s="1267"/>
      <c r="FTF123" s="1267"/>
      <c r="FTG123" s="1267"/>
      <c r="FTH123" s="1267"/>
      <c r="FTI123" s="1267"/>
      <c r="FTJ123" s="1267"/>
      <c r="FTK123" s="1267"/>
      <c r="FTL123" s="1267"/>
      <c r="FTM123" s="1267"/>
      <c r="FTN123" s="1267"/>
      <c r="FTO123" s="1267"/>
      <c r="FTP123" s="1267"/>
      <c r="FTQ123" s="1267"/>
      <c r="FTR123" s="1267"/>
      <c r="FTS123" s="1267"/>
      <c r="FTT123" s="1267"/>
      <c r="FTU123" s="1267"/>
      <c r="FTV123" s="1267"/>
      <c r="FTW123" s="1267"/>
      <c r="FTX123" s="1267"/>
      <c r="FTY123" s="1267"/>
      <c r="FTZ123" s="1267"/>
      <c r="FUA123" s="1267"/>
      <c r="FUB123" s="1267"/>
      <c r="FUC123" s="1267"/>
      <c r="FUD123" s="1267"/>
      <c r="FUE123" s="1267"/>
      <c r="FUF123" s="1267"/>
      <c r="FUG123" s="1267"/>
      <c r="FUH123" s="1267"/>
      <c r="FUI123" s="1267"/>
      <c r="FUJ123" s="1267"/>
      <c r="FUK123" s="1267"/>
      <c r="FUL123" s="1267"/>
      <c r="FUM123" s="1267"/>
      <c r="FUN123" s="1267"/>
      <c r="FUO123" s="1267"/>
      <c r="FUP123" s="1267"/>
      <c r="FUQ123" s="1267"/>
      <c r="FUR123" s="1267"/>
      <c r="FUS123" s="1267"/>
      <c r="FUT123" s="1267"/>
      <c r="FUU123" s="1267"/>
      <c r="FUV123" s="1267"/>
      <c r="FUW123" s="1267"/>
      <c r="FUX123" s="1267"/>
      <c r="FUY123" s="1267"/>
      <c r="FUZ123" s="1267"/>
      <c r="FVA123" s="1267"/>
      <c r="FVB123" s="1267"/>
      <c r="FVC123" s="1267"/>
      <c r="FVD123" s="1267"/>
      <c r="FVE123" s="1267"/>
      <c r="FVF123" s="1267"/>
      <c r="FVG123" s="1267"/>
      <c r="FVH123" s="1267"/>
      <c r="FVI123" s="1267"/>
      <c r="FVJ123" s="1267"/>
      <c r="FVK123" s="1267"/>
      <c r="FVL123" s="1267"/>
      <c r="FVM123" s="1267"/>
      <c r="FVN123" s="1267"/>
      <c r="FVO123" s="1267"/>
      <c r="FVP123" s="1267"/>
      <c r="FVQ123" s="1267"/>
      <c r="FVR123" s="1267"/>
      <c r="FVS123" s="1267"/>
      <c r="FVT123" s="1267"/>
      <c r="FVU123" s="1267"/>
      <c r="FVV123" s="1267"/>
      <c r="FVW123" s="1267"/>
      <c r="FVX123" s="1267"/>
      <c r="FVY123" s="1267"/>
      <c r="FVZ123" s="1267"/>
      <c r="FWA123" s="1267"/>
      <c r="FWB123" s="1267"/>
      <c r="FWC123" s="1267"/>
      <c r="FWD123" s="1267"/>
      <c r="FWE123" s="1267"/>
      <c r="FWF123" s="1267"/>
      <c r="FWG123" s="1267"/>
      <c r="FWH123" s="1267"/>
      <c r="FWI123" s="1267"/>
      <c r="FWJ123" s="1267"/>
      <c r="FWK123" s="1267"/>
      <c r="FWL123" s="1267"/>
      <c r="FWM123" s="1267"/>
      <c r="FWN123" s="1267"/>
      <c r="FWO123" s="1267"/>
      <c r="FWP123" s="1267"/>
      <c r="FWQ123" s="1267"/>
      <c r="FWR123" s="1267"/>
      <c r="FWS123" s="1267"/>
      <c r="FWT123" s="1267"/>
      <c r="FWU123" s="1267"/>
      <c r="FWV123" s="1267"/>
      <c r="FWW123" s="1267"/>
      <c r="FWX123" s="1267"/>
      <c r="FWY123" s="1267"/>
      <c r="FWZ123" s="1267"/>
      <c r="FXA123" s="1267"/>
      <c r="FXB123" s="1267"/>
      <c r="FXC123" s="1267"/>
      <c r="FXD123" s="1267"/>
      <c r="FXE123" s="1267"/>
      <c r="FXF123" s="1267"/>
      <c r="FXG123" s="1267"/>
      <c r="FXH123" s="1267"/>
      <c r="FXI123" s="1267"/>
      <c r="FXJ123" s="1267"/>
      <c r="FXK123" s="1267"/>
      <c r="FXL123" s="1267"/>
      <c r="FXM123" s="1267"/>
      <c r="FXN123" s="1267"/>
      <c r="FXO123" s="1267"/>
      <c r="FXP123" s="1267"/>
      <c r="FXQ123" s="1267"/>
      <c r="FXR123" s="1267"/>
      <c r="FXS123" s="1267"/>
      <c r="FXT123" s="1267"/>
      <c r="FXU123" s="1267"/>
      <c r="FXV123" s="1267"/>
      <c r="FXW123" s="1267"/>
      <c r="FXX123" s="1267"/>
      <c r="FXY123" s="1267"/>
      <c r="FXZ123" s="1267"/>
      <c r="FYA123" s="1267"/>
      <c r="FYB123" s="1267"/>
      <c r="FYC123" s="1267"/>
      <c r="FYD123" s="1267"/>
      <c r="FYE123" s="1267"/>
      <c r="FYF123" s="1267"/>
      <c r="FYG123" s="1267"/>
      <c r="FYH123" s="1267"/>
      <c r="FYI123" s="1267"/>
      <c r="FYJ123" s="1267"/>
      <c r="FYK123" s="1267"/>
      <c r="FYL123" s="1267"/>
      <c r="FYM123" s="1267"/>
      <c r="FYN123" s="1267"/>
      <c r="FYO123" s="1267"/>
      <c r="FYP123" s="1267"/>
      <c r="FYQ123" s="1267"/>
      <c r="FYR123" s="1267"/>
      <c r="FYS123" s="1267"/>
      <c r="FYT123" s="1267"/>
      <c r="FYU123" s="1267"/>
      <c r="FYV123" s="1267"/>
      <c r="FYW123" s="1267"/>
      <c r="FYX123" s="1267"/>
      <c r="FYY123" s="1267"/>
      <c r="FYZ123" s="1267"/>
      <c r="FZA123" s="1267"/>
      <c r="FZB123" s="1267"/>
      <c r="FZC123" s="1267"/>
      <c r="FZD123" s="1267"/>
      <c r="FZE123" s="1267"/>
      <c r="FZF123" s="1267"/>
      <c r="FZG123" s="1267"/>
      <c r="FZH123" s="1267"/>
      <c r="FZI123" s="1267"/>
      <c r="FZJ123" s="1267"/>
      <c r="FZK123" s="1267"/>
      <c r="FZL123" s="1267"/>
      <c r="FZM123" s="1267"/>
      <c r="FZN123" s="1267"/>
      <c r="FZO123" s="1267"/>
      <c r="FZP123" s="1267"/>
      <c r="FZQ123" s="1267"/>
      <c r="FZR123" s="1267"/>
      <c r="FZS123" s="1267"/>
      <c r="FZT123" s="1267"/>
      <c r="FZU123" s="1267"/>
      <c r="FZV123" s="1267"/>
      <c r="FZW123" s="1267"/>
      <c r="FZX123" s="1267"/>
      <c r="FZY123" s="1267"/>
      <c r="FZZ123" s="1267"/>
      <c r="GAA123" s="1267"/>
      <c r="GAB123" s="1267"/>
      <c r="GAC123" s="1267"/>
      <c r="GAD123" s="1267"/>
      <c r="GAE123" s="1267"/>
      <c r="GAF123" s="1267"/>
      <c r="GAG123" s="1267"/>
      <c r="GAH123" s="1267"/>
      <c r="GAI123" s="1267"/>
      <c r="GAJ123" s="1267"/>
      <c r="GAK123" s="1267"/>
      <c r="GAL123" s="1267"/>
      <c r="GAM123" s="1267"/>
      <c r="GAN123" s="1267"/>
      <c r="GAO123" s="1267"/>
      <c r="GAP123" s="1267"/>
      <c r="GAQ123" s="1267"/>
      <c r="GAR123" s="1267"/>
      <c r="GAS123" s="1267"/>
      <c r="GAT123" s="1267"/>
      <c r="GAU123" s="1267"/>
      <c r="GAV123" s="1267"/>
      <c r="GAW123" s="1267"/>
      <c r="GAX123" s="1267"/>
      <c r="GAY123" s="1267"/>
      <c r="GAZ123" s="1267"/>
      <c r="GBA123" s="1267"/>
      <c r="GBB123" s="1267"/>
      <c r="GBC123" s="1267"/>
      <c r="GBD123" s="1267"/>
      <c r="GBE123" s="1267"/>
      <c r="GBF123" s="1267"/>
      <c r="GBG123" s="1267"/>
      <c r="GBH123" s="1267"/>
      <c r="GBI123" s="1267"/>
      <c r="GBJ123" s="1267"/>
      <c r="GBK123" s="1267"/>
      <c r="GBL123" s="1267"/>
      <c r="GBM123" s="1267"/>
      <c r="GBN123" s="1267"/>
      <c r="GBO123" s="1267"/>
      <c r="GBP123" s="1267"/>
      <c r="GBQ123" s="1267"/>
      <c r="GBR123" s="1267"/>
      <c r="GBS123" s="1267"/>
      <c r="GBT123" s="1267"/>
      <c r="GBU123" s="1267"/>
      <c r="GBV123" s="1267"/>
      <c r="GBW123" s="1267"/>
      <c r="GBX123" s="1267"/>
      <c r="GBY123" s="1267"/>
      <c r="GBZ123" s="1267"/>
      <c r="GCA123" s="1267"/>
      <c r="GCB123" s="1267"/>
      <c r="GCC123" s="1267"/>
      <c r="GCD123" s="1267"/>
      <c r="GCE123" s="1267"/>
      <c r="GCF123" s="1267"/>
      <c r="GCG123" s="1267"/>
      <c r="GCH123" s="1267"/>
      <c r="GCI123" s="1267"/>
      <c r="GCJ123" s="1267"/>
      <c r="GCK123" s="1267"/>
      <c r="GCL123" s="1267"/>
      <c r="GCM123" s="1267"/>
      <c r="GCN123" s="1267"/>
      <c r="GCO123" s="1267"/>
      <c r="GCP123" s="1267"/>
      <c r="GCQ123" s="1267"/>
      <c r="GCR123" s="1267"/>
      <c r="GCS123" s="1267"/>
      <c r="GCT123" s="1267"/>
      <c r="GCU123" s="1267"/>
      <c r="GCV123" s="1267"/>
      <c r="GCW123" s="1267"/>
      <c r="GCX123" s="1267"/>
      <c r="GCY123" s="1267"/>
      <c r="GCZ123" s="1267"/>
      <c r="GDA123" s="1267"/>
      <c r="GDB123" s="1267"/>
      <c r="GDC123" s="1267"/>
      <c r="GDD123" s="1267"/>
      <c r="GDE123" s="1267"/>
      <c r="GDF123" s="1267"/>
      <c r="GDG123" s="1267"/>
      <c r="GDH123" s="1267"/>
      <c r="GDI123" s="1267"/>
      <c r="GDJ123" s="1267"/>
      <c r="GDK123" s="1267"/>
      <c r="GDL123" s="1267"/>
      <c r="GDM123" s="1267"/>
      <c r="GDN123" s="1267"/>
      <c r="GDO123" s="1267"/>
      <c r="GDP123" s="1267"/>
      <c r="GDQ123" s="1267"/>
      <c r="GDR123" s="1267"/>
      <c r="GDS123" s="1267"/>
      <c r="GDT123" s="1267"/>
      <c r="GDU123" s="1267"/>
      <c r="GDV123" s="1267"/>
      <c r="GDW123" s="1267"/>
      <c r="GDX123" s="1267"/>
      <c r="GDY123" s="1267"/>
      <c r="GDZ123" s="1267"/>
      <c r="GEA123" s="1267"/>
      <c r="GEB123" s="1267"/>
      <c r="GEC123" s="1267"/>
      <c r="GED123" s="1267"/>
      <c r="GEE123" s="1267"/>
      <c r="GEF123" s="1267"/>
      <c r="GEG123" s="1267"/>
      <c r="GEH123" s="1267"/>
      <c r="GEI123" s="1267"/>
      <c r="GEJ123" s="1267"/>
      <c r="GEK123" s="1267"/>
      <c r="GEL123" s="1267"/>
      <c r="GEM123" s="1267"/>
      <c r="GEN123" s="1267"/>
      <c r="GEO123" s="1267"/>
      <c r="GEP123" s="1267"/>
      <c r="GEQ123" s="1267"/>
      <c r="GER123" s="1267"/>
      <c r="GES123" s="1267"/>
      <c r="GET123" s="1267"/>
      <c r="GEU123" s="1267"/>
      <c r="GEV123" s="1267"/>
      <c r="GEW123" s="1267"/>
      <c r="GEX123" s="1267"/>
      <c r="GEY123" s="1267"/>
      <c r="GEZ123" s="1267"/>
      <c r="GFA123" s="1267"/>
      <c r="GFB123" s="1267"/>
      <c r="GFC123" s="1267"/>
      <c r="GFD123" s="1267"/>
      <c r="GFE123" s="1267"/>
      <c r="GFF123" s="1267"/>
      <c r="GFG123" s="1267"/>
      <c r="GFH123" s="1267"/>
      <c r="GFI123" s="1267"/>
      <c r="GFJ123" s="1267"/>
      <c r="GFK123" s="1267"/>
      <c r="GFL123" s="1267"/>
      <c r="GFM123" s="1267"/>
      <c r="GFN123" s="1267"/>
      <c r="GFO123" s="1267"/>
      <c r="GFP123" s="1267"/>
      <c r="GFQ123" s="1267"/>
      <c r="GFR123" s="1267"/>
      <c r="GFS123" s="1267"/>
      <c r="GFT123" s="1267"/>
      <c r="GFU123" s="1267"/>
      <c r="GFV123" s="1267"/>
      <c r="GFW123" s="1267"/>
      <c r="GFX123" s="1267"/>
      <c r="GFY123" s="1267"/>
      <c r="GFZ123" s="1267"/>
      <c r="GGA123" s="1267"/>
      <c r="GGB123" s="1267"/>
      <c r="GGC123" s="1267"/>
      <c r="GGD123" s="1267"/>
      <c r="GGE123" s="1267"/>
      <c r="GGF123" s="1267"/>
      <c r="GGG123" s="1267"/>
      <c r="GGH123" s="1267"/>
      <c r="GGI123" s="1267"/>
      <c r="GGJ123" s="1267"/>
      <c r="GGK123" s="1267"/>
      <c r="GGL123" s="1267"/>
      <c r="GGM123" s="1267"/>
      <c r="GGN123" s="1267"/>
      <c r="GGO123" s="1267"/>
      <c r="GGP123" s="1267"/>
      <c r="GGQ123" s="1267"/>
      <c r="GGR123" s="1267"/>
      <c r="GGS123" s="1267"/>
      <c r="GGT123" s="1267"/>
      <c r="GGU123" s="1267"/>
      <c r="GGV123" s="1267"/>
      <c r="GGW123" s="1267"/>
      <c r="GGX123" s="1267"/>
      <c r="GGY123" s="1267"/>
      <c r="GGZ123" s="1267"/>
      <c r="GHA123" s="1267"/>
      <c r="GHB123" s="1267"/>
      <c r="GHC123" s="1267"/>
      <c r="GHD123" s="1267"/>
      <c r="GHE123" s="1267"/>
      <c r="GHF123" s="1267"/>
      <c r="GHG123" s="1267"/>
      <c r="GHH123" s="1267"/>
      <c r="GHI123" s="1267"/>
      <c r="GHJ123" s="1267"/>
      <c r="GHK123" s="1267"/>
      <c r="GHL123" s="1267"/>
      <c r="GHM123" s="1267"/>
      <c r="GHN123" s="1267"/>
      <c r="GHO123" s="1267"/>
      <c r="GHP123" s="1267"/>
      <c r="GHQ123" s="1267"/>
      <c r="GHR123" s="1267"/>
      <c r="GHS123" s="1267"/>
      <c r="GHT123" s="1267"/>
      <c r="GHU123" s="1267"/>
      <c r="GHV123" s="1267"/>
      <c r="GHW123" s="1267"/>
      <c r="GHX123" s="1267"/>
      <c r="GHY123" s="1267"/>
      <c r="GHZ123" s="1267"/>
      <c r="GIA123" s="1267"/>
      <c r="GIB123" s="1267"/>
      <c r="GIC123" s="1267"/>
      <c r="GID123" s="1267"/>
      <c r="GIE123" s="1267"/>
      <c r="GIF123" s="1267"/>
      <c r="GIG123" s="1267"/>
      <c r="GIH123" s="1267"/>
      <c r="GII123" s="1267"/>
      <c r="GIJ123" s="1267"/>
      <c r="GIK123" s="1267"/>
      <c r="GIL123" s="1267"/>
      <c r="GIM123" s="1267"/>
      <c r="GIN123" s="1267"/>
      <c r="GIO123" s="1267"/>
      <c r="GIP123" s="1267"/>
      <c r="GIQ123" s="1267"/>
      <c r="GIR123" s="1267"/>
      <c r="GIS123" s="1267"/>
      <c r="GIT123" s="1267"/>
      <c r="GIU123" s="1267"/>
      <c r="GIV123" s="1267"/>
      <c r="GIW123" s="1267"/>
      <c r="GIX123" s="1267"/>
      <c r="GIY123" s="1267"/>
      <c r="GIZ123" s="1267"/>
      <c r="GJA123" s="1267"/>
      <c r="GJB123" s="1267"/>
      <c r="GJC123" s="1267"/>
      <c r="GJD123" s="1267"/>
      <c r="GJE123" s="1267"/>
      <c r="GJF123" s="1267"/>
      <c r="GJG123" s="1267"/>
      <c r="GJH123" s="1267"/>
      <c r="GJI123" s="1267"/>
      <c r="GJJ123" s="1267"/>
      <c r="GJK123" s="1267"/>
      <c r="GJL123" s="1267"/>
      <c r="GJM123" s="1267"/>
      <c r="GJN123" s="1267"/>
      <c r="GJO123" s="1267"/>
      <c r="GJP123" s="1267"/>
      <c r="GJQ123" s="1267"/>
      <c r="GJR123" s="1267"/>
      <c r="GJS123" s="1267"/>
      <c r="GJT123" s="1267"/>
      <c r="GJU123" s="1267"/>
      <c r="GJV123" s="1267"/>
      <c r="GJW123" s="1267"/>
      <c r="GJX123" s="1267"/>
      <c r="GJY123" s="1267"/>
      <c r="GJZ123" s="1267"/>
      <c r="GKA123" s="1267"/>
      <c r="GKB123" s="1267"/>
      <c r="GKC123" s="1267"/>
      <c r="GKD123" s="1267"/>
      <c r="GKE123" s="1267"/>
      <c r="GKF123" s="1267"/>
      <c r="GKG123" s="1267"/>
      <c r="GKH123" s="1267"/>
      <c r="GKI123" s="1267"/>
      <c r="GKJ123" s="1267"/>
      <c r="GKK123" s="1267"/>
      <c r="GKL123" s="1267"/>
      <c r="GKM123" s="1267"/>
      <c r="GKN123" s="1267"/>
      <c r="GKO123" s="1267"/>
      <c r="GKP123" s="1267"/>
      <c r="GKQ123" s="1267"/>
      <c r="GKR123" s="1267"/>
      <c r="GKS123" s="1267"/>
      <c r="GKT123" s="1267"/>
      <c r="GKU123" s="1267"/>
      <c r="GKV123" s="1267"/>
      <c r="GKW123" s="1267"/>
      <c r="GKX123" s="1267"/>
      <c r="GKY123" s="1267"/>
      <c r="GKZ123" s="1267"/>
      <c r="GLA123" s="1267"/>
      <c r="GLB123" s="1267"/>
      <c r="GLC123" s="1267"/>
      <c r="GLD123" s="1267"/>
      <c r="GLE123" s="1267"/>
      <c r="GLF123" s="1267"/>
      <c r="GLG123" s="1267"/>
      <c r="GLH123" s="1267"/>
      <c r="GLI123" s="1267"/>
      <c r="GLJ123" s="1267"/>
      <c r="GLK123" s="1267"/>
      <c r="GLL123" s="1267"/>
      <c r="GLM123" s="1267"/>
      <c r="GLN123" s="1267"/>
      <c r="GLO123" s="1267"/>
      <c r="GLP123" s="1267"/>
      <c r="GLQ123" s="1267"/>
      <c r="GLR123" s="1267"/>
      <c r="GLS123" s="1267"/>
      <c r="GLT123" s="1267"/>
      <c r="GLU123" s="1267"/>
      <c r="GLV123" s="1267"/>
      <c r="GLW123" s="1267"/>
      <c r="GLX123" s="1267"/>
      <c r="GLY123" s="1267"/>
      <c r="GLZ123" s="1267"/>
      <c r="GMA123" s="1267"/>
      <c r="GMB123" s="1267"/>
      <c r="GMC123" s="1267"/>
      <c r="GMD123" s="1267"/>
      <c r="GME123" s="1267"/>
      <c r="GMF123" s="1267"/>
      <c r="GMG123" s="1267"/>
      <c r="GMH123" s="1267"/>
      <c r="GMI123" s="1267"/>
      <c r="GMJ123" s="1267"/>
      <c r="GMK123" s="1267"/>
      <c r="GML123" s="1267"/>
      <c r="GMM123" s="1267"/>
      <c r="GMN123" s="1267"/>
      <c r="GMO123" s="1267"/>
      <c r="GMP123" s="1267"/>
      <c r="GMQ123" s="1267"/>
      <c r="GMR123" s="1267"/>
      <c r="GMS123" s="1267"/>
      <c r="GMT123" s="1267"/>
      <c r="GMU123" s="1267"/>
      <c r="GMV123" s="1267"/>
      <c r="GMW123" s="1267"/>
      <c r="GMX123" s="1267"/>
      <c r="GMY123" s="1267"/>
      <c r="GMZ123" s="1267"/>
      <c r="GNA123" s="1267"/>
      <c r="GNB123" s="1267"/>
      <c r="GNC123" s="1267"/>
      <c r="GND123" s="1267"/>
      <c r="GNE123" s="1267"/>
      <c r="GNF123" s="1267"/>
      <c r="GNG123" s="1267"/>
      <c r="GNH123" s="1267"/>
      <c r="GNI123" s="1267"/>
      <c r="GNJ123" s="1267"/>
      <c r="GNK123" s="1267"/>
      <c r="GNL123" s="1267"/>
      <c r="GNM123" s="1267"/>
      <c r="GNN123" s="1267"/>
      <c r="GNO123" s="1267"/>
      <c r="GNP123" s="1267"/>
      <c r="GNQ123" s="1267"/>
      <c r="GNR123" s="1267"/>
      <c r="GNS123" s="1267"/>
      <c r="GNT123" s="1267"/>
      <c r="GNU123" s="1267"/>
      <c r="GNV123" s="1267"/>
      <c r="GNW123" s="1267"/>
      <c r="GNX123" s="1267"/>
      <c r="GNY123" s="1267"/>
      <c r="GNZ123" s="1267"/>
      <c r="GOA123" s="1267"/>
      <c r="GOB123" s="1267"/>
      <c r="GOC123" s="1267"/>
      <c r="GOD123" s="1267"/>
      <c r="GOE123" s="1267"/>
      <c r="GOF123" s="1267"/>
      <c r="GOG123" s="1267"/>
      <c r="GOH123" s="1267"/>
      <c r="GOI123" s="1267"/>
      <c r="GOJ123" s="1267"/>
      <c r="GOK123" s="1267"/>
      <c r="GOL123" s="1267"/>
      <c r="GOM123" s="1267"/>
      <c r="GON123" s="1267"/>
      <c r="GOO123" s="1267"/>
      <c r="GOP123" s="1267"/>
      <c r="GOQ123" s="1267"/>
      <c r="GOR123" s="1267"/>
      <c r="GOS123" s="1267"/>
      <c r="GOT123" s="1267"/>
      <c r="GOU123" s="1267"/>
      <c r="GOV123" s="1267"/>
      <c r="GOW123" s="1267"/>
      <c r="GOX123" s="1267"/>
      <c r="GOY123" s="1267"/>
      <c r="GOZ123" s="1267"/>
      <c r="GPA123" s="1267"/>
      <c r="GPB123" s="1267"/>
      <c r="GPC123" s="1267"/>
      <c r="GPD123" s="1267"/>
      <c r="GPE123" s="1267"/>
      <c r="GPF123" s="1267"/>
      <c r="GPG123" s="1267"/>
      <c r="GPH123" s="1267"/>
      <c r="GPI123" s="1267"/>
      <c r="GPJ123" s="1267"/>
      <c r="GPK123" s="1267"/>
      <c r="GPL123" s="1267"/>
      <c r="GPM123" s="1267"/>
      <c r="GPN123" s="1267"/>
      <c r="GPO123" s="1267"/>
      <c r="GPP123" s="1267"/>
      <c r="GPQ123" s="1267"/>
      <c r="GPR123" s="1267"/>
      <c r="GPS123" s="1267"/>
      <c r="GPT123" s="1267"/>
      <c r="GPU123" s="1267"/>
      <c r="GPV123" s="1267"/>
      <c r="GPW123" s="1267"/>
      <c r="GPX123" s="1267"/>
      <c r="GPY123" s="1267"/>
      <c r="GPZ123" s="1267"/>
      <c r="GQA123" s="1267"/>
      <c r="GQB123" s="1267"/>
      <c r="GQC123" s="1267"/>
      <c r="GQD123" s="1267"/>
      <c r="GQE123" s="1267"/>
      <c r="GQF123" s="1267"/>
      <c r="GQG123" s="1267"/>
      <c r="GQH123" s="1267"/>
      <c r="GQI123" s="1267"/>
      <c r="GQJ123" s="1267"/>
      <c r="GQK123" s="1267"/>
      <c r="GQL123" s="1267"/>
      <c r="GQM123" s="1267"/>
      <c r="GQN123" s="1267"/>
      <c r="GQO123" s="1267"/>
      <c r="GQP123" s="1267"/>
      <c r="GQQ123" s="1267"/>
      <c r="GQR123" s="1267"/>
      <c r="GQS123" s="1267"/>
      <c r="GQT123" s="1267"/>
      <c r="GQU123" s="1267"/>
      <c r="GQV123" s="1267"/>
      <c r="GQW123" s="1267"/>
      <c r="GQX123" s="1267"/>
      <c r="GQY123" s="1267"/>
      <c r="GQZ123" s="1267"/>
      <c r="GRA123" s="1267"/>
      <c r="GRB123" s="1267"/>
      <c r="GRC123" s="1267"/>
      <c r="GRD123" s="1267"/>
      <c r="GRE123" s="1267"/>
      <c r="GRF123" s="1267"/>
      <c r="GRG123" s="1267"/>
      <c r="GRH123" s="1267"/>
      <c r="GRI123" s="1267"/>
      <c r="GRJ123" s="1267"/>
      <c r="GRK123" s="1267"/>
      <c r="GRL123" s="1267"/>
      <c r="GRM123" s="1267"/>
      <c r="GRN123" s="1267"/>
      <c r="GRO123" s="1267"/>
      <c r="GRP123" s="1267"/>
      <c r="GRQ123" s="1267"/>
      <c r="GRR123" s="1267"/>
      <c r="GRS123" s="1267"/>
      <c r="GRT123" s="1267"/>
      <c r="GRU123" s="1267"/>
      <c r="GRV123" s="1267"/>
      <c r="GRW123" s="1267"/>
      <c r="GRX123" s="1267"/>
      <c r="GRY123" s="1267"/>
      <c r="GRZ123" s="1267"/>
      <c r="GSA123" s="1267"/>
      <c r="GSB123" s="1267"/>
      <c r="GSC123" s="1267"/>
      <c r="GSD123" s="1267"/>
      <c r="GSE123" s="1267"/>
      <c r="GSF123" s="1267"/>
      <c r="GSG123" s="1267"/>
      <c r="GSH123" s="1267"/>
      <c r="GSI123" s="1267"/>
      <c r="GSJ123" s="1267"/>
      <c r="GSK123" s="1267"/>
      <c r="GSL123" s="1267"/>
      <c r="GSM123" s="1267"/>
      <c r="GSN123" s="1267"/>
      <c r="GSO123" s="1267"/>
      <c r="GSP123" s="1267"/>
      <c r="GSQ123" s="1267"/>
      <c r="GSR123" s="1267"/>
      <c r="GSS123" s="1267"/>
      <c r="GST123" s="1267"/>
      <c r="GSU123" s="1267"/>
      <c r="GSV123" s="1267"/>
      <c r="GSW123" s="1267"/>
      <c r="GSX123" s="1267"/>
      <c r="GSY123" s="1267"/>
      <c r="GSZ123" s="1267"/>
      <c r="GTA123" s="1267"/>
      <c r="GTB123" s="1267"/>
      <c r="GTC123" s="1267"/>
      <c r="GTD123" s="1267"/>
      <c r="GTE123" s="1267"/>
      <c r="GTF123" s="1267"/>
      <c r="GTG123" s="1267"/>
      <c r="GTH123" s="1267"/>
      <c r="GTI123" s="1267"/>
      <c r="GTJ123" s="1267"/>
      <c r="GTK123" s="1267"/>
      <c r="GTL123" s="1267"/>
      <c r="GTM123" s="1267"/>
      <c r="GTN123" s="1267"/>
      <c r="GTO123" s="1267"/>
      <c r="GTP123" s="1267"/>
      <c r="GTQ123" s="1267"/>
      <c r="GTR123" s="1267"/>
      <c r="GTS123" s="1267"/>
      <c r="GTT123" s="1267"/>
      <c r="GTU123" s="1267"/>
      <c r="GTV123" s="1267"/>
      <c r="GTW123" s="1267"/>
      <c r="GTX123" s="1267"/>
      <c r="GTY123" s="1267"/>
      <c r="GTZ123" s="1267"/>
      <c r="GUA123" s="1267"/>
      <c r="GUB123" s="1267"/>
      <c r="GUC123" s="1267"/>
      <c r="GUD123" s="1267"/>
      <c r="GUE123" s="1267"/>
      <c r="GUF123" s="1267"/>
      <c r="GUG123" s="1267"/>
      <c r="GUH123" s="1267"/>
      <c r="GUI123" s="1267"/>
      <c r="GUJ123" s="1267"/>
      <c r="GUK123" s="1267"/>
      <c r="GUL123" s="1267"/>
      <c r="GUM123" s="1267"/>
      <c r="GUN123" s="1267"/>
      <c r="GUO123" s="1267"/>
      <c r="GUP123" s="1267"/>
      <c r="GUQ123" s="1267"/>
      <c r="GUR123" s="1267"/>
      <c r="GUS123" s="1267"/>
      <c r="GUT123" s="1267"/>
      <c r="GUU123" s="1267"/>
      <c r="GUV123" s="1267"/>
      <c r="GUW123" s="1267"/>
      <c r="GUX123" s="1267"/>
      <c r="GUY123" s="1267"/>
      <c r="GUZ123" s="1267"/>
      <c r="GVA123" s="1267"/>
      <c r="GVB123" s="1267"/>
      <c r="GVC123" s="1267"/>
      <c r="GVD123" s="1267"/>
      <c r="GVE123" s="1267"/>
      <c r="GVF123" s="1267"/>
      <c r="GVG123" s="1267"/>
      <c r="GVH123" s="1267"/>
      <c r="GVI123" s="1267"/>
      <c r="GVJ123" s="1267"/>
      <c r="GVK123" s="1267"/>
      <c r="GVL123" s="1267"/>
      <c r="GVM123" s="1267"/>
      <c r="GVN123" s="1267"/>
      <c r="GVO123" s="1267"/>
      <c r="GVP123" s="1267"/>
      <c r="GVQ123" s="1267"/>
      <c r="GVR123" s="1267"/>
      <c r="GVS123" s="1267"/>
      <c r="GVT123" s="1267"/>
      <c r="GVU123" s="1267"/>
      <c r="GVV123" s="1267"/>
      <c r="GVW123" s="1267"/>
      <c r="GVX123" s="1267"/>
      <c r="GVY123" s="1267"/>
      <c r="GVZ123" s="1267"/>
      <c r="GWA123" s="1267"/>
      <c r="GWB123" s="1267"/>
      <c r="GWC123" s="1267"/>
      <c r="GWD123" s="1267"/>
      <c r="GWE123" s="1267"/>
      <c r="GWF123" s="1267"/>
      <c r="GWG123" s="1267"/>
      <c r="GWH123" s="1267"/>
      <c r="GWI123" s="1267"/>
      <c r="GWJ123" s="1267"/>
      <c r="GWK123" s="1267"/>
      <c r="GWL123" s="1267"/>
      <c r="GWM123" s="1267"/>
      <c r="GWN123" s="1267"/>
      <c r="GWO123" s="1267"/>
      <c r="GWP123" s="1267"/>
      <c r="GWQ123" s="1267"/>
      <c r="GWR123" s="1267"/>
      <c r="GWS123" s="1267"/>
      <c r="GWT123" s="1267"/>
      <c r="GWU123" s="1267"/>
      <c r="GWV123" s="1267"/>
      <c r="GWW123" s="1267"/>
      <c r="GWX123" s="1267"/>
      <c r="GWY123" s="1267"/>
      <c r="GWZ123" s="1267"/>
      <c r="GXA123" s="1267"/>
      <c r="GXB123" s="1267"/>
      <c r="GXC123" s="1267"/>
      <c r="GXD123" s="1267"/>
      <c r="GXE123" s="1267"/>
      <c r="GXF123" s="1267"/>
      <c r="GXG123" s="1267"/>
      <c r="GXH123" s="1267"/>
      <c r="GXI123" s="1267"/>
      <c r="GXJ123" s="1267"/>
      <c r="GXK123" s="1267"/>
      <c r="GXL123" s="1267"/>
      <c r="GXM123" s="1267"/>
      <c r="GXN123" s="1267"/>
      <c r="GXO123" s="1267"/>
      <c r="GXP123" s="1267"/>
      <c r="GXQ123" s="1267"/>
      <c r="GXR123" s="1267"/>
      <c r="GXS123" s="1267"/>
      <c r="GXT123" s="1267"/>
      <c r="GXU123" s="1267"/>
      <c r="GXV123" s="1267"/>
      <c r="GXW123" s="1267"/>
      <c r="GXX123" s="1267"/>
      <c r="GXY123" s="1267"/>
      <c r="GXZ123" s="1267"/>
      <c r="GYA123" s="1267"/>
      <c r="GYB123" s="1267"/>
      <c r="GYC123" s="1267"/>
      <c r="GYD123" s="1267"/>
      <c r="GYE123" s="1267"/>
      <c r="GYF123" s="1267"/>
      <c r="GYG123" s="1267"/>
      <c r="GYH123" s="1267"/>
      <c r="GYI123" s="1267"/>
      <c r="GYJ123" s="1267"/>
      <c r="GYK123" s="1267"/>
      <c r="GYL123" s="1267"/>
      <c r="GYM123" s="1267"/>
      <c r="GYN123" s="1267"/>
      <c r="GYO123" s="1267"/>
      <c r="GYP123" s="1267"/>
      <c r="GYQ123" s="1267"/>
      <c r="GYR123" s="1267"/>
      <c r="GYS123" s="1267"/>
      <c r="GYT123" s="1267"/>
      <c r="GYU123" s="1267"/>
      <c r="GYV123" s="1267"/>
      <c r="GYW123" s="1267"/>
      <c r="GYX123" s="1267"/>
      <c r="GYY123" s="1267"/>
      <c r="GYZ123" s="1267"/>
      <c r="GZA123" s="1267"/>
      <c r="GZB123" s="1267"/>
      <c r="GZC123" s="1267"/>
      <c r="GZD123" s="1267"/>
      <c r="GZE123" s="1267"/>
      <c r="GZF123" s="1267"/>
      <c r="GZG123" s="1267"/>
      <c r="GZH123" s="1267"/>
      <c r="GZI123" s="1267"/>
      <c r="GZJ123" s="1267"/>
      <c r="GZK123" s="1267"/>
      <c r="GZL123" s="1267"/>
      <c r="GZM123" s="1267"/>
      <c r="GZN123" s="1267"/>
      <c r="GZO123" s="1267"/>
      <c r="GZP123" s="1267"/>
      <c r="GZQ123" s="1267"/>
      <c r="GZR123" s="1267"/>
      <c r="GZS123" s="1267"/>
      <c r="GZT123" s="1267"/>
      <c r="GZU123" s="1267"/>
      <c r="GZV123" s="1267"/>
      <c r="GZW123" s="1267"/>
      <c r="GZX123" s="1267"/>
      <c r="GZY123" s="1267"/>
      <c r="GZZ123" s="1267"/>
      <c r="HAA123" s="1267"/>
      <c r="HAB123" s="1267"/>
      <c r="HAC123" s="1267"/>
      <c r="HAD123" s="1267"/>
      <c r="HAE123" s="1267"/>
      <c r="HAF123" s="1267"/>
      <c r="HAG123" s="1267"/>
      <c r="HAH123" s="1267"/>
      <c r="HAI123" s="1267"/>
      <c r="HAJ123" s="1267"/>
      <c r="HAK123" s="1267"/>
      <c r="HAL123" s="1267"/>
      <c r="HAM123" s="1267"/>
      <c r="HAN123" s="1267"/>
      <c r="HAO123" s="1267"/>
      <c r="HAP123" s="1267"/>
      <c r="HAQ123" s="1267"/>
      <c r="HAR123" s="1267"/>
      <c r="HAS123" s="1267"/>
      <c r="HAT123" s="1267"/>
      <c r="HAU123" s="1267"/>
      <c r="HAV123" s="1267"/>
      <c r="HAW123" s="1267"/>
      <c r="HAX123" s="1267"/>
      <c r="HAY123" s="1267"/>
      <c r="HAZ123" s="1267"/>
      <c r="HBA123" s="1267"/>
      <c r="HBB123" s="1267"/>
      <c r="HBC123" s="1267"/>
      <c r="HBD123" s="1267"/>
      <c r="HBE123" s="1267"/>
      <c r="HBF123" s="1267"/>
      <c r="HBG123" s="1267"/>
      <c r="HBH123" s="1267"/>
      <c r="HBI123" s="1267"/>
      <c r="HBJ123" s="1267"/>
      <c r="HBK123" s="1267"/>
      <c r="HBL123" s="1267"/>
      <c r="HBM123" s="1267"/>
      <c r="HBN123" s="1267"/>
      <c r="HBO123" s="1267"/>
      <c r="HBP123" s="1267"/>
      <c r="HBQ123" s="1267"/>
      <c r="HBR123" s="1267"/>
      <c r="HBS123" s="1267"/>
      <c r="HBT123" s="1267"/>
      <c r="HBU123" s="1267"/>
      <c r="HBV123" s="1267"/>
      <c r="HBW123" s="1267"/>
      <c r="HBX123" s="1267"/>
      <c r="HBY123" s="1267"/>
      <c r="HBZ123" s="1267"/>
      <c r="HCA123" s="1267"/>
      <c r="HCB123" s="1267"/>
      <c r="HCC123" s="1267"/>
      <c r="HCD123" s="1267"/>
      <c r="HCE123" s="1267"/>
      <c r="HCF123" s="1267"/>
      <c r="HCG123" s="1267"/>
      <c r="HCH123" s="1267"/>
      <c r="HCI123" s="1267"/>
      <c r="HCJ123" s="1267"/>
      <c r="HCK123" s="1267"/>
      <c r="HCL123" s="1267"/>
      <c r="HCM123" s="1267"/>
      <c r="HCN123" s="1267"/>
      <c r="HCO123" s="1267"/>
      <c r="HCP123" s="1267"/>
      <c r="HCQ123" s="1267"/>
      <c r="HCR123" s="1267"/>
      <c r="HCS123" s="1267"/>
      <c r="HCT123" s="1267"/>
      <c r="HCU123" s="1267"/>
      <c r="HCV123" s="1267"/>
      <c r="HCW123" s="1267"/>
      <c r="HCX123" s="1267"/>
      <c r="HCY123" s="1267"/>
      <c r="HCZ123" s="1267"/>
      <c r="HDA123" s="1267"/>
      <c r="HDB123" s="1267"/>
      <c r="HDC123" s="1267"/>
      <c r="HDD123" s="1267"/>
      <c r="HDE123" s="1267"/>
      <c r="HDF123" s="1267"/>
      <c r="HDG123" s="1267"/>
      <c r="HDH123" s="1267"/>
      <c r="HDI123" s="1267"/>
      <c r="HDJ123" s="1267"/>
      <c r="HDK123" s="1267"/>
      <c r="HDL123" s="1267"/>
      <c r="HDM123" s="1267"/>
      <c r="HDN123" s="1267"/>
      <c r="HDO123" s="1267"/>
      <c r="HDP123" s="1267"/>
      <c r="HDQ123" s="1267"/>
      <c r="HDR123" s="1267"/>
      <c r="HDS123" s="1267"/>
      <c r="HDT123" s="1267"/>
      <c r="HDU123" s="1267"/>
      <c r="HDV123" s="1267"/>
      <c r="HDW123" s="1267"/>
      <c r="HDX123" s="1267"/>
      <c r="HDY123" s="1267"/>
      <c r="HDZ123" s="1267"/>
      <c r="HEA123" s="1267"/>
      <c r="HEB123" s="1267"/>
      <c r="HEC123" s="1267"/>
      <c r="HED123" s="1267"/>
      <c r="HEE123" s="1267"/>
      <c r="HEF123" s="1267"/>
      <c r="HEG123" s="1267"/>
      <c r="HEH123" s="1267"/>
      <c r="HEI123" s="1267"/>
      <c r="HEJ123" s="1267"/>
      <c r="HEK123" s="1267"/>
      <c r="HEL123" s="1267"/>
      <c r="HEM123" s="1267"/>
      <c r="HEN123" s="1267"/>
      <c r="HEO123" s="1267"/>
      <c r="HEP123" s="1267"/>
      <c r="HEQ123" s="1267"/>
      <c r="HER123" s="1267"/>
      <c r="HES123" s="1267"/>
      <c r="HET123" s="1267"/>
      <c r="HEU123" s="1267"/>
      <c r="HEV123" s="1267"/>
      <c r="HEW123" s="1267"/>
      <c r="HEX123" s="1267"/>
      <c r="HEY123" s="1267"/>
      <c r="HEZ123" s="1267"/>
      <c r="HFA123" s="1267"/>
      <c r="HFB123" s="1267"/>
      <c r="HFC123" s="1267"/>
      <c r="HFD123" s="1267"/>
      <c r="HFE123" s="1267"/>
      <c r="HFF123" s="1267"/>
      <c r="HFG123" s="1267"/>
      <c r="HFH123" s="1267"/>
      <c r="HFI123" s="1267"/>
      <c r="HFJ123" s="1267"/>
      <c r="HFK123" s="1267"/>
      <c r="HFL123" s="1267"/>
      <c r="HFM123" s="1267"/>
      <c r="HFN123" s="1267"/>
      <c r="HFO123" s="1267"/>
      <c r="HFP123" s="1267"/>
      <c r="HFQ123" s="1267"/>
      <c r="HFR123" s="1267"/>
      <c r="HFS123" s="1267"/>
      <c r="HFT123" s="1267"/>
      <c r="HFU123" s="1267"/>
      <c r="HFV123" s="1267"/>
      <c r="HFW123" s="1267"/>
      <c r="HFX123" s="1267"/>
      <c r="HFY123" s="1267"/>
      <c r="HFZ123" s="1267"/>
      <c r="HGA123" s="1267"/>
      <c r="HGB123" s="1267"/>
      <c r="HGC123" s="1267"/>
      <c r="HGD123" s="1267"/>
      <c r="HGE123" s="1267"/>
      <c r="HGF123" s="1267"/>
      <c r="HGG123" s="1267"/>
      <c r="HGH123" s="1267"/>
      <c r="HGI123" s="1267"/>
      <c r="HGJ123" s="1267"/>
      <c r="HGK123" s="1267"/>
      <c r="HGL123" s="1267"/>
      <c r="HGM123" s="1267"/>
      <c r="HGN123" s="1267"/>
      <c r="HGO123" s="1267"/>
      <c r="HGP123" s="1267"/>
      <c r="HGQ123" s="1267"/>
      <c r="HGR123" s="1267"/>
      <c r="HGS123" s="1267"/>
      <c r="HGT123" s="1267"/>
      <c r="HGU123" s="1267"/>
      <c r="HGV123" s="1267"/>
      <c r="HGW123" s="1267"/>
      <c r="HGX123" s="1267"/>
      <c r="HGY123" s="1267"/>
      <c r="HGZ123" s="1267"/>
      <c r="HHA123" s="1267"/>
      <c r="HHB123" s="1267"/>
      <c r="HHC123" s="1267"/>
      <c r="HHD123" s="1267"/>
      <c r="HHE123" s="1267"/>
      <c r="HHF123" s="1267"/>
      <c r="HHG123" s="1267"/>
      <c r="HHH123" s="1267"/>
      <c r="HHI123" s="1267"/>
      <c r="HHJ123" s="1267"/>
      <c r="HHK123" s="1267"/>
      <c r="HHL123" s="1267"/>
      <c r="HHM123" s="1267"/>
      <c r="HHN123" s="1267"/>
      <c r="HHO123" s="1267"/>
      <c r="HHP123" s="1267"/>
      <c r="HHQ123" s="1267"/>
      <c r="HHR123" s="1267"/>
      <c r="HHS123" s="1267"/>
      <c r="HHT123" s="1267"/>
      <c r="HHU123" s="1267"/>
      <c r="HHV123" s="1267"/>
      <c r="HHW123" s="1267"/>
      <c r="HHX123" s="1267"/>
      <c r="HHY123" s="1267"/>
      <c r="HHZ123" s="1267"/>
      <c r="HIA123" s="1267"/>
      <c r="HIB123" s="1267"/>
      <c r="HIC123" s="1267"/>
      <c r="HID123" s="1267"/>
      <c r="HIE123" s="1267"/>
      <c r="HIF123" s="1267"/>
      <c r="HIG123" s="1267"/>
      <c r="HIH123" s="1267"/>
      <c r="HII123" s="1267"/>
      <c r="HIJ123" s="1267"/>
      <c r="HIK123" s="1267"/>
      <c r="HIL123" s="1267"/>
      <c r="HIM123" s="1267"/>
      <c r="HIN123" s="1267"/>
      <c r="HIO123" s="1267"/>
      <c r="HIP123" s="1267"/>
      <c r="HIQ123" s="1267"/>
      <c r="HIR123" s="1267"/>
      <c r="HIS123" s="1267"/>
      <c r="HIT123" s="1267"/>
      <c r="HIU123" s="1267"/>
      <c r="HIV123" s="1267"/>
      <c r="HIW123" s="1267"/>
      <c r="HIX123" s="1267"/>
      <c r="HIY123" s="1267"/>
      <c r="HIZ123" s="1267"/>
      <c r="HJA123" s="1267"/>
      <c r="HJB123" s="1267"/>
      <c r="HJC123" s="1267"/>
      <c r="HJD123" s="1267"/>
      <c r="HJE123" s="1267"/>
      <c r="HJF123" s="1267"/>
      <c r="HJG123" s="1267"/>
      <c r="HJH123" s="1267"/>
      <c r="HJI123" s="1267"/>
      <c r="HJJ123" s="1267"/>
      <c r="HJK123" s="1267"/>
      <c r="HJL123" s="1267"/>
      <c r="HJM123" s="1267"/>
      <c r="HJN123" s="1267"/>
      <c r="HJO123" s="1267"/>
      <c r="HJP123" s="1267"/>
      <c r="HJQ123" s="1267"/>
      <c r="HJR123" s="1267"/>
      <c r="HJS123" s="1267"/>
      <c r="HJT123" s="1267"/>
      <c r="HJU123" s="1267"/>
      <c r="HJV123" s="1267"/>
      <c r="HJW123" s="1267"/>
      <c r="HJX123" s="1267"/>
      <c r="HJY123" s="1267"/>
      <c r="HJZ123" s="1267"/>
      <c r="HKA123" s="1267"/>
      <c r="HKB123" s="1267"/>
      <c r="HKC123" s="1267"/>
      <c r="HKD123" s="1267"/>
      <c r="HKE123" s="1267"/>
      <c r="HKF123" s="1267"/>
      <c r="HKG123" s="1267"/>
      <c r="HKH123" s="1267"/>
      <c r="HKI123" s="1267"/>
      <c r="HKJ123" s="1267"/>
      <c r="HKK123" s="1267"/>
      <c r="HKL123" s="1267"/>
      <c r="HKM123" s="1267"/>
      <c r="HKN123" s="1267"/>
      <c r="HKO123" s="1267"/>
      <c r="HKP123" s="1267"/>
      <c r="HKQ123" s="1267"/>
      <c r="HKR123" s="1267"/>
      <c r="HKS123" s="1267"/>
      <c r="HKT123" s="1267"/>
      <c r="HKU123" s="1267"/>
      <c r="HKV123" s="1267"/>
      <c r="HKW123" s="1267"/>
      <c r="HKX123" s="1267"/>
      <c r="HKY123" s="1267"/>
      <c r="HKZ123" s="1267"/>
      <c r="HLA123" s="1267"/>
      <c r="HLB123" s="1267"/>
      <c r="HLC123" s="1267"/>
      <c r="HLD123" s="1267"/>
      <c r="HLE123" s="1267"/>
      <c r="HLF123" s="1267"/>
      <c r="HLG123" s="1267"/>
      <c r="HLH123" s="1267"/>
      <c r="HLI123" s="1267"/>
      <c r="HLJ123" s="1267"/>
      <c r="HLK123" s="1267"/>
      <c r="HLL123" s="1267"/>
      <c r="HLM123" s="1267"/>
      <c r="HLN123" s="1267"/>
      <c r="HLO123" s="1267"/>
      <c r="HLP123" s="1267"/>
      <c r="HLQ123" s="1267"/>
      <c r="HLR123" s="1267"/>
      <c r="HLS123" s="1267"/>
      <c r="HLT123" s="1267"/>
      <c r="HLU123" s="1267"/>
      <c r="HLV123" s="1267"/>
      <c r="HLW123" s="1267"/>
      <c r="HLX123" s="1267"/>
      <c r="HLY123" s="1267"/>
      <c r="HLZ123" s="1267"/>
      <c r="HMA123" s="1267"/>
      <c r="HMB123" s="1267"/>
      <c r="HMC123" s="1267"/>
      <c r="HMD123" s="1267"/>
      <c r="HME123" s="1267"/>
      <c r="HMF123" s="1267"/>
      <c r="HMG123" s="1267"/>
      <c r="HMH123" s="1267"/>
      <c r="HMI123" s="1267"/>
      <c r="HMJ123" s="1267"/>
      <c r="HMK123" s="1267"/>
      <c r="HML123" s="1267"/>
      <c r="HMM123" s="1267"/>
      <c r="HMN123" s="1267"/>
      <c r="HMO123" s="1267"/>
      <c r="HMP123" s="1267"/>
      <c r="HMQ123" s="1267"/>
      <c r="HMR123" s="1267"/>
      <c r="HMS123" s="1267"/>
      <c r="HMT123" s="1267"/>
      <c r="HMU123" s="1267"/>
      <c r="HMV123" s="1267"/>
      <c r="HMW123" s="1267"/>
      <c r="HMX123" s="1267"/>
      <c r="HMY123" s="1267"/>
      <c r="HMZ123" s="1267"/>
      <c r="HNA123" s="1267"/>
      <c r="HNB123" s="1267"/>
      <c r="HNC123" s="1267"/>
      <c r="HND123" s="1267"/>
      <c r="HNE123" s="1267"/>
      <c r="HNF123" s="1267"/>
      <c r="HNG123" s="1267"/>
      <c r="HNH123" s="1267"/>
      <c r="HNI123" s="1267"/>
      <c r="HNJ123" s="1267"/>
      <c r="HNK123" s="1267"/>
      <c r="HNL123" s="1267"/>
      <c r="HNM123" s="1267"/>
      <c r="HNN123" s="1267"/>
      <c r="HNO123" s="1267"/>
      <c r="HNP123" s="1267"/>
      <c r="HNQ123" s="1267"/>
      <c r="HNR123" s="1267"/>
      <c r="HNS123" s="1267"/>
      <c r="HNT123" s="1267"/>
      <c r="HNU123" s="1267"/>
      <c r="HNV123" s="1267"/>
      <c r="HNW123" s="1267"/>
      <c r="HNX123" s="1267"/>
      <c r="HNY123" s="1267"/>
      <c r="HNZ123" s="1267"/>
      <c r="HOA123" s="1267"/>
      <c r="HOB123" s="1267"/>
      <c r="HOC123" s="1267"/>
      <c r="HOD123" s="1267"/>
      <c r="HOE123" s="1267"/>
      <c r="HOF123" s="1267"/>
      <c r="HOG123" s="1267"/>
      <c r="HOH123" s="1267"/>
      <c r="HOI123" s="1267"/>
      <c r="HOJ123" s="1267"/>
      <c r="HOK123" s="1267"/>
      <c r="HOL123" s="1267"/>
      <c r="HOM123" s="1267"/>
      <c r="HON123" s="1267"/>
      <c r="HOO123" s="1267"/>
      <c r="HOP123" s="1267"/>
      <c r="HOQ123" s="1267"/>
      <c r="HOR123" s="1267"/>
      <c r="HOS123" s="1267"/>
      <c r="HOT123" s="1267"/>
      <c r="HOU123" s="1267"/>
      <c r="HOV123" s="1267"/>
      <c r="HOW123" s="1267"/>
      <c r="HOX123" s="1267"/>
      <c r="HOY123" s="1267"/>
      <c r="HOZ123" s="1267"/>
      <c r="HPA123" s="1267"/>
      <c r="HPB123" s="1267"/>
      <c r="HPC123" s="1267"/>
      <c r="HPD123" s="1267"/>
      <c r="HPE123" s="1267"/>
      <c r="HPF123" s="1267"/>
      <c r="HPG123" s="1267"/>
      <c r="HPH123" s="1267"/>
      <c r="HPI123" s="1267"/>
      <c r="HPJ123" s="1267"/>
      <c r="HPK123" s="1267"/>
      <c r="HPL123" s="1267"/>
      <c r="HPM123" s="1267"/>
      <c r="HPN123" s="1267"/>
      <c r="HPO123" s="1267"/>
      <c r="HPP123" s="1267"/>
      <c r="HPQ123" s="1267"/>
      <c r="HPR123" s="1267"/>
      <c r="HPS123" s="1267"/>
      <c r="HPT123" s="1267"/>
      <c r="HPU123" s="1267"/>
      <c r="HPV123" s="1267"/>
      <c r="HPW123" s="1267"/>
      <c r="HPX123" s="1267"/>
      <c r="HPY123" s="1267"/>
      <c r="HPZ123" s="1267"/>
      <c r="HQA123" s="1267"/>
      <c r="HQB123" s="1267"/>
      <c r="HQC123" s="1267"/>
      <c r="HQD123" s="1267"/>
      <c r="HQE123" s="1267"/>
      <c r="HQF123" s="1267"/>
      <c r="HQG123" s="1267"/>
      <c r="HQH123" s="1267"/>
      <c r="HQI123" s="1267"/>
      <c r="HQJ123" s="1267"/>
      <c r="HQK123" s="1267"/>
      <c r="HQL123" s="1267"/>
      <c r="HQM123" s="1267"/>
      <c r="HQN123" s="1267"/>
      <c r="HQO123" s="1267"/>
      <c r="HQP123" s="1267"/>
      <c r="HQQ123" s="1267"/>
      <c r="HQR123" s="1267"/>
      <c r="HQS123" s="1267"/>
      <c r="HQT123" s="1267"/>
      <c r="HQU123" s="1267"/>
      <c r="HQV123" s="1267"/>
      <c r="HQW123" s="1267"/>
      <c r="HQX123" s="1267"/>
      <c r="HQY123" s="1267"/>
      <c r="HQZ123" s="1267"/>
      <c r="HRA123" s="1267"/>
      <c r="HRB123" s="1267"/>
      <c r="HRC123" s="1267"/>
      <c r="HRD123" s="1267"/>
      <c r="HRE123" s="1267"/>
      <c r="HRF123" s="1267"/>
      <c r="HRG123" s="1267"/>
      <c r="HRH123" s="1267"/>
      <c r="HRI123" s="1267"/>
      <c r="HRJ123" s="1267"/>
      <c r="HRK123" s="1267"/>
      <c r="HRL123" s="1267"/>
      <c r="HRM123" s="1267"/>
      <c r="HRN123" s="1267"/>
      <c r="HRO123" s="1267"/>
      <c r="HRP123" s="1267"/>
      <c r="HRQ123" s="1267"/>
      <c r="HRR123" s="1267"/>
      <c r="HRS123" s="1267"/>
      <c r="HRT123" s="1267"/>
      <c r="HRU123" s="1267"/>
      <c r="HRV123" s="1267"/>
      <c r="HRW123" s="1267"/>
      <c r="HRX123" s="1267"/>
      <c r="HRY123" s="1267"/>
      <c r="HRZ123" s="1267"/>
      <c r="HSA123" s="1267"/>
      <c r="HSB123" s="1267"/>
      <c r="HSC123" s="1267"/>
      <c r="HSD123" s="1267"/>
      <c r="HSE123" s="1267"/>
      <c r="HSF123" s="1267"/>
      <c r="HSG123" s="1267"/>
      <c r="HSH123" s="1267"/>
      <c r="HSI123" s="1267"/>
      <c r="HSJ123" s="1267"/>
      <c r="HSK123" s="1267"/>
      <c r="HSL123" s="1267"/>
      <c r="HSM123" s="1267"/>
      <c r="HSN123" s="1267"/>
      <c r="HSO123" s="1267"/>
      <c r="HSP123" s="1267"/>
      <c r="HSQ123" s="1267"/>
      <c r="HSR123" s="1267"/>
      <c r="HSS123" s="1267"/>
      <c r="HST123" s="1267"/>
      <c r="HSU123" s="1267"/>
      <c r="HSV123" s="1267"/>
      <c r="HSW123" s="1267"/>
      <c r="HSX123" s="1267"/>
      <c r="HSY123" s="1267"/>
      <c r="HSZ123" s="1267"/>
      <c r="HTA123" s="1267"/>
      <c r="HTB123" s="1267"/>
      <c r="HTC123" s="1267"/>
      <c r="HTD123" s="1267"/>
      <c r="HTE123" s="1267"/>
      <c r="HTF123" s="1267"/>
      <c r="HTG123" s="1267"/>
      <c r="HTH123" s="1267"/>
      <c r="HTI123" s="1267"/>
      <c r="HTJ123" s="1267"/>
      <c r="HTK123" s="1267"/>
      <c r="HTL123" s="1267"/>
      <c r="HTM123" s="1267"/>
      <c r="HTN123" s="1267"/>
      <c r="HTO123" s="1267"/>
      <c r="HTP123" s="1267"/>
      <c r="HTQ123" s="1267"/>
      <c r="HTR123" s="1267"/>
      <c r="HTS123" s="1267"/>
      <c r="HTT123" s="1267"/>
      <c r="HTU123" s="1267"/>
      <c r="HTV123" s="1267"/>
      <c r="HTW123" s="1267"/>
      <c r="HTX123" s="1267"/>
      <c r="HTY123" s="1267"/>
      <c r="HTZ123" s="1267"/>
      <c r="HUA123" s="1267"/>
      <c r="HUB123" s="1267"/>
      <c r="HUC123" s="1267"/>
      <c r="HUD123" s="1267"/>
      <c r="HUE123" s="1267"/>
      <c r="HUF123" s="1267"/>
      <c r="HUG123" s="1267"/>
      <c r="HUH123" s="1267"/>
      <c r="HUI123" s="1267"/>
      <c r="HUJ123" s="1267"/>
      <c r="HUK123" s="1267"/>
      <c r="HUL123" s="1267"/>
      <c r="HUM123" s="1267"/>
      <c r="HUN123" s="1267"/>
      <c r="HUO123" s="1267"/>
      <c r="HUP123" s="1267"/>
      <c r="HUQ123" s="1267"/>
      <c r="HUR123" s="1267"/>
      <c r="HUS123" s="1267"/>
      <c r="HUT123" s="1267"/>
      <c r="HUU123" s="1267"/>
      <c r="HUV123" s="1267"/>
      <c r="HUW123" s="1267"/>
      <c r="HUX123" s="1267"/>
      <c r="HUY123" s="1267"/>
      <c r="HUZ123" s="1267"/>
      <c r="HVA123" s="1267"/>
      <c r="HVB123" s="1267"/>
      <c r="HVC123" s="1267"/>
      <c r="HVD123" s="1267"/>
      <c r="HVE123" s="1267"/>
      <c r="HVF123" s="1267"/>
      <c r="HVG123" s="1267"/>
      <c r="HVH123" s="1267"/>
      <c r="HVI123" s="1267"/>
      <c r="HVJ123" s="1267"/>
      <c r="HVK123" s="1267"/>
      <c r="HVL123" s="1267"/>
      <c r="HVM123" s="1267"/>
      <c r="HVN123" s="1267"/>
      <c r="HVO123" s="1267"/>
      <c r="HVP123" s="1267"/>
      <c r="HVQ123" s="1267"/>
      <c r="HVR123" s="1267"/>
      <c r="HVS123" s="1267"/>
      <c r="HVT123" s="1267"/>
      <c r="HVU123" s="1267"/>
      <c r="HVV123" s="1267"/>
      <c r="HVW123" s="1267"/>
      <c r="HVX123" s="1267"/>
      <c r="HVY123" s="1267"/>
      <c r="HVZ123" s="1267"/>
      <c r="HWA123" s="1267"/>
      <c r="HWB123" s="1267"/>
      <c r="HWC123" s="1267"/>
      <c r="HWD123" s="1267"/>
      <c r="HWE123" s="1267"/>
      <c r="HWF123" s="1267"/>
      <c r="HWG123" s="1267"/>
      <c r="HWH123" s="1267"/>
      <c r="HWI123" s="1267"/>
      <c r="HWJ123" s="1267"/>
      <c r="HWK123" s="1267"/>
      <c r="HWL123" s="1267"/>
      <c r="HWM123" s="1267"/>
      <c r="HWN123" s="1267"/>
      <c r="HWO123" s="1267"/>
      <c r="HWP123" s="1267"/>
      <c r="HWQ123" s="1267"/>
      <c r="HWR123" s="1267"/>
      <c r="HWS123" s="1267"/>
      <c r="HWT123" s="1267"/>
      <c r="HWU123" s="1267"/>
      <c r="HWV123" s="1267"/>
      <c r="HWW123" s="1267"/>
      <c r="HWX123" s="1267"/>
      <c r="HWY123" s="1267"/>
      <c r="HWZ123" s="1267"/>
      <c r="HXA123" s="1267"/>
      <c r="HXB123" s="1267"/>
      <c r="HXC123" s="1267"/>
      <c r="HXD123" s="1267"/>
      <c r="HXE123" s="1267"/>
      <c r="HXF123" s="1267"/>
      <c r="HXG123" s="1267"/>
      <c r="HXH123" s="1267"/>
      <c r="HXI123" s="1267"/>
      <c r="HXJ123" s="1267"/>
      <c r="HXK123" s="1267"/>
      <c r="HXL123" s="1267"/>
      <c r="HXM123" s="1267"/>
      <c r="HXN123" s="1267"/>
      <c r="HXO123" s="1267"/>
      <c r="HXP123" s="1267"/>
      <c r="HXQ123" s="1267"/>
      <c r="HXR123" s="1267"/>
      <c r="HXS123" s="1267"/>
      <c r="HXT123" s="1267"/>
      <c r="HXU123" s="1267"/>
      <c r="HXV123" s="1267"/>
      <c r="HXW123" s="1267"/>
      <c r="HXX123" s="1267"/>
      <c r="HXY123" s="1267"/>
      <c r="HXZ123" s="1267"/>
      <c r="HYA123" s="1267"/>
      <c r="HYB123" s="1267"/>
      <c r="HYC123" s="1267"/>
      <c r="HYD123" s="1267"/>
      <c r="HYE123" s="1267"/>
      <c r="HYF123" s="1267"/>
      <c r="HYG123" s="1267"/>
      <c r="HYH123" s="1267"/>
      <c r="HYI123" s="1267"/>
      <c r="HYJ123" s="1267"/>
      <c r="HYK123" s="1267"/>
      <c r="HYL123" s="1267"/>
      <c r="HYM123" s="1267"/>
      <c r="HYN123" s="1267"/>
      <c r="HYO123" s="1267"/>
      <c r="HYP123" s="1267"/>
      <c r="HYQ123" s="1267"/>
      <c r="HYR123" s="1267"/>
      <c r="HYS123" s="1267"/>
      <c r="HYT123" s="1267"/>
      <c r="HYU123" s="1267"/>
      <c r="HYV123" s="1267"/>
      <c r="HYW123" s="1267"/>
      <c r="HYX123" s="1267"/>
      <c r="HYY123" s="1267"/>
      <c r="HYZ123" s="1267"/>
      <c r="HZA123" s="1267"/>
      <c r="HZB123" s="1267"/>
      <c r="HZC123" s="1267"/>
      <c r="HZD123" s="1267"/>
      <c r="HZE123" s="1267"/>
      <c r="HZF123" s="1267"/>
      <c r="HZG123" s="1267"/>
      <c r="HZH123" s="1267"/>
      <c r="HZI123" s="1267"/>
      <c r="HZJ123" s="1267"/>
      <c r="HZK123" s="1267"/>
      <c r="HZL123" s="1267"/>
      <c r="HZM123" s="1267"/>
      <c r="HZN123" s="1267"/>
      <c r="HZO123" s="1267"/>
      <c r="HZP123" s="1267"/>
      <c r="HZQ123" s="1267"/>
      <c r="HZR123" s="1267"/>
      <c r="HZS123" s="1267"/>
      <c r="HZT123" s="1267"/>
      <c r="HZU123" s="1267"/>
      <c r="HZV123" s="1267"/>
      <c r="HZW123" s="1267"/>
      <c r="HZX123" s="1267"/>
      <c r="HZY123" s="1267"/>
      <c r="HZZ123" s="1267"/>
      <c r="IAA123" s="1267"/>
      <c r="IAB123" s="1267"/>
      <c r="IAC123" s="1267"/>
      <c r="IAD123" s="1267"/>
      <c r="IAE123" s="1267"/>
      <c r="IAF123" s="1267"/>
      <c r="IAG123" s="1267"/>
      <c r="IAH123" s="1267"/>
      <c r="IAI123" s="1267"/>
      <c r="IAJ123" s="1267"/>
      <c r="IAK123" s="1267"/>
      <c r="IAL123" s="1267"/>
      <c r="IAM123" s="1267"/>
      <c r="IAN123" s="1267"/>
      <c r="IAO123" s="1267"/>
      <c r="IAP123" s="1267"/>
      <c r="IAQ123" s="1267"/>
      <c r="IAR123" s="1267"/>
      <c r="IAS123" s="1267"/>
      <c r="IAT123" s="1267"/>
      <c r="IAU123" s="1267"/>
      <c r="IAV123" s="1267"/>
      <c r="IAW123" s="1267"/>
      <c r="IAX123" s="1267"/>
      <c r="IAY123" s="1267"/>
      <c r="IAZ123" s="1267"/>
      <c r="IBA123" s="1267"/>
      <c r="IBB123" s="1267"/>
      <c r="IBC123" s="1267"/>
      <c r="IBD123" s="1267"/>
      <c r="IBE123" s="1267"/>
      <c r="IBF123" s="1267"/>
      <c r="IBG123" s="1267"/>
      <c r="IBH123" s="1267"/>
      <c r="IBI123" s="1267"/>
      <c r="IBJ123" s="1267"/>
      <c r="IBK123" s="1267"/>
      <c r="IBL123" s="1267"/>
      <c r="IBM123" s="1267"/>
      <c r="IBN123" s="1267"/>
      <c r="IBO123" s="1267"/>
      <c r="IBP123" s="1267"/>
      <c r="IBQ123" s="1267"/>
      <c r="IBR123" s="1267"/>
      <c r="IBS123" s="1267"/>
      <c r="IBT123" s="1267"/>
      <c r="IBU123" s="1267"/>
      <c r="IBV123" s="1267"/>
      <c r="IBW123" s="1267"/>
      <c r="IBX123" s="1267"/>
      <c r="IBY123" s="1267"/>
      <c r="IBZ123" s="1267"/>
      <c r="ICA123" s="1267"/>
      <c r="ICB123" s="1267"/>
      <c r="ICC123" s="1267"/>
      <c r="ICD123" s="1267"/>
      <c r="ICE123" s="1267"/>
      <c r="ICF123" s="1267"/>
      <c r="ICG123" s="1267"/>
      <c r="ICH123" s="1267"/>
      <c r="ICI123" s="1267"/>
      <c r="ICJ123" s="1267"/>
      <c r="ICK123" s="1267"/>
      <c r="ICL123" s="1267"/>
      <c r="ICM123" s="1267"/>
      <c r="ICN123" s="1267"/>
      <c r="ICO123" s="1267"/>
      <c r="ICP123" s="1267"/>
      <c r="ICQ123" s="1267"/>
      <c r="ICR123" s="1267"/>
      <c r="ICS123" s="1267"/>
      <c r="ICT123" s="1267"/>
      <c r="ICU123" s="1267"/>
      <c r="ICV123" s="1267"/>
      <c r="ICW123" s="1267"/>
      <c r="ICX123" s="1267"/>
      <c r="ICY123" s="1267"/>
      <c r="ICZ123" s="1267"/>
      <c r="IDA123" s="1267"/>
      <c r="IDB123" s="1267"/>
      <c r="IDC123" s="1267"/>
      <c r="IDD123" s="1267"/>
      <c r="IDE123" s="1267"/>
      <c r="IDF123" s="1267"/>
      <c r="IDG123" s="1267"/>
      <c r="IDH123" s="1267"/>
      <c r="IDI123" s="1267"/>
      <c r="IDJ123" s="1267"/>
      <c r="IDK123" s="1267"/>
      <c r="IDL123" s="1267"/>
      <c r="IDM123" s="1267"/>
      <c r="IDN123" s="1267"/>
      <c r="IDO123" s="1267"/>
      <c r="IDP123" s="1267"/>
      <c r="IDQ123" s="1267"/>
      <c r="IDR123" s="1267"/>
      <c r="IDS123" s="1267"/>
      <c r="IDT123" s="1267"/>
      <c r="IDU123" s="1267"/>
      <c r="IDV123" s="1267"/>
      <c r="IDW123" s="1267"/>
      <c r="IDX123" s="1267"/>
      <c r="IDY123" s="1267"/>
      <c r="IDZ123" s="1267"/>
      <c r="IEA123" s="1267"/>
      <c r="IEB123" s="1267"/>
      <c r="IEC123" s="1267"/>
      <c r="IED123" s="1267"/>
      <c r="IEE123" s="1267"/>
      <c r="IEF123" s="1267"/>
      <c r="IEG123" s="1267"/>
      <c r="IEH123" s="1267"/>
      <c r="IEI123" s="1267"/>
      <c r="IEJ123" s="1267"/>
      <c r="IEK123" s="1267"/>
      <c r="IEL123" s="1267"/>
      <c r="IEM123" s="1267"/>
      <c r="IEN123" s="1267"/>
      <c r="IEO123" s="1267"/>
      <c r="IEP123" s="1267"/>
      <c r="IEQ123" s="1267"/>
      <c r="IER123" s="1267"/>
      <c r="IES123" s="1267"/>
      <c r="IET123" s="1267"/>
      <c r="IEU123" s="1267"/>
      <c r="IEV123" s="1267"/>
      <c r="IEW123" s="1267"/>
      <c r="IEX123" s="1267"/>
      <c r="IEY123" s="1267"/>
      <c r="IEZ123" s="1267"/>
      <c r="IFA123" s="1267"/>
      <c r="IFB123" s="1267"/>
      <c r="IFC123" s="1267"/>
      <c r="IFD123" s="1267"/>
      <c r="IFE123" s="1267"/>
      <c r="IFF123" s="1267"/>
      <c r="IFG123" s="1267"/>
      <c r="IFH123" s="1267"/>
      <c r="IFI123" s="1267"/>
      <c r="IFJ123" s="1267"/>
      <c r="IFK123" s="1267"/>
      <c r="IFL123" s="1267"/>
      <c r="IFM123" s="1267"/>
      <c r="IFN123" s="1267"/>
      <c r="IFO123" s="1267"/>
      <c r="IFP123" s="1267"/>
      <c r="IFQ123" s="1267"/>
      <c r="IFR123" s="1267"/>
      <c r="IFS123" s="1267"/>
      <c r="IFT123" s="1267"/>
      <c r="IFU123" s="1267"/>
      <c r="IFV123" s="1267"/>
      <c r="IFW123" s="1267"/>
      <c r="IFX123" s="1267"/>
      <c r="IFY123" s="1267"/>
      <c r="IFZ123" s="1267"/>
      <c r="IGA123" s="1267"/>
      <c r="IGB123" s="1267"/>
      <c r="IGC123" s="1267"/>
      <c r="IGD123" s="1267"/>
      <c r="IGE123" s="1267"/>
      <c r="IGF123" s="1267"/>
      <c r="IGG123" s="1267"/>
      <c r="IGH123" s="1267"/>
      <c r="IGI123" s="1267"/>
      <c r="IGJ123" s="1267"/>
      <c r="IGK123" s="1267"/>
      <c r="IGL123" s="1267"/>
      <c r="IGM123" s="1267"/>
      <c r="IGN123" s="1267"/>
      <c r="IGO123" s="1267"/>
      <c r="IGP123" s="1267"/>
      <c r="IGQ123" s="1267"/>
      <c r="IGR123" s="1267"/>
      <c r="IGS123" s="1267"/>
      <c r="IGT123" s="1267"/>
      <c r="IGU123" s="1267"/>
      <c r="IGV123" s="1267"/>
      <c r="IGW123" s="1267"/>
      <c r="IGX123" s="1267"/>
      <c r="IGY123" s="1267"/>
      <c r="IGZ123" s="1267"/>
      <c r="IHA123" s="1267"/>
      <c r="IHB123" s="1267"/>
      <c r="IHC123" s="1267"/>
      <c r="IHD123" s="1267"/>
      <c r="IHE123" s="1267"/>
      <c r="IHF123" s="1267"/>
      <c r="IHG123" s="1267"/>
      <c r="IHH123" s="1267"/>
      <c r="IHI123" s="1267"/>
      <c r="IHJ123" s="1267"/>
      <c r="IHK123" s="1267"/>
      <c r="IHL123" s="1267"/>
      <c r="IHM123" s="1267"/>
      <c r="IHN123" s="1267"/>
      <c r="IHO123" s="1267"/>
      <c r="IHP123" s="1267"/>
      <c r="IHQ123" s="1267"/>
      <c r="IHR123" s="1267"/>
      <c r="IHS123" s="1267"/>
      <c r="IHT123" s="1267"/>
      <c r="IHU123" s="1267"/>
      <c r="IHV123" s="1267"/>
      <c r="IHW123" s="1267"/>
      <c r="IHX123" s="1267"/>
      <c r="IHY123" s="1267"/>
      <c r="IHZ123" s="1267"/>
      <c r="IIA123" s="1267"/>
      <c r="IIB123" s="1267"/>
      <c r="IIC123" s="1267"/>
      <c r="IID123" s="1267"/>
      <c r="IIE123" s="1267"/>
      <c r="IIF123" s="1267"/>
      <c r="IIG123" s="1267"/>
      <c r="IIH123" s="1267"/>
      <c r="III123" s="1267"/>
      <c r="IIJ123" s="1267"/>
      <c r="IIK123" s="1267"/>
      <c r="IIL123" s="1267"/>
      <c r="IIM123" s="1267"/>
      <c r="IIN123" s="1267"/>
      <c r="IIO123" s="1267"/>
      <c r="IIP123" s="1267"/>
      <c r="IIQ123" s="1267"/>
      <c r="IIR123" s="1267"/>
      <c r="IIS123" s="1267"/>
      <c r="IIT123" s="1267"/>
      <c r="IIU123" s="1267"/>
      <c r="IIV123" s="1267"/>
      <c r="IIW123" s="1267"/>
      <c r="IIX123" s="1267"/>
      <c r="IIY123" s="1267"/>
      <c r="IIZ123" s="1267"/>
      <c r="IJA123" s="1267"/>
      <c r="IJB123" s="1267"/>
      <c r="IJC123" s="1267"/>
      <c r="IJD123" s="1267"/>
      <c r="IJE123" s="1267"/>
      <c r="IJF123" s="1267"/>
      <c r="IJG123" s="1267"/>
      <c r="IJH123" s="1267"/>
      <c r="IJI123" s="1267"/>
      <c r="IJJ123" s="1267"/>
      <c r="IJK123" s="1267"/>
      <c r="IJL123" s="1267"/>
      <c r="IJM123" s="1267"/>
      <c r="IJN123" s="1267"/>
      <c r="IJO123" s="1267"/>
      <c r="IJP123" s="1267"/>
      <c r="IJQ123" s="1267"/>
      <c r="IJR123" s="1267"/>
      <c r="IJS123" s="1267"/>
      <c r="IJT123" s="1267"/>
      <c r="IJU123" s="1267"/>
      <c r="IJV123" s="1267"/>
      <c r="IJW123" s="1267"/>
      <c r="IJX123" s="1267"/>
      <c r="IJY123" s="1267"/>
      <c r="IJZ123" s="1267"/>
      <c r="IKA123" s="1267"/>
      <c r="IKB123" s="1267"/>
      <c r="IKC123" s="1267"/>
      <c r="IKD123" s="1267"/>
      <c r="IKE123" s="1267"/>
      <c r="IKF123" s="1267"/>
      <c r="IKG123" s="1267"/>
      <c r="IKH123" s="1267"/>
      <c r="IKI123" s="1267"/>
      <c r="IKJ123" s="1267"/>
      <c r="IKK123" s="1267"/>
      <c r="IKL123" s="1267"/>
      <c r="IKM123" s="1267"/>
      <c r="IKN123" s="1267"/>
      <c r="IKO123" s="1267"/>
      <c r="IKP123" s="1267"/>
      <c r="IKQ123" s="1267"/>
      <c r="IKR123" s="1267"/>
      <c r="IKS123" s="1267"/>
      <c r="IKT123" s="1267"/>
      <c r="IKU123" s="1267"/>
      <c r="IKV123" s="1267"/>
      <c r="IKW123" s="1267"/>
      <c r="IKX123" s="1267"/>
      <c r="IKY123" s="1267"/>
      <c r="IKZ123" s="1267"/>
      <c r="ILA123" s="1267"/>
      <c r="ILB123" s="1267"/>
      <c r="ILC123" s="1267"/>
      <c r="ILD123" s="1267"/>
      <c r="ILE123" s="1267"/>
      <c r="ILF123" s="1267"/>
      <c r="ILG123" s="1267"/>
      <c r="ILH123" s="1267"/>
      <c r="ILI123" s="1267"/>
      <c r="ILJ123" s="1267"/>
      <c r="ILK123" s="1267"/>
      <c r="ILL123" s="1267"/>
      <c r="ILM123" s="1267"/>
      <c r="ILN123" s="1267"/>
      <c r="ILO123" s="1267"/>
      <c r="ILP123" s="1267"/>
      <c r="ILQ123" s="1267"/>
      <c r="ILR123" s="1267"/>
      <c r="ILS123" s="1267"/>
      <c r="ILT123" s="1267"/>
      <c r="ILU123" s="1267"/>
      <c r="ILV123" s="1267"/>
      <c r="ILW123" s="1267"/>
      <c r="ILX123" s="1267"/>
      <c r="ILY123" s="1267"/>
      <c r="ILZ123" s="1267"/>
      <c r="IMA123" s="1267"/>
      <c r="IMB123" s="1267"/>
      <c r="IMC123" s="1267"/>
      <c r="IMD123" s="1267"/>
      <c r="IME123" s="1267"/>
      <c r="IMF123" s="1267"/>
      <c r="IMG123" s="1267"/>
      <c r="IMH123" s="1267"/>
      <c r="IMI123" s="1267"/>
      <c r="IMJ123" s="1267"/>
      <c r="IMK123" s="1267"/>
      <c r="IML123" s="1267"/>
      <c r="IMM123" s="1267"/>
      <c r="IMN123" s="1267"/>
      <c r="IMO123" s="1267"/>
      <c r="IMP123" s="1267"/>
      <c r="IMQ123" s="1267"/>
      <c r="IMR123" s="1267"/>
      <c r="IMS123" s="1267"/>
      <c r="IMT123" s="1267"/>
      <c r="IMU123" s="1267"/>
      <c r="IMV123" s="1267"/>
      <c r="IMW123" s="1267"/>
      <c r="IMX123" s="1267"/>
      <c r="IMY123" s="1267"/>
      <c r="IMZ123" s="1267"/>
      <c r="INA123" s="1267"/>
      <c r="INB123" s="1267"/>
      <c r="INC123" s="1267"/>
      <c r="IND123" s="1267"/>
      <c r="INE123" s="1267"/>
      <c r="INF123" s="1267"/>
      <c r="ING123" s="1267"/>
      <c r="INH123" s="1267"/>
      <c r="INI123" s="1267"/>
      <c r="INJ123" s="1267"/>
      <c r="INK123" s="1267"/>
      <c r="INL123" s="1267"/>
      <c r="INM123" s="1267"/>
      <c r="INN123" s="1267"/>
      <c r="INO123" s="1267"/>
      <c r="INP123" s="1267"/>
      <c r="INQ123" s="1267"/>
      <c r="INR123" s="1267"/>
      <c r="INS123" s="1267"/>
      <c r="INT123" s="1267"/>
      <c r="INU123" s="1267"/>
      <c r="INV123" s="1267"/>
      <c r="INW123" s="1267"/>
      <c r="INX123" s="1267"/>
      <c r="INY123" s="1267"/>
      <c r="INZ123" s="1267"/>
      <c r="IOA123" s="1267"/>
      <c r="IOB123" s="1267"/>
      <c r="IOC123" s="1267"/>
      <c r="IOD123" s="1267"/>
      <c r="IOE123" s="1267"/>
      <c r="IOF123" s="1267"/>
      <c r="IOG123" s="1267"/>
      <c r="IOH123" s="1267"/>
      <c r="IOI123" s="1267"/>
      <c r="IOJ123" s="1267"/>
      <c r="IOK123" s="1267"/>
      <c r="IOL123" s="1267"/>
      <c r="IOM123" s="1267"/>
      <c r="ION123" s="1267"/>
      <c r="IOO123" s="1267"/>
      <c r="IOP123" s="1267"/>
      <c r="IOQ123" s="1267"/>
      <c r="IOR123" s="1267"/>
      <c r="IOS123" s="1267"/>
      <c r="IOT123" s="1267"/>
      <c r="IOU123" s="1267"/>
      <c r="IOV123" s="1267"/>
      <c r="IOW123" s="1267"/>
      <c r="IOX123" s="1267"/>
      <c r="IOY123" s="1267"/>
      <c r="IOZ123" s="1267"/>
      <c r="IPA123" s="1267"/>
      <c r="IPB123" s="1267"/>
      <c r="IPC123" s="1267"/>
      <c r="IPD123" s="1267"/>
      <c r="IPE123" s="1267"/>
      <c r="IPF123" s="1267"/>
      <c r="IPG123" s="1267"/>
      <c r="IPH123" s="1267"/>
      <c r="IPI123" s="1267"/>
      <c r="IPJ123" s="1267"/>
      <c r="IPK123" s="1267"/>
      <c r="IPL123" s="1267"/>
      <c r="IPM123" s="1267"/>
      <c r="IPN123" s="1267"/>
      <c r="IPO123" s="1267"/>
      <c r="IPP123" s="1267"/>
      <c r="IPQ123" s="1267"/>
      <c r="IPR123" s="1267"/>
      <c r="IPS123" s="1267"/>
      <c r="IPT123" s="1267"/>
      <c r="IPU123" s="1267"/>
      <c r="IPV123" s="1267"/>
      <c r="IPW123" s="1267"/>
      <c r="IPX123" s="1267"/>
      <c r="IPY123" s="1267"/>
      <c r="IPZ123" s="1267"/>
      <c r="IQA123" s="1267"/>
      <c r="IQB123" s="1267"/>
      <c r="IQC123" s="1267"/>
      <c r="IQD123" s="1267"/>
      <c r="IQE123" s="1267"/>
      <c r="IQF123" s="1267"/>
      <c r="IQG123" s="1267"/>
      <c r="IQH123" s="1267"/>
      <c r="IQI123" s="1267"/>
      <c r="IQJ123" s="1267"/>
      <c r="IQK123" s="1267"/>
      <c r="IQL123" s="1267"/>
      <c r="IQM123" s="1267"/>
      <c r="IQN123" s="1267"/>
      <c r="IQO123" s="1267"/>
      <c r="IQP123" s="1267"/>
      <c r="IQQ123" s="1267"/>
      <c r="IQR123" s="1267"/>
      <c r="IQS123" s="1267"/>
      <c r="IQT123" s="1267"/>
      <c r="IQU123" s="1267"/>
      <c r="IQV123" s="1267"/>
      <c r="IQW123" s="1267"/>
      <c r="IQX123" s="1267"/>
      <c r="IQY123" s="1267"/>
      <c r="IQZ123" s="1267"/>
      <c r="IRA123" s="1267"/>
      <c r="IRB123" s="1267"/>
      <c r="IRC123" s="1267"/>
      <c r="IRD123" s="1267"/>
      <c r="IRE123" s="1267"/>
      <c r="IRF123" s="1267"/>
      <c r="IRG123" s="1267"/>
      <c r="IRH123" s="1267"/>
      <c r="IRI123" s="1267"/>
      <c r="IRJ123" s="1267"/>
      <c r="IRK123" s="1267"/>
      <c r="IRL123" s="1267"/>
      <c r="IRM123" s="1267"/>
      <c r="IRN123" s="1267"/>
      <c r="IRO123" s="1267"/>
      <c r="IRP123" s="1267"/>
      <c r="IRQ123" s="1267"/>
      <c r="IRR123" s="1267"/>
      <c r="IRS123" s="1267"/>
      <c r="IRT123" s="1267"/>
      <c r="IRU123" s="1267"/>
      <c r="IRV123" s="1267"/>
      <c r="IRW123" s="1267"/>
      <c r="IRX123" s="1267"/>
      <c r="IRY123" s="1267"/>
      <c r="IRZ123" s="1267"/>
      <c r="ISA123" s="1267"/>
      <c r="ISB123" s="1267"/>
      <c r="ISC123" s="1267"/>
      <c r="ISD123" s="1267"/>
      <c r="ISE123" s="1267"/>
      <c r="ISF123" s="1267"/>
      <c r="ISG123" s="1267"/>
      <c r="ISH123" s="1267"/>
      <c r="ISI123" s="1267"/>
      <c r="ISJ123" s="1267"/>
      <c r="ISK123" s="1267"/>
      <c r="ISL123" s="1267"/>
      <c r="ISM123" s="1267"/>
      <c r="ISN123" s="1267"/>
      <c r="ISO123" s="1267"/>
      <c r="ISP123" s="1267"/>
      <c r="ISQ123" s="1267"/>
      <c r="ISR123" s="1267"/>
      <c r="ISS123" s="1267"/>
      <c r="IST123" s="1267"/>
      <c r="ISU123" s="1267"/>
      <c r="ISV123" s="1267"/>
      <c r="ISW123" s="1267"/>
      <c r="ISX123" s="1267"/>
      <c r="ISY123" s="1267"/>
      <c r="ISZ123" s="1267"/>
      <c r="ITA123" s="1267"/>
      <c r="ITB123" s="1267"/>
      <c r="ITC123" s="1267"/>
      <c r="ITD123" s="1267"/>
      <c r="ITE123" s="1267"/>
      <c r="ITF123" s="1267"/>
      <c r="ITG123" s="1267"/>
      <c r="ITH123" s="1267"/>
      <c r="ITI123" s="1267"/>
      <c r="ITJ123" s="1267"/>
      <c r="ITK123" s="1267"/>
      <c r="ITL123" s="1267"/>
      <c r="ITM123" s="1267"/>
      <c r="ITN123" s="1267"/>
      <c r="ITO123" s="1267"/>
      <c r="ITP123" s="1267"/>
      <c r="ITQ123" s="1267"/>
      <c r="ITR123" s="1267"/>
      <c r="ITS123" s="1267"/>
      <c r="ITT123" s="1267"/>
      <c r="ITU123" s="1267"/>
      <c r="ITV123" s="1267"/>
      <c r="ITW123" s="1267"/>
      <c r="ITX123" s="1267"/>
      <c r="ITY123" s="1267"/>
      <c r="ITZ123" s="1267"/>
      <c r="IUA123" s="1267"/>
      <c r="IUB123" s="1267"/>
      <c r="IUC123" s="1267"/>
      <c r="IUD123" s="1267"/>
      <c r="IUE123" s="1267"/>
      <c r="IUF123" s="1267"/>
      <c r="IUG123" s="1267"/>
      <c r="IUH123" s="1267"/>
      <c r="IUI123" s="1267"/>
      <c r="IUJ123" s="1267"/>
      <c r="IUK123" s="1267"/>
      <c r="IUL123" s="1267"/>
      <c r="IUM123" s="1267"/>
      <c r="IUN123" s="1267"/>
      <c r="IUO123" s="1267"/>
      <c r="IUP123" s="1267"/>
      <c r="IUQ123" s="1267"/>
      <c r="IUR123" s="1267"/>
      <c r="IUS123" s="1267"/>
      <c r="IUT123" s="1267"/>
      <c r="IUU123" s="1267"/>
      <c r="IUV123" s="1267"/>
      <c r="IUW123" s="1267"/>
      <c r="IUX123" s="1267"/>
      <c r="IUY123" s="1267"/>
      <c r="IUZ123" s="1267"/>
      <c r="IVA123" s="1267"/>
      <c r="IVB123" s="1267"/>
      <c r="IVC123" s="1267"/>
      <c r="IVD123" s="1267"/>
      <c r="IVE123" s="1267"/>
      <c r="IVF123" s="1267"/>
      <c r="IVG123" s="1267"/>
      <c r="IVH123" s="1267"/>
      <c r="IVI123" s="1267"/>
      <c r="IVJ123" s="1267"/>
      <c r="IVK123" s="1267"/>
      <c r="IVL123" s="1267"/>
      <c r="IVM123" s="1267"/>
      <c r="IVN123" s="1267"/>
      <c r="IVO123" s="1267"/>
      <c r="IVP123" s="1267"/>
      <c r="IVQ123" s="1267"/>
      <c r="IVR123" s="1267"/>
      <c r="IVS123" s="1267"/>
      <c r="IVT123" s="1267"/>
      <c r="IVU123" s="1267"/>
      <c r="IVV123" s="1267"/>
      <c r="IVW123" s="1267"/>
      <c r="IVX123" s="1267"/>
      <c r="IVY123" s="1267"/>
      <c r="IVZ123" s="1267"/>
      <c r="IWA123" s="1267"/>
      <c r="IWB123" s="1267"/>
      <c r="IWC123" s="1267"/>
      <c r="IWD123" s="1267"/>
      <c r="IWE123" s="1267"/>
      <c r="IWF123" s="1267"/>
      <c r="IWG123" s="1267"/>
      <c r="IWH123" s="1267"/>
      <c r="IWI123" s="1267"/>
      <c r="IWJ123" s="1267"/>
      <c r="IWK123" s="1267"/>
      <c r="IWL123" s="1267"/>
      <c r="IWM123" s="1267"/>
      <c r="IWN123" s="1267"/>
      <c r="IWO123" s="1267"/>
      <c r="IWP123" s="1267"/>
      <c r="IWQ123" s="1267"/>
      <c r="IWR123" s="1267"/>
      <c r="IWS123" s="1267"/>
      <c r="IWT123" s="1267"/>
      <c r="IWU123" s="1267"/>
      <c r="IWV123" s="1267"/>
      <c r="IWW123" s="1267"/>
      <c r="IWX123" s="1267"/>
      <c r="IWY123" s="1267"/>
      <c r="IWZ123" s="1267"/>
      <c r="IXA123" s="1267"/>
      <c r="IXB123" s="1267"/>
      <c r="IXC123" s="1267"/>
      <c r="IXD123" s="1267"/>
      <c r="IXE123" s="1267"/>
      <c r="IXF123" s="1267"/>
      <c r="IXG123" s="1267"/>
      <c r="IXH123" s="1267"/>
      <c r="IXI123" s="1267"/>
      <c r="IXJ123" s="1267"/>
      <c r="IXK123" s="1267"/>
      <c r="IXL123" s="1267"/>
      <c r="IXM123" s="1267"/>
      <c r="IXN123" s="1267"/>
      <c r="IXO123" s="1267"/>
      <c r="IXP123" s="1267"/>
      <c r="IXQ123" s="1267"/>
      <c r="IXR123" s="1267"/>
      <c r="IXS123" s="1267"/>
      <c r="IXT123" s="1267"/>
      <c r="IXU123" s="1267"/>
      <c r="IXV123" s="1267"/>
      <c r="IXW123" s="1267"/>
      <c r="IXX123" s="1267"/>
      <c r="IXY123" s="1267"/>
      <c r="IXZ123" s="1267"/>
      <c r="IYA123" s="1267"/>
      <c r="IYB123" s="1267"/>
      <c r="IYC123" s="1267"/>
      <c r="IYD123" s="1267"/>
      <c r="IYE123" s="1267"/>
      <c r="IYF123" s="1267"/>
      <c r="IYG123" s="1267"/>
      <c r="IYH123" s="1267"/>
      <c r="IYI123" s="1267"/>
      <c r="IYJ123" s="1267"/>
      <c r="IYK123" s="1267"/>
      <c r="IYL123" s="1267"/>
      <c r="IYM123" s="1267"/>
      <c r="IYN123" s="1267"/>
      <c r="IYO123" s="1267"/>
      <c r="IYP123" s="1267"/>
      <c r="IYQ123" s="1267"/>
      <c r="IYR123" s="1267"/>
      <c r="IYS123" s="1267"/>
      <c r="IYT123" s="1267"/>
      <c r="IYU123" s="1267"/>
      <c r="IYV123" s="1267"/>
      <c r="IYW123" s="1267"/>
      <c r="IYX123" s="1267"/>
      <c r="IYY123" s="1267"/>
      <c r="IYZ123" s="1267"/>
      <c r="IZA123" s="1267"/>
      <c r="IZB123" s="1267"/>
      <c r="IZC123" s="1267"/>
      <c r="IZD123" s="1267"/>
      <c r="IZE123" s="1267"/>
      <c r="IZF123" s="1267"/>
      <c r="IZG123" s="1267"/>
      <c r="IZH123" s="1267"/>
      <c r="IZI123" s="1267"/>
      <c r="IZJ123" s="1267"/>
      <c r="IZK123" s="1267"/>
      <c r="IZL123" s="1267"/>
      <c r="IZM123" s="1267"/>
      <c r="IZN123" s="1267"/>
      <c r="IZO123" s="1267"/>
      <c r="IZP123" s="1267"/>
      <c r="IZQ123" s="1267"/>
      <c r="IZR123" s="1267"/>
      <c r="IZS123" s="1267"/>
      <c r="IZT123" s="1267"/>
      <c r="IZU123" s="1267"/>
      <c r="IZV123" s="1267"/>
      <c r="IZW123" s="1267"/>
      <c r="IZX123" s="1267"/>
      <c r="IZY123" s="1267"/>
      <c r="IZZ123" s="1267"/>
      <c r="JAA123" s="1267"/>
      <c r="JAB123" s="1267"/>
      <c r="JAC123" s="1267"/>
      <c r="JAD123" s="1267"/>
      <c r="JAE123" s="1267"/>
      <c r="JAF123" s="1267"/>
      <c r="JAG123" s="1267"/>
      <c r="JAH123" s="1267"/>
      <c r="JAI123" s="1267"/>
      <c r="JAJ123" s="1267"/>
      <c r="JAK123" s="1267"/>
      <c r="JAL123" s="1267"/>
      <c r="JAM123" s="1267"/>
      <c r="JAN123" s="1267"/>
      <c r="JAO123" s="1267"/>
      <c r="JAP123" s="1267"/>
      <c r="JAQ123" s="1267"/>
      <c r="JAR123" s="1267"/>
      <c r="JAS123" s="1267"/>
      <c r="JAT123" s="1267"/>
      <c r="JAU123" s="1267"/>
      <c r="JAV123" s="1267"/>
      <c r="JAW123" s="1267"/>
      <c r="JAX123" s="1267"/>
      <c r="JAY123" s="1267"/>
      <c r="JAZ123" s="1267"/>
      <c r="JBA123" s="1267"/>
      <c r="JBB123" s="1267"/>
      <c r="JBC123" s="1267"/>
      <c r="JBD123" s="1267"/>
      <c r="JBE123" s="1267"/>
      <c r="JBF123" s="1267"/>
      <c r="JBG123" s="1267"/>
      <c r="JBH123" s="1267"/>
      <c r="JBI123" s="1267"/>
      <c r="JBJ123" s="1267"/>
      <c r="JBK123" s="1267"/>
      <c r="JBL123" s="1267"/>
      <c r="JBM123" s="1267"/>
      <c r="JBN123" s="1267"/>
      <c r="JBO123" s="1267"/>
      <c r="JBP123" s="1267"/>
      <c r="JBQ123" s="1267"/>
      <c r="JBR123" s="1267"/>
      <c r="JBS123" s="1267"/>
      <c r="JBT123" s="1267"/>
      <c r="JBU123" s="1267"/>
      <c r="JBV123" s="1267"/>
      <c r="JBW123" s="1267"/>
      <c r="JBX123" s="1267"/>
      <c r="JBY123" s="1267"/>
      <c r="JBZ123" s="1267"/>
      <c r="JCA123" s="1267"/>
      <c r="JCB123" s="1267"/>
      <c r="JCC123" s="1267"/>
      <c r="JCD123" s="1267"/>
      <c r="JCE123" s="1267"/>
      <c r="JCF123" s="1267"/>
      <c r="JCG123" s="1267"/>
      <c r="JCH123" s="1267"/>
      <c r="JCI123" s="1267"/>
      <c r="JCJ123" s="1267"/>
      <c r="JCK123" s="1267"/>
      <c r="JCL123" s="1267"/>
      <c r="JCM123" s="1267"/>
      <c r="JCN123" s="1267"/>
      <c r="JCO123" s="1267"/>
      <c r="JCP123" s="1267"/>
      <c r="JCQ123" s="1267"/>
      <c r="JCR123" s="1267"/>
      <c r="JCS123" s="1267"/>
      <c r="JCT123" s="1267"/>
      <c r="JCU123" s="1267"/>
      <c r="JCV123" s="1267"/>
      <c r="JCW123" s="1267"/>
      <c r="JCX123" s="1267"/>
      <c r="JCY123" s="1267"/>
      <c r="JCZ123" s="1267"/>
      <c r="JDA123" s="1267"/>
      <c r="JDB123" s="1267"/>
      <c r="JDC123" s="1267"/>
      <c r="JDD123" s="1267"/>
      <c r="JDE123" s="1267"/>
      <c r="JDF123" s="1267"/>
      <c r="JDG123" s="1267"/>
      <c r="JDH123" s="1267"/>
      <c r="JDI123" s="1267"/>
      <c r="JDJ123" s="1267"/>
      <c r="JDK123" s="1267"/>
      <c r="JDL123" s="1267"/>
      <c r="JDM123" s="1267"/>
      <c r="JDN123" s="1267"/>
      <c r="JDO123" s="1267"/>
      <c r="JDP123" s="1267"/>
      <c r="JDQ123" s="1267"/>
      <c r="JDR123" s="1267"/>
      <c r="JDS123" s="1267"/>
      <c r="JDT123" s="1267"/>
      <c r="JDU123" s="1267"/>
      <c r="JDV123" s="1267"/>
      <c r="JDW123" s="1267"/>
      <c r="JDX123" s="1267"/>
      <c r="JDY123" s="1267"/>
      <c r="JDZ123" s="1267"/>
      <c r="JEA123" s="1267"/>
      <c r="JEB123" s="1267"/>
      <c r="JEC123" s="1267"/>
      <c r="JED123" s="1267"/>
      <c r="JEE123" s="1267"/>
      <c r="JEF123" s="1267"/>
      <c r="JEG123" s="1267"/>
      <c r="JEH123" s="1267"/>
      <c r="JEI123" s="1267"/>
      <c r="JEJ123" s="1267"/>
      <c r="JEK123" s="1267"/>
      <c r="JEL123" s="1267"/>
      <c r="JEM123" s="1267"/>
      <c r="JEN123" s="1267"/>
      <c r="JEO123" s="1267"/>
      <c r="JEP123" s="1267"/>
      <c r="JEQ123" s="1267"/>
      <c r="JER123" s="1267"/>
      <c r="JES123" s="1267"/>
      <c r="JET123" s="1267"/>
      <c r="JEU123" s="1267"/>
      <c r="JEV123" s="1267"/>
      <c r="JEW123" s="1267"/>
      <c r="JEX123" s="1267"/>
      <c r="JEY123" s="1267"/>
      <c r="JEZ123" s="1267"/>
      <c r="JFA123" s="1267"/>
      <c r="JFB123" s="1267"/>
      <c r="JFC123" s="1267"/>
      <c r="JFD123" s="1267"/>
      <c r="JFE123" s="1267"/>
      <c r="JFF123" s="1267"/>
      <c r="JFG123" s="1267"/>
      <c r="JFH123" s="1267"/>
      <c r="JFI123" s="1267"/>
      <c r="JFJ123" s="1267"/>
      <c r="JFK123" s="1267"/>
      <c r="JFL123" s="1267"/>
      <c r="JFM123" s="1267"/>
      <c r="JFN123" s="1267"/>
      <c r="JFO123" s="1267"/>
      <c r="JFP123" s="1267"/>
      <c r="JFQ123" s="1267"/>
      <c r="JFR123" s="1267"/>
      <c r="JFS123" s="1267"/>
      <c r="JFT123" s="1267"/>
      <c r="JFU123" s="1267"/>
      <c r="JFV123" s="1267"/>
      <c r="JFW123" s="1267"/>
      <c r="JFX123" s="1267"/>
      <c r="JFY123" s="1267"/>
      <c r="JFZ123" s="1267"/>
      <c r="JGA123" s="1267"/>
      <c r="JGB123" s="1267"/>
      <c r="JGC123" s="1267"/>
      <c r="JGD123" s="1267"/>
      <c r="JGE123" s="1267"/>
      <c r="JGF123" s="1267"/>
      <c r="JGG123" s="1267"/>
      <c r="JGH123" s="1267"/>
      <c r="JGI123" s="1267"/>
      <c r="JGJ123" s="1267"/>
      <c r="JGK123" s="1267"/>
      <c r="JGL123" s="1267"/>
      <c r="JGM123" s="1267"/>
      <c r="JGN123" s="1267"/>
      <c r="JGO123" s="1267"/>
      <c r="JGP123" s="1267"/>
      <c r="JGQ123" s="1267"/>
      <c r="JGR123" s="1267"/>
      <c r="JGS123" s="1267"/>
      <c r="JGT123" s="1267"/>
      <c r="JGU123" s="1267"/>
      <c r="JGV123" s="1267"/>
      <c r="JGW123" s="1267"/>
      <c r="JGX123" s="1267"/>
      <c r="JGY123" s="1267"/>
      <c r="JGZ123" s="1267"/>
      <c r="JHA123" s="1267"/>
      <c r="JHB123" s="1267"/>
      <c r="JHC123" s="1267"/>
      <c r="JHD123" s="1267"/>
      <c r="JHE123" s="1267"/>
      <c r="JHF123" s="1267"/>
      <c r="JHG123" s="1267"/>
      <c r="JHH123" s="1267"/>
      <c r="JHI123" s="1267"/>
      <c r="JHJ123" s="1267"/>
      <c r="JHK123" s="1267"/>
      <c r="JHL123" s="1267"/>
      <c r="JHM123" s="1267"/>
      <c r="JHN123" s="1267"/>
      <c r="JHO123" s="1267"/>
      <c r="JHP123" s="1267"/>
      <c r="JHQ123" s="1267"/>
      <c r="JHR123" s="1267"/>
      <c r="JHS123" s="1267"/>
      <c r="JHT123" s="1267"/>
      <c r="JHU123" s="1267"/>
      <c r="JHV123" s="1267"/>
      <c r="JHW123" s="1267"/>
      <c r="JHX123" s="1267"/>
      <c r="JHY123" s="1267"/>
      <c r="JHZ123" s="1267"/>
      <c r="JIA123" s="1267"/>
      <c r="JIB123" s="1267"/>
      <c r="JIC123" s="1267"/>
      <c r="JID123" s="1267"/>
      <c r="JIE123" s="1267"/>
      <c r="JIF123" s="1267"/>
      <c r="JIG123" s="1267"/>
      <c r="JIH123" s="1267"/>
      <c r="JII123" s="1267"/>
      <c r="JIJ123" s="1267"/>
      <c r="JIK123" s="1267"/>
      <c r="JIL123" s="1267"/>
      <c r="JIM123" s="1267"/>
      <c r="JIN123" s="1267"/>
      <c r="JIO123" s="1267"/>
      <c r="JIP123" s="1267"/>
      <c r="JIQ123" s="1267"/>
      <c r="JIR123" s="1267"/>
      <c r="JIS123" s="1267"/>
      <c r="JIT123" s="1267"/>
      <c r="JIU123" s="1267"/>
      <c r="JIV123" s="1267"/>
      <c r="JIW123" s="1267"/>
      <c r="JIX123" s="1267"/>
      <c r="JIY123" s="1267"/>
      <c r="JIZ123" s="1267"/>
      <c r="JJA123" s="1267"/>
      <c r="JJB123" s="1267"/>
      <c r="JJC123" s="1267"/>
      <c r="JJD123" s="1267"/>
      <c r="JJE123" s="1267"/>
      <c r="JJF123" s="1267"/>
      <c r="JJG123" s="1267"/>
      <c r="JJH123" s="1267"/>
      <c r="JJI123" s="1267"/>
      <c r="JJJ123" s="1267"/>
      <c r="JJK123" s="1267"/>
      <c r="JJL123" s="1267"/>
      <c r="JJM123" s="1267"/>
      <c r="JJN123" s="1267"/>
      <c r="JJO123" s="1267"/>
      <c r="JJP123" s="1267"/>
      <c r="JJQ123" s="1267"/>
      <c r="JJR123" s="1267"/>
      <c r="JJS123" s="1267"/>
      <c r="JJT123" s="1267"/>
      <c r="JJU123" s="1267"/>
      <c r="JJV123" s="1267"/>
      <c r="JJW123" s="1267"/>
      <c r="JJX123" s="1267"/>
      <c r="JJY123" s="1267"/>
      <c r="JJZ123" s="1267"/>
      <c r="JKA123" s="1267"/>
      <c r="JKB123" s="1267"/>
      <c r="JKC123" s="1267"/>
      <c r="JKD123" s="1267"/>
      <c r="JKE123" s="1267"/>
      <c r="JKF123" s="1267"/>
      <c r="JKG123" s="1267"/>
      <c r="JKH123" s="1267"/>
      <c r="JKI123" s="1267"/>
      <c r="JKJ123" s="1267"/>
      <c r="JKK123" s="1267"/>
      <c r="JKL123" s="1267"/>
      <c r="JKM123" s="1267"/>
      <c r="JKN123" s="1267"/>
      <c r="JKO123" s="1267"/>
      <c r="JKP123" s="1267"/>
      <c r="JKQ123" s="1267"/>
      <c r="JKR123" s="1267"/>
      <c r="JKS123" s="1267"/>
      <c r="JKT123" s="1267"/>
      <c r="JKU123" s="1267"/>
      <c r="JKV123" s="1267"/>
      <c r="JKW123" s="1267"/>
      <c r="JKX123" s="1267"/>
      <c r="JKY123" s="1267"/>
      <c r="JKZ123" s="1267"/>
      <c r="JLA123" s="1267"/>
      <c r="JLB123" s="1267"/>
      <c r="JLC123" s="1267"/>
      <c r="JLD123" s="1267"/>
      <c r="JLE123" s="1267"/>
      <c r="JLF123" s="1267"/>
      <c r="JLG123" s="1267"/>
      <c r="JLH123" s="1267"/>
      <c r="JLI123" s="1267"/>
      <c r="JLJ123" s="1267"/>
      <c r="JLK123" s="1267"/>
      <c r="JLL123" s="1267"/>
      <c r="JLM123" s="1267"/>
      <c r="JLN123" s="1267"/>
      <c r="JLO123" s="1267"/>
      <c r="JLP123" s="1267"/>
      <c r="JLQ123" s="1267"/>
      <c r="JLR123" s="1267"/>
      <c r="JLS123" s="1267"/>
      <c r="JLT123" s="1267"/>
      <c r="JLU123" s="1267"/>
      <c r="JLV123" s="1267"/>
      <c r="JLW123" s="1267"/>
      <c r="JLX123" s="1267"/>
      <c r="JLY123" s="1267"/>
      <c r="JLZ123" s="1267"/>
      <c r="JMA123" s="1267"/>
      <c r="JMB123" s="1267"/>
      <c r="JMC123" s="1267"/>
      <c r="JMD123" s="1267"/>
      <c r="JME123" s="1267"/>
      <c r="JMF123" s="1267"/>
      <c r="JMG123" s="1267"/>
      <c r="JMH123" s="1267"/>
      <c r="JMI123" s="1267"/>
      <c r="JMJ123" s="1267"/>
      <c r="JMK123" s="1267"/>
      <c r="JML123" s="1267"/>
      <c r="JMM123" s="1267"/>
      <c r="JMN123" s="1267"/>
      <c r="JMO123" s="1267"/>
      <c r="JMP123" s="1267"/>
      <c r="JMQ123" s="1267"/>
      <c r="JMR123" s="1267"/>
      <c r="JMS123" s="1267"/>
      <c r="JMT123" s="1267"/>
      <c r="JMU123" s="1267"/>
      <c r="JMV123" s="1267"/>
      <c r="JMW123" s="1267"/>
      <c r="JMX123" s="1267"/>
      <c r="JMY123" s="1267"/>
      <c r="JMZ123" s="1267"/>
      <c r="JNA123" s="1267"/>
      <c r="JNB123" s="1267"/>
      <c r="JNC123" s="1267"/>
      <c r="JND123" s="1267"/>
      <c r="JNE123" s="1267"/>
      <c r="JNF123" s="1267"/>
      <c r="JNG123" s="1267"/>
      <c r="JNH123" s="1267"/>
      <c r="JNI123" s="1267"/>
      <c r="JNJ123" s="1267"/>
      <c r="JNK123" s="1267"/>
      <c r="JNL123" s="1267"/>
      <c r="JNM123" s="1267"/>
      <c r="JNN123" s="1267"/>
      <c r="JNO123" s="1267"/>
      <c r="JNP123" s="1267"/>
      <c r="JNQ123" s="1267"/>
      <c r="JNR123" s="1267"/>
      <c r="JNS123" s="1267"/>
      <c r="JNT123" s="1267"/>
      <c r="JNU123" s="1267"/>
      <c r="JNV123" s="1267"/>
      <c r="JNW123" s="1267"/>
      <c r="JNX123" s="1267"/>
      <c r="JNY123" s="1267"/>
      <c r="JNZ123" s="1267"/>
      <c r="JOA123" s="1267"/>
      <c r="JOB123" s="1267"/>
      <c r="JOC123" s="1267"/>
      <c r="JOD123" s="1267"/>
      <c r="JOE123" s="1267"/>
      <c r="JOF123" s="1267"/>
      <c r="JOG123" s="1267"/>
      <c r="JOH123" s="1267"/>
      <c r="JOI123" s="1267"/>
      <c r="JOJ123" s="1267"/>
      <c r="JOK123" s="1267"/>
      <c r="JOL123" s="1267"/>
      <c r="JOM123" s="1267"/>
      <c r="JON123" s="1267"/>
      <c r="JOO123" s="1267"/>
      <c r="JOP123" s="1267"/>
      <c r="JOQ123" s="1267"/>
      <c r="JOR123" s="1267"/>
      <c r="JOS123" s="1267"/>
      <c r="JOT123" s="1267"/>
      <c r="JOU123" s="1267"/>
      <c r="JOV123" s="1267"/>
      <c r="JOW123" s="1267"/>
      <c r="JOX123" s="1267"/>
      <c r="JOY123" s="1267"/>
      <c r="JOZ123" s="1267"/>
      <c r="JPA123" s="1267"/>
      <c r="JPB123" s="1267"/>
      <c r="JPC123" s="1267"/>
      <c r="JPD123" s="1267"/>
      <c r="JPE123" s="1267"/>
      <c r="JPF123" s="1267"/>
      <c r="JPG123" s="1267"/>
      <c r="JPH123" s="1267"/>
      <c r="JPI123" s="1267"/>
      <c r="JPJ123" s="1267"/>
      <c r="JPK123" s="1267"/>
      <c r="JPL123" s="1267"/>
      <c r="JPM123" s="1267"/>
      <c r="JPN123" s="1267"/>
      <c r="JPO123" s="1267"/>
      <c r="JPP123" s="1267"/>
      <c r="JPQ123" s="1267"/>
      <c r="JPR123" s="1267"/>
      <c r="JPS123" s="1267"/>
      <c r="JPT123" s="1267"/>
      <c r="JPU123" s="1267"/>
      <c r="JPV123" s="1267"/>
      <c r="JPW123" s="1267"/>
      <c r="JPX123" s="1267"/>
      <c r="JPY123" s="1267"/>
      <c r="JPZ123" s="1267"/>
      <c r="JQA123" s="1267"/>
      <c r="JQB123" s="1267"/>
      <c r="JQC123" s="1267"/>
      <c r="JQD123" s="1267"/>
      <c r="JQE123" s="1267"/>
      <c r="JQF123" s="1267"/>
      <c r="JQG123" s="1267"/>
      <c r="JQH123" s="1267"/>
      <c r="JQI123" s="1267"/>
      <c r="JQJ123" s="1267"/>
      <c r="JQK123" s="1267"/>
      <c r="JQL123" s="1267"/>
      <c r="JQM123" s="1267"/>
      <c r="JQN123" s="1267"/>
      <c r="JQO123" s="1267"/>
      <c r="JQP123" s="1267"/>
      <c r="JQQ123" s="1267"/>
      <c r="JQR123" s="1267"/>
      <c r="JQS123" s="1267"/>
      <c r="JQT123" s="1267"/>
      <c r="JQU123" s="1267"/>
      <c r="JQV123" s="1267"/>
      <c r="JQW123" s="1267"/>
      <c r="JQX123" s="1267"/>
      <c r="JQY123" s="1267"/>
      <c r="JQZ123" s="1267"/>
      <c r="JRA123" s="1267"/>
      <c r="JRB123" s="1267"/>
      <c r="JRC123" s="1267"/>
      <c r="JRD123" s="1267"/>
      <c r="JRE123" s="1267"/>
      <c r="JRF123" s="1267"/>
      <c r="JRG123" s="1267"/>
      <c r="JRH123" s="1267"/>
      <c r="JRI123" s="1267"/>
      <c r="JRJ123" s="1267"/>
      <c r="JRK123" s="1267"/>
      <c r="JRL123" s="1267"/>
      <c r="JRM123" s="1267"/>
      <c r="JRN123" s="1267"/>
      <c r="JRO123" s="1267"/>
      <c r="JRP123" s="1267"/>
      <c r="JRQ123" s="1267"/>
      <c r="JRR123" s="1267"/>
      <c r="JRS123" s="1267"/>
      <c r="JRT123" s="1267"/>
      <c r="JRU123" s="1267"/>
      <c r="JRV123" s="1267"/>
      <c r="JRW123" s="1267"/>
      <c r="JRX123" s="1267"/>
      <c r="JRY123" s="1267"/>
      <c r="JRZ123" s="1267"/>
      <c r="JSA123" s="1267"/>
      <c r="JSB123" s="1267"/>
      <c r="JSC123" s="1267"/>
      <c r="JSD123" s="1267"/>
      <c r="JSE123" s="1267"/>
      <c r="JSF123" s="1267"/>
      <c r="JSG123" s="1267"/>
      <c r="JSH123" s="1267"/>
      <c r="JSI123" s="1267"/>
      <c r="JSJ123" s="1267"/>
      <c r="JSK123" s="1267"/>
      <c r="JSL123" s="1267"/>
      <c r="JSM123" s="1267"/>
      <c r="JSN123" s="1267"/>
      <c r="JSO123" s="1267"/>
      <c r="JSP123" s="1267"/>
      <c r="JSQ123" s="1267"/>
      <c r="JSR123" s="1267"/>
      <c r="JSS123" s="1267"/>
      <c r="JST123" s="1267"/>
      <c r="JSU123" s="1267"/>
      <c r="JSV123" s="1267"/>
      <c r="JSW123" s="1267"/>
      <c r="JSX123" s="1267"/>
      <c r="JSY123" s="1267"/>
      <c r="JSZ123" s="1267"/>
      <c r="JTA123" s="1267"/>
      <c r="JTB123" s="1267"/>
      <c r="JTC123" s="1267"/>
      <c r="JTD123" s="1267"/>
      <c r="JTE123" s="1267"/>
      <c r="JTF123" s="1267"/>
      <c r="JTG123" s="1267"/>
      <c r="JTH123" s="1267"/>
      <c r="JTI123" s="1267"/>
      <c r="JTJ123" s="1267"/>
      <c r="JTK123" s="1267"/>
      <c r="JTL123" s="1267"/>
      <c r="JTM123" s="1267"/>
      <c r="JTN123" s="1267"/>
      <c r="JTO123" s="1267"/>
      <c r="JTP123" s="1267"/>
      <c r="JTQ123" s="1267"/>
      <c r="JTR123" s="1267"/>
      <c r="JTS123" s="1267"/>
      <c r="JTT123" s="1267"/>
      <c r="JTU123" s="1267"/>
      <c r="JTV123" s="1267"/>
      <c r="JTW123" s="1267"/>
      <c r="JTX123" s="1267"/>
      <c r="JTY123" s="1267"/>
      <c r="JTZ123" s="1267"/>
      <c r="JUA123" s="1267"/>
      <c r="JUB123" s="1267"/>
      <c r="JUC123" s="1267"/>
      <c r="JUD123" s="1267"/>
      <c r="JUE123" s="1267"/>
      <c r="JUF123" s="1267"/>
      <c r="JUG123" s="1267"/>
      <c r="JUH123" s="1267"/>
      <c r="JUI123" s="1267"/>
      <c r="JUJ123" s="1267"/>
      <c r="JUK123" s="1267"/>
      <c r="JUL123" s="1267"/>
      <c r="JUM123" s="1267"/>
      <c r="JUN123" s="1267"/>
      <c r="JUO123" s="1267"/>
      <c r="JUP123" s="1267"/>
      <c r="JUQ123" s="1267"/>
      <c r="JUR123" s="1267"/>
      <c r="JUS123" s="1267"/>
      <c r="JUT123" s="1267"/>
      <c r="JUU123" s="1267"/>
      <c r="JUV123" s="1267"/>
      <c r="JUW123" s="1267"/>
      <c r="JUX123" s="1267"/>
      <c r="JUY123" s="1267"/>
      <c r="JUZ123" s="1267"/>
      <c r="JVA123" s="1267"/>
      <c r="JVB123" s="1267"/>
      <c r="JVC123" s="1267"/>
      <c r="JVD123" s="1267"/>
      <c r="JVE123" s="1267"/>
      <c r="JVF123" s="1267"/>
      <c r="JVG123" s="1267"/>
      <c r="JVH123" s="1267"/>
      <c r="JVI123" s="1267"/>
      <c r="JVJ123" s="1267"/>
      <c r="JVK123" s="1267"/>
      <c r="JVL123" s="1267"/>
      <c r="JVM123" s="1267"/>
      <c r="JVN123" s="1267"/>
      <c r="JVO123" s="1267"/>
      <c r="JVP123" s="1267"/>
      <c r="JVQ123" s="1267"/>
      <c r="JVR123" s="1267"/>
      <c r="JVS123" s="1267"/>
      <c r="JVT123" s="1267"/>
      <c r="JVU123" s="1267"/>
      <c r="JVV123" s="1267"/>
      <c r="JVW123" s="1267"/>
      <c r="JVX123" s="1267"/>
      <c r="JVY123" s="1267"/>
      <c r="JVZ123" s="1267"/>
      <c r="JWA123" s="1267"/>
      <c r="JWB123" s="1267"/>
      <c r="JWC123" s="1267"/>
      <c r="JWD123" s="1267"/>
      <c r="JWE123" s="1267"/>
      <c r="JWF123" s="1267"/>
      <c r="JWG123" s="1267"/>
      <c r="JWH123" s="1267"/>
      <c r="JWI123" s="1267"/>
      <c r="JWJ123" s="1267"/>
      <c r="JWK123" s="1267"/>
      <c r="JWL123" s="1267"/>
      <c r="JWM123" s="1267"/>
      <c r="JWN123" s="1267"/>
      <c r="JWO123" s="1267"/>
      <c r="JWP123" s="1267"/>
      <c r="JWQ123" s="1267"/>
      <c r="JWR123" s="1267"/>
      <c r="JWS123" s="1267"/>
      <c r="JWT123" s="1267"/>
      <c r="JWU123" s="1267"/>
      <c r="JWV123" s="1267"/>
      <c r="JWW123" s="1267"/>
      <c r="JWX123" s="1267"/>
      <c r="JWY123" s="1267"/>
      <c r="JWZ123" s="1267"/>
      <c r="JXA123" s="1267"/>
      <c r="JXB123" s="1267"/>
      <c r="JXC123" s="1267"/>
      <c r="JXD123" s="1267"/>
      <c r="JXE123" s="1267"/>
      <c r="JXF123" s="1267"/>
      <c r="JXG123" s="1267"/>
      <c r="JXH123" s="1267"/>
      <c r="JXI123" s="1267"/>
      <c r="JXJ123" s="1267"/>
      <c r="JXK123" s="1267"/>
      <c r="JXL123" s="1267"/>
      <c r="JXM123" s="1267"/>
      <c r="JXN123" s="1267"/>
      <c r="JXO123" s="1267"/>
      <c r="JXP123" s="1267"/>
      <c r="JXQ123" s="1267"/>
      <c r="JXR123" s="1267"/>
      <c r="JXS123" s="1267"/>
      <c r="JXT123" s="1267"/>
      <c r="JXU123" s="1267"/>
      <c r="JXV123" s="1267"/>
      <c r="JXW123" s="1267"/>
      <c r="JXX123" s="1267"/>
      <c r="JXY123" s="1267"/>
      <c r="JXZ123" s="1267"/>
      <c r="JYA123" s="1267"/>
      <c r="JYB123" s="1267"/>
      <c r="JYC123" s="1267"/>
      <c r="JYD123" s="1267"/>
      <c r="JYE123" s="1267"/>
      <c r="JYF123" s="1267"/>
      <c r="JYG123" s="1267"/>
      <c r="JYH123" s="1267"/>
      <c r="JYI123" s="1267"/>
      <c r="JYJ123" s="1267"/>
      <c r="JYK123" s="1267"/>
      <c r="JYL123" s="1267"/>
      <c r="JYM123" s="1267"/>
      <c r="JYN123" s="1267"/>
      <c r="JYO123" s="1267"/>
      <c r="JYP123" s="1267"/>
      <c r="JYQ123" s="1267"/>
      <c r="JYR123" s="1267"/>
      <c r="JYS123" s="1267"/>
      <c r="JYT123" s="1267"/>
      <c r="JYU123" s="1267"/>
      <c r="JYV123" s="1267"/>
      <c r="JYW123" s="1267"/>
      <c r="JYX123" s="1267"/>
      <c r="JYY123" s="1267"/>
      <c r="JYZ123" s="1267"/>
      <c r="JZA123" s="1267"/>
      <c r="JZB123" s="1267"/>
      <c r="JZC123" s="1267"/>
      <c r="JZD123" s="1267"/>
      <c r="JZE123" s="1267"/>
      <c r="JZF123" s="1267"/>
      <c r="JZG123" s="1267"/>
      <c r="JZH123" s="1267"/>
      <c r="JZI123" s="1267"/>
      <c r="JZJ123" s="1267"/>
      <c r="JZK123" s="1267"/>
      <c r="JZL123" s="1267"/>
      <c r="JZM123" s="1267"/>
      <c r="JZN123" s="1267"/>
      <c r="JZO123" s="1267"/>
      <c r="JZP123" s="1267"/>
      <c r="JZQ123" s="1267"/>
      <c r="JZR123" s="1267"/>
      <c r="JZS123" s="1267"/>
      <c r="JZT123" s="1267"/>
      <c r="JZU123" s="1267"/>
      <c r="JZV123" s="1267"/>
      <c r="JZW123" s="1267"/>
      <c r="JZX123" s="1267"/>
      <c r="JZY123" s="1267"/>
      <c r="JZZ123" s="1267"/>
      <c r="KAA123" s="1267"/>
      <c r="KAB123" s="1267"/>
      <c r="KAC123" s="1267"/>
      <c r="KAD123" s="1267"/>
      <c r="KAE123" s="1267"/>
      <c r="KAF123" s="1267"/>
      <c r="KAG123" s="1267"/>
      <c r="KAH123" s="1267"/>
      <c r="KAI123" s="1267"/>
      <c r="KAJ123" s="1267"/>
      <c r="KAK123" s="1267"/>
      <c r="KAL123" s="1267"/>
      <c r="KAM123" s="1267"/>
      <c r="KAN123" s="1267"/>
      <c r="KAO123" s="1267"/>
      <c r="KAP123" s="1267"/>
      <c r="KAQ123" s="1267"/>
      <c r="KAR123" s="1267"/>
      <c r="KAS123" s="1267"/>
      <c r="KAT123" s="1267"/>
      <c r="KAU123" s="1267"/>
      <c r="KAV123" s="1267"/>
      <c r="KAW123" s="1267"/>
      <c r="KAX123" s="1267"/>
      <c r="KAY123" s="1267"/>
      <c r="KAZ123" s="1267"/>
      <c r="KBA123" s="1267"/>
      <c r="KBB123" s="1267"/>
      <c r="KBC123" s="1267"/>
      <c r="KBD123" s="1267"/>
      <c r="KBE123" s="1267"/>
      <c r="KBF123" s="1267"/>
      <c r="KBG123" s="1267"/>
      <c r="KBH123" s="1267"/>
      <c r="KBI123" s="1267"/>
      <c r="KBJ123" s="1267"/>
      <c r="KBK123" s="1267"/>
      <c r="KBL123" s="1267"/>
      <c r="KBM123" s="1267"/>
      <c r="KBN123" s="1267"/>
      <c r="KBO123" s="1267"/>
      <c r="KBP123" s="1267"/>
      <c r="KBQ123" s="1267"/>
      <c r="KBR123" s="1267"/>
      <c r="KBS123" s="1267"/>
      <c r="KBT123" s="1267"/>
      <c r="KBU123" s="1267"/>
      <c r="KBV123" s="1267"/>
      <c r="KBW123" s="1267"/>
      <c r="KBX123" s="1267"/>
      <c r="KBY123" s="1267"/>
      <c r="KBZ123" s="1267"/>
      <c r="KCA123" s="1267"/>
      <c r="KCB123" s="1267"/>
      <c r="KCC123" s="1267"/>
      <c r="KCD123" s="1267"/>
      <c r="KCE123" s="1267"/>
      <c r="KCF123" s="1267"/>
      <c r="KCG123" s="1267"/>
      <c r="KCH123" s="1267"/>
      <c r="KCI123" s="1267"/>
      <c r="KCJ123" s="1267"/>
      <c r="KCK123" s="1267"/>
      <c r="KCL123" s="1267"/>
      <c r="KCM123" s="1267"/>
      <c r="KCN123" s="1267"/>
      <c r="KCO123" s="1267"/>
      <c r="KCP123" s="1267"/>
      <c r="KCQ123" s="1267"/>
      <c r="KCR123" s="1267"/>
      <c r="KCS123" s="1267"/>
      <c r="KCT123" s="1267"/>
      <c r="KCU123" s="1267"/>
      <c r="KCV123" s="1267"/>
      <c r="KCW123" s="1267"/>
      <c r="KCX123" s="1267"/>
      <c r="KCY123" s="1267"/>
      <c r="KCZ123" s="1267"/>
      <c r="KDA123" s="1267"/>
      <c r="KDB123" s="1267"/>
      <c r="KDC123" s="1267"/>
      <c r="KDD123" s="1267"/>
      <c r="KDE123" s="1267"/>
      <c r="KDF123" s="1267"/>
      <c r="KDG123" s="1267"/>
      <c r="KDH123" s="1267"/>
      <c r="KDI123" s="1267"/>
      <c r="KDJ123" s="1267"/>
      <c r="KDK123" s="1267"/>
      <c r="KDL123" s="1267"/>
      <c r="KDM123" s="1267"/>
      <c r="KDN123" s="1267"/>
      <c r="KDO123" s="1267"/>
      <c r="KDP123" s="1267"/>
      <c r="KDQ123" s="1267"/>
      <c r="KDR123" s="1267"/>
      <c r="KDS123" s="1267"/>
      <c r="KDT123" s="1267"/>
      <c r="KDU123" s="1267"/>
      <c r="KDV123" s="1267"/>
      <c r="KDW123" s="1267"/>
      <c r="KDX123" s="1267"/>
      <c r="KDY123" s="1267"/>
      <c r="KDZ123" s="1267"/>
      <c r="KEA123" s="1267"/>
      <c r="KEB123" s="1267"/>
      <c r="KEC123" s="1267"/>
      <c r="KED123" s="1267"/>
      <c r="KEE123" s="1267"/>
      <c r="KEF123" s="1267"/>
      <c r="KEG123" s="1267"/>
      <c r="KEH123" s="1267"/>
      <c r="KEI123" s="1267"/>
      <c r="KEJ123" s="1267"/>
      <c r="KEK123" s="1267"/>
      <c r="KEL123" s="1267"/>
      <c r="KEM123" s="1267"/>
      <c r="KEN123" s="1267"/>
      <c r="KEO123" s="1267"/>
      <c r="KEP123" s="1267"/>
      <c r="KEQ123" s="1267"/>
      <c r="KER123" s="1267"/>
      <c r="KES123" s="1267"/>
      <c r="KET123" s="1267"/>
      <c r="KEU123" s="1267"/>
      <c r="KEV123" s="1267"/>
      <c r="KEW123" s="1267"/>
      <c r="KEX123" s="1267"/>
      <c r="KEY123" s="1267"/>
      <c r="KEZ123" s="1267"/>
      <c r="KFA123" s="1267"/>
      <c r="KFB123" s="1267"/>
      <c r="KFC123" s="1267"/>
      <c r="KFD123" s="1267"/>
      <c r="KFE123" s="1267"/>
      <c r="KFF123" s="1267"/>
      <c r="KFG123" s="1267"/>
      <c r="KFH123" s="1267"/>
      <c r="KFI123" s="1267"/>
      <c r="KFJ123" s="1267"/>
      <c r="KFK123" s="1267"/>
      <c r="KFL123" s="1267"/>
      <c r="KFM123" s="1267"/>
      <c r="KFN123" s="1267"/>
      <c r="KFO123" s="1267"/>
      <c r="KFP123" s="1267"/>
      <c r="KFQ123" s="1267"/>
      <c r="KFR123" s="1267"/>
      <c r="KFS123" s="1267"/>
      <c r="KFT123" s="1267"/>
      <c r="KFU123" s="1267"/>
      <c r="KFV123" s="1267"/>
      <c r="KFW123" s="1267"/>
      <c r="KFX123" s="1267"/>
      <c r="KFY123" s="1267"/>
      <c r="KFZ123" s="1267"/>
      <c r="KGA123" s="1267"/>
      <c r="KGB123" s="1267"/>
      <c r="KGC123" s="1267"/>
      <c r="KGD123" s="1267"/>
      <c r="KGE123" s="1267"/>
      <c r="KGF123" s="1267"/>
      <c r="KGG123" s="1267"/>
      <c r="KGH123" s="1267"/>
      <c r="KGI123" s="1267"/>
      <c r="KGJ123" s="1267"/>
      <c r="KGK123" s="1267"/>
      <c r="KGL123" s="1267"/>
      <c r="KGM123" s="1267"/>
      <c r="KGN123" s="1267"/>
      <c r="KGO123" s="1267"/>
      <c r="KGP123" s="1267"/>
      <c r="KGQ123" s="1267"/>
      <c r="KGR123" s="1267"/>
      <c r="KGS123" s="1267"/>
      <c r="KGT123" s="1267"/>
      <c r="KGU123" s="1267"/>
      <c r="KGV123" s="1267"/>
      <c r="KGW123" s="1267"/>
      <c r="KGX123" s="1267"/>
      <c r="KGY123" s="1267"/>
      <c r="KGZ123" s="1267"/>
      <c r="KHA123" s="1267"/>
      <c r="KHB123" s="1267"/>
      <c r="KHC123" s="1267"/>
      <c r="KHD123" s="1267"/>
      <c r="KHE123" s="1267"/>
      <c r="KHF123" s="1267"/>
      <c r="KHG123" s="1267"/>
      <c r="KHH123" s="1267"/>
      <c r="KHI123" s="1267"/>
      <c r="KHJ123" s="1267"/>
      <c r="KHK123" s="1267"/>
      <c r="KHL123" s="1267"/>
      <c r="KHM123" s="1267"/>
      <c r="KHN123" s="1267"/>
      <c r="KHO123" s="1267"/>
      <c r="KHP123" s="1267"/>
      <c r="KHQ123" s="1267"/>
      <c r="KHR123" s="1267"/>
      <c r="KHS123" s="1267"/>
      <c r="KHT123" s="1267"/>
      <c r="KHU123" s="1267"/>
      <c r="KHV123" s="1267"/>
      <c r="KHW123" s="1267"/>
      <c r="KHX123" s="1267"/>
      <c r="KHY123" s="1267"/>
      <c r="KHZ123" s="1267"/>
      <c r="KIA123" s="1267"/>
      <c r="KIB123" s="1267"/>
      <c r="KIC123" s="1267"/>
      <c r="KID123" s="1267"/>
      <c r="KIE123" s="1267"/>
      <c r="KIF123" s="1267"/>
      <c r="KIG123" s="1267"/>
      <c r="KIH123" s="1267"/>
      <c r="KII123" s="1267"/>
      <c r="KIJ123" s="1267"/>
      <c r="KIK123" s="1267"/>
      <c r="KIL123" s="1267"/>
      <c r="KIM123" s="1267"/>
      <c r="KIN123" s="1267"/>
      <c r="KIO123" s="1267"/>
      <c r="KIP123" s="1267"/>
      <c r="KIQ123" s="1267"/>
      <c r="KIR123" s="1267"/>
      <c r="KIS123" s="1267"/>
      <c r="KIT123" s="1267"/>
      <c r="KIU123" s="1267"/>
      <c r="KIV123" s="1267"/>
      <c r="KIW123" s="1267"/>
      <c r="KIX123" s="1267"/>
      <c r="KIY123" s="1267"/>
      <c r="KIZ123" s="1267"/>
      <c r="KJA123" s="1267"/>
      <c r="KJB123" s="1267"/>
      <c r="KJC123" s="1267"/>
      <c r="KJD123" s="1267"/>
      <c r="KJE123" s="1267"/>
      <c r="KJF123" s="1267"/>
      <c r="KJG123" s="1267"/>
      <c r="KJH123" s="1267"/>
      <c r="KJI123" s="1267"/>
      <c r="KJJ123" s="1267"/>
      <c r="KJK123" s="1267"/>
      <c r="KJL123" s="1267"/>
      <c r="KJM123" s="1267"/>
      <c r="KJN123" s="1267"/>
      <c r="KJO123" s="1267"/>
      <c r="KJP123" s="1267"/>
      <c r="KJQ123" s="1267"/>
      <c r="KJR123" s="1267"/>
      <c r="KJS123" s="1267"/>
      <c r="KJT123" s="1267"/>
      <c r="KJU123" s="1267"/>
      <c r="KJV123" s="1267"/>
      <c r="KJW123" s="1267"/>
      <c r="KJX123" s="1267"/>
      <c r="KJY123" s="1267"/>
      <c r="KJZ123" s="1267"/>
      <c r="KKA123" s="1267"/>
      <c r="KKB123" s="1267"/>
      <c r="KKC123" s="1267"/>
      <c r="KKD123" s="1267"/>
      <c r="KKE123" s="1267"/>
      <c r="KKF123" s="1267"/>
      <c r="KKG123" s="1267"/>
      <c r="KKH123" s="1267"/>
      <c r="KKI123" s="1267"/>
      <c r="KKJ123" s="1267"/>
      <c r="KKK123" s="1267"/>
      <c r="KKL123" s="1267"/>
      <c r="KKM123" s="1267"/>
      <c r="KKN123" s="1267"/>
      <c r="KKO123" s="1267"/>
      <c r="KKP123" s="1267"/>
      <c r="KKQ123" s="1267"/>
      <c r="KKR123" s="1267"/>
      <c r="KKS123" s="1267"/>
      <c r="KKT123" s="1267"/>
      <c r="KKU123" s="1267"/>
      <c r="KKV123" s="1267"/>
      <c r="KKW123" s="1267"/>
      <c r="KKX123" s="1267"/>
      <c r="KKY123" s="1267"/>
      <c r="KKZ123" s="1267"/>
      <c r="KLA123" s="1267"/>
      <c r="KLB123" s="1267"/>
      <c r="KLC123" s="1267"/>
      <c r="KLD123" s="1267"/>
      <c r="KLE123" s="1267"/>
      <c r="KLF123" s="1267"/>
      <c r="KLG123" s="1267"/>
      <c r="KLH123" s="1267"/>
      <c r="KLI123" s="1267"/>
      <c r="KLJ123" s="1267"/>
      <c r="KLK123" s="1267"/>
      <c r="KLL123" s="1267"/>
      <c r="KLM123" s="1267"/>
      <c r="KLN123" s="1267"/>
      <c r="KLO123" s="1267"/>
      <c r="KLP123" s="1267"/>
      <c r="KLQ123" s="1267"/>
      <c r="KLR123" s="1267"/>
      <c r="KLS123" s="1267"/>
      <c r="KLT123" s="1267"/>
      <c r="KLU123" s="1267"/>
      <c r="KLV123" s="1267"/>
      <c r="KLW123" s="1267"/>
      <c r="KLX123" s="1267"/>
      <c r="KLY123" s="1267"/>
      <c r="KLZ123" s="1267"/>
      <c r="KMA123" s="1267"/>
      <c r="KMB123" s="1267"/>
      <c r="KMC123" s="1267"/>
      <c r="KMD123" s="1267"/>
      <c r="KME123" s="1267"/>
      <c r="KMF123" s="1267"/>
      <c r="KMG123" s="1267"/>
      <c r="KMH123" s="1267"/>
      <c r="KMI123" s="1267"/>
      <c r="KMJ123" s="1267"/>
      <c r="KMK123" s="1267"/>
      <c r="KML123" s="1267"/>
      <c r="KMM123" s="1267"/>
      <c r="KMN123" s="1267"/>
      <c r="KMO123" s="1267"/>
      <c r="KMP123" s="1267"/>
      <c r="KMQ123" s="1267"/>
      <c r="KMR123" s="1267"/>
      <c r="KMS123" s="1267"/>
      <c r="KMT123" s="1267"/>
      <c r="KMU123" s="1267"/>
      <c r="KMV123" s="1267"/>
      <c r="KMW123" s="1267"/>
      <c r="KMX123" s="1267"/>
      <c r="KMY123" s="1267"/>
      <c r="KMZ123" s="1267"/>
      <c r="KNA123" s="1267"/>
      <c r="KNB123" s="1267"/>
      <c r="KNC123" s="1267"/>
      <c r="KND123" s="1267"/>
      <c r="KNE123" s="1267"/>
      <c r="KNF123" s="1267"/>
      <c r="KNG123" s="1267"/>
      <c r="KNH123" s="1267"/>
      <c r="KNI123" s="1267"/>
      <c r="KNJ123" s="1267"/>
      <c r="KNK123" s="1267"/>
      <c r="KNL123" s="1267"/>
      <c r="KNM123" s="1267"/>
      <c r="KNN123" s="1267"/>
      <c r="KNO123" s="1267"/>
      <c r="KNP123" s="1267"/>
      <c r="KNQ123" s="1267"/>
      <c r="KNR123" s="1267"/>
      <c r="KNS123" s="1267"/>
      <c r="KNT123" s="1267"/>
      <c r="KNU123" s="1267"/>
      <c r="KNV123" s="1267"/>
      <c r="KNW123" s="1267"/>
      <c r="KNX123" s="1267"/>
      <c r="KNY123" s="1267"/>
      <c r="KNZ123" s="1267"/>
      <c r="KOA123" s="1267"/>
      <c r="KOB123" s="1267"/>
      <c r="KOC123" s="1267"/>
      <c r="KOD123" s="1267"/>
      <c r="KOE123" s="1267"/>
      <c r="KOF123" s="1267"/>
      <c r="KOG123" s="1267"/>
      <c r="KOH123" s="1267"/>
      <c r="KOI123" s="1267"/>
      <c r="KOJ123" s="1267"/>
      <c r="KOK123" s="1267"/>
      <c r="KOL123" s="1267"/>
      <c r="KOM123" s="1267"/>
      <c r="KON123" s="1267"/>
      <c r="KOO123" s="1267"/>
      <c r="KOP123" s="1267"/>
      <c r="KOQ123" s="1267"/>
      <c r="KOR123" s="1267"/>
      <c r="KOS123" s="1267"/>
      <c r="KOT123" s="1267"/>
      <c r="KOU123" s="1267"/>
      <c r="KOV123" s="1267"/>
      <c r="KOW123" s="1267"/>
      <c r="KOX123" s="1267"/>
      <c r="KOY123" s="1267"/>
      <c r="KOZ123" s="1267"/>
      <c r="KPA123" s="1267"/>
      <c r="KPB123" s="1267"/>
      <c r="KPC123" s="1267"/>
      <c r="KPD123" s="1267"/>
      <c r="KPE123" s="1267"/>
      <c r="KPF123" s="1267"/>
      <c r="KPG123" s="1267"/>
      <c r="KPH123" s="1267"/>
      <c r="KPI123" s="1267"/>
      <c r="KPJ123" s="1267"/>
      <c r="KPK123" s="1267"/>
      <c r="KPL123" s="1267"/>
      <c r="KPM123" s="1267"/>
      <c r="KPN123" s="1267"/>
      <c r="KPO123" s="1267"/>
      <c r="KPP123" s="1267"/>
      <c r="KPQ123" s="1267"/>
      <c r="KPR123" s="1267"/>
      <c r="KPS123" s="1267"/>
      <c r="KPT123" s="1267"/>
      <c r="KPU123" s="1267"/>
      <c r="KPV123" s="1267"/>
      <c r="KPW123" s="1267"/>
      <c r="KPX123" s="1267"/>
      <c r="KPY123" s="1267"/>
      <c r="KPZ123" s="1267"/>
      <c r="KQA123" s="1267"/>
      <c r="KQB123" s="1267"/>
      <c r="KQC123" s="1267"/>
      <c r="KQD123" s="1267"/>
      <c r="KQE123" s="1267"/>
      <c r="KQF123" s="1267"/>
      <c r="KQG123" s="1267"/>
      <c r="KQH123" s="1267"/>
      <c r="KQI123" s="1267"/>
      <c r="KQJ123" s="1267"/>
      <c r="KQK123" s="1267"/>
      <c r="KQL123" s="1267"/>
      <c r="KQM123" s="1267"/>
      <c r="KQN123" s="1267"/>
      <c r="KQO123" s="1267"/>
      <c r="KQP123" s="1267"/>
      <c r="KQQ123" s="1267"/>
      <c r="KQR123" s="1267"/>
      <c r="KQS123" s="1267"/>
      <c r="KQT123" s="1267"/>
      <c r="KQU123" s="1267"/>
      <c r="KQV123" s="1267"/>
      <c r="KQW123" s="1267"/>
      <c r="KQX123" s="1267"/>
      <c r="KQY123" s="1267"/>
      <c r="KQZ123" s="1267"/>
      <c r="KRA123" s="1267"/>
      <c r="KRB123" s="1267"/>
      <c r="KRC123" s="1267"/>
      <c r="KRD123" s="1267"/>
      <c r="KRE123" s="1267"/>
      <c r="KRF123" s="1267"/>
      <c r="KRG123" s="1267"/>
      <c r="KRH123" s="1267"/>
      <c r="KRI123" s="1267"/>
      <c r="KRJ123" s="1267"/>
      <c r="KRK123" s="1267"/>
      <c r="KRL123" s="1267"/>
      <c r="KRM123" s="1267"/>
      <c r="KRN123" s="1267"/>
      <c r="KRO123" s="1267"/>
      <c r="KRP123" s="1267"/>
      <c r="KRQ123" s="1267"/>
      <c r="KRR123" s="1267"/>
      <c r="KRS123" s="1267"/>
      <c r="KRT123" s="1267"/>
      <c r="KRU123" s="1267"/>
      <c r="KRV123" s="1267"/>
      <c r="KRW123" s="1267"/>
      <c r="KRX123" s="1267"/>
      <c r="KRY123" s="1267"/>
      <c r="KRZ123" s="1267"/>
      <c r="KSA123" s="1267"/>
      <c r="KSB123" s="1267"/>
      <c r="KSC123" s="1267"/>
      <c r="KSD123" s="1267"/>
      <c r="KSE123" s="1267"/>
      <c r="KSF123" s="1267"/>
      <c r="KSG123" s="1267"/>
      <c r="KSH123" s="1267"/>
      <c r="KSI123" s="1267"/>
      <c r="KSJ123" s="1267"/>
      <c r="KSK123" s="1267"/>
      <c r="KSL123" s="1267"/>
      <c r="KSM123" s="1267"/>
      <c r="KSN123" s="1267"/>
      <c r="KSO123" s="1267"/>
      <c r="KSP123" s="1267"/>
      <c r="KSQ123" s="1267"/>
      <c r="KSR123" s="1267"/>
      <c r="KSS123" s="1267"/>
      <c r="KST123" s="1267"/>
      <c r="KSU123" s="1267"/>
      <c r="KSV123" s="1267"/>
      <c r="KSW123" s="1267"/>
      <c r="KSX123" s="1267"/>
      <c r="KSY123" s="1267"/>
      <c r="KSZ123" s="1267"/>
      <c r="KTA123" s="1267"/>
      <c r="KTB123" s="1267"/>
      <c r="KTC123" s="1267"/>
      <c r="KTD123" s="1267"/>
      <c r="KTE123" s="1267"/>
      <c r="KTF123" s="1267"/>
      <c r="KTG123" s="1267"/>
      <c r="KTH123" s="1267"/>
      <c r="KTI123" s="1267"/>
      <c r="KTJ123" s="1267"/>
      <c r="KTK123" s="1267"/>
      <c r="KTL123" s="1267"/>
      <c r="KTM123" s="1267"/>
      <c r="KTN123" s="1267"/>
      <c r="KTO123" s="1267"/>
      <c r="KTP123" s="1267"/>
      <c r="KTQ123" s="1267"/>
      <c r="KTR123" s="1267"/>
      <c r="KTS123" s="1267"/>
      <c r="KTT123" s="1267"/>
      <c r="KTU123" s="1267"/>
      <c r="KTV123" s="1267"/>
      <c r="KTW123" s="1267"/>
      <c r="KTX123" s="1267"/>
      <c r="KTY123" s="1267"/>
      <c r="KTZ123" s="1267"/>
      <c r="KUA123" s="1267"/>
      <c r="KUB123" s="1267"/>
      <c r="KUC123" s="1267"/>
      <c r="KUD123" s="1267"/>
      <c r="KUE123" s="1267"/>
      <c r="KUF123" s="1267"/>
      <c r="KUG123" s="1267"/>
      <c r="KUH123" s="1267"/>
      <c r="KUI123" s="1267"/>
      <c r="KUJ123" s="1267"/>
      <c r="KUK123" s="1267"/>
      <c r="KUL123" s="1267"/>
      <c r="KUM123" s="1267"/>
      <c r="KUN123" s="1267"/>
      <c r="KUO123" s="1267"/>
      <c r="KUP123" s="1267"/>
      <c r="KUQ123" s="1267"/>
      <c r="KUR123" s="1267"/>
      <c r="KUS123" s="1267"/>
      <c r="KUT123" s="1267"/>
      <c r="KUU123" s="1267"/>
      <c r="KUV123" s="1267"/>
      <c r="KUW123" s="1267"/>
      <c r="KUX123" s="1267"/>
      <c r="KUY123" s="1267"/>
      <c r="KUZ123" s="1267"/>
      <c r="KVA123" s="1267"/>
      <c r="KVB123" s="1267"/>
      <c r="KVC123" s="1267"/>
      <c r="KVD123" s="1267"/>
      <c r="KVE123" s="1267"/>
      <c r="KVF123" s="1267"/>
      <c r="KVG123" s="1267"/>
      <c r="KVH123" s="1267"/>
      <c r="KVI123" s="1267"/>
      <c r="KVJ123" s="1267"/>
      <c r="KVK123" s="1267"/>
      <c r="KVL123" s="1267"/>
      <c r="KVM123" s="1267"/>
      <c r="KVN123" s="1267"/>
      <c r="KVO123" s="1267"/>
      <c r="KVP123" s="1267"/>
      <c r="KVQ123" s="1267"/>
      <c r="KVR123" s="1267"/>
      <c r="KVS123" s="1267"/>
      <c r="KVT123" s="1267"/>
      <c r="KVU123" s="1267"/>
      <c r="KVV123" s="1267"/>
      <c r="KVW123" s="1267"/>
      <c r="KVX123" s="1267"/>
      <c r="KVY123" s="1267"/>
      <c r="KVZ123" s="1267"/>
      <c r="KWA123" s="1267"/>
      <c r="KWB123" s="1267"/>
      <c r="KWC123" s="1267"/>
      <c r="KWD123" s="1267"/>
      <c r="KWE123" s="1267"/>
      <c r="KWF123" s="1267"/>
      <c r="KWG123" s="1267"/>
      <c r="KWH123" s="1267"/>
      <c r="KWI123" s="1267"/>
      <c r="KWJ123" s="1267"/>
      <c r="KWK123" s="1267"/>
      <c r="KWL123" s="1267"/>
      <c r="KWM123" s="1267"/>
      <c r="KWN123" s="1267"/>
      <c r="KWO123" s="1267"/>
      <c r="KWP123" s="1267"/>
      <c r="KWQ123" s="1267"/>
      <c r="KWR123" s="1267"/>
      <c r="KWS123" s="1267"/>
      <c r="KWT123" s="1267"/>
      <c r="KWU123" s="1267"/>
      <c r="KWV123" s="1267"/>
      <c r="KWW123" s="1267"/>
      <c r="KWX123" s="1267"/>
      <c r="KWY123" s="1267"/>
      <c r="KWZ123" s="1267"/>
      <c r="KXA123" s="1267"/>
      <c r="KXB123" s="1267"/>
      <c r="KXC123" s="1267"/>
      <c r="KXD123" s="1267"/>
      <c r="KXE123" s="1267"/>
      <c r="KXF123" s="1267"/>
      <c r="KXG123" s="1267"/>
      <c r="KXH123" s="1267"/>
      <c r="KXI123" s="1267"/>
      <c r="KXJ123" s="1267"/>
      <c r="KXK123" s="1267"/>
      <c r="KXL123" s="1267"/>
      <c r="KXM123" s="1267"/>
      <c r="KXN123" s="1267"/>
      <c r="KXO123" s="1267"/>
      <c r="KXP123" s="1267"/>
      <c r="KXQ123" s="1267"/>
      <c r="KXR123" s="1267"/>
      <c r="KXS123" s="1267"/>
      <c r="KXT123" s="1267"/>
      <c r="KXU123" s="1267"/>
      <c r="KXV123" s="1267"/>
      <c r="KXW123" s="1267"/>
      <c r="KXX123" s="1267"/>
      <c r="KXY123" s="1267"/>
      <c r="KXZ123" s="1267"/>
      <c r="KYA123" s="1267"/>
      <c r="KYB123" s="1267"/>
      <c r="KYC123" s="1267"/>
      <c r="KYD123" s="1267"/>
      <c r="KYE123" s="1267"/>
      <c r="KYF123" s="1267"/>
      <c r="KYG123" s="1267"/>
      <c r="KYH123" s="1267"/>
      <c r="KYI123" s="1267"/>
      <c r="KYJ123" s="1267"/>
      <c r="KYK123" s="1267"/>
      <c r="KYL123" s="1267"/>
      <c r="KYM123" s="1267"/>
      <c r="KYN123" s="1267"/>
      <c r="KYO123" s="1267"/>
      <c r="KYP123" s="1267"/>
      <c r="KYQ123" s="1267"/>
      <c r="KYR123" s="1267"/>
      <c r="KYS123" s="1267"/>
      <c r="KYT123" s="1267"/>
      <c r="KYU123" s="1267"/>
      <c r="KYV123" s="1267"/>
      <c r="KYW123" s="1267"/>
      <c r="KYX123" s="1267"/>
      <c r="KYY123" s="1267"/>
      <c r="KYZ123" s="1267"/>
      <c r="KZA123" s="1267"/>
      <c r="KZB123" s="1267"/>
      <c r="KZC123" s="1267"/>
      <c r="KZD123" s="1267"/>
      <c r="KZE123" s="1267"/>
      <c r="KZF123" s="1267"/>
      <c r="KZG123" s="1267"/>
      <c r="KZH123" s="1267"/>
      <c r="KZI123" s="1267"/>
      <c r="KZJ123" s="1267"/>
      <c r="KZK123" s="1267"/>
      <c r="KZL123" s="1267"/>
      <c r="KZM123" s="1267"/>
      <c r="KZN123" s="1267"/>
      <c r="KZO123" s="1267"/>
      <c r="KZP123" s="1267"/>
      <c r="KZQ123" s="1267"/>
      <c r="KZR123" s="1267"/>
      <c r="KZS123" s="1267"/>
      <c r="KZT123" s="1267"/>
      <c r="KZU123" s="1267"/>
      <c r="KZV123" s="1267"/>
      <c r="KZW123" s="1267"/>
      <c r="KZX123" s="1267"/>
      <c r="KZY123" s="1267"/>
      <c r="KZZ123" s="1267"/>
      <c r="LAA123" s="1267"/>
      <c r="LAB123" s="1267"/>
      <c r="LAC123" s="1267"/>
      <c r="LAD123" s="1267"/>
      <c r="LAE123" s="1267"/>
      <c r="LAF123" s="1267"/>
      <c r="LAG123" s="1267"/>
      <c r="LAH123" s="1267"/>
      <c r="LAI123" s="1267"/>
      <c r="LAJ123" s="1267"/>
      <c r="LAK123" s="1267"/>
      <c r="LAL123" s="1267"/>
      <c r="LAM123" s="1267"/>
      <c r="LAN123" s="1267"/>
      <c r="LAO123" s="1267"/>
      <c r="LAP123" s="1267"/>
      <c r="LAQ123" s="1267"/>
      <c r="LAR123" s="1267"/>
      <c r="LAS123" s="1267"/>
      <c r="LAT123" s="1267"/>
      <c r="LAU123" s="1267"/>
      <c r="LAV123" s="1267"/>
      <c r="LAW123" s="1267"/>
      <c r="LAX123" s="1267"/>
      <c r="LAY123" s="1267"/>
      <c r="LAZ123" s="1267"/>
      <c r="LBA123" s="1267"/>
      <c r="LBB123" s="1267"/>
      <c r="LBC123" s="1267"/>
      <c r="LBD123" s="1267"/>
      <c r="LBE123" s="1267"/>
      <c r="LBF123" s="1267"/>
      <c r="LBG123" s="1267"/>
      <c r="LBH123" s="1267"/>
      <c r="LBI123" s="1267"/>
      <c r="LBJ123" s="1267"/>
      <c r="LBK123" s="1267"/>
      <c r="LBL123" s="1267"/>
      <c r="LBM123" s="1267"/>
      <c r="LBN123" s="1267"/>
      <c r="LBO123" s="1267"/>
      <c r="LBP123" s="1267"/>
      <c r="LBQ123" s="1267"/>
      <c r="LBR123" s="1267"/>
      <c r="LBS123" s="1267"/>
      <c r="LBT123" s="1267"/>
      <c r="LBU123" s="1267"/>
      <c r="LBV123" s="1267"/>
      <c r="LBW123" s="1267"/>
      <c r="LBX123" s="1267"/>
      <c r="LBY123" s="1267"/>
      <c r="LBZ123" s="1267"/>
      <c r="LCA123" s="1267"/>
      <c r="LCB123" s="1267"/>
      <c r="LCC123" s="1267"/>
      <c r="LCD123" s="1267"/>
      <c r="LCE123" s="1267"/>
      <c r="LCF123" s="1267"/>
      <c r="LCG123" s="1267"/>
      <c r="LCH123" s="1267"/>
      <c r="LCI123" s="1267"/>
      <c r="LCJ123" s="1267"/>
      <c r="LCK123" s="1267"/>
      <c r="LCL123" s="1267"/>
      <c r="LCM123" s="1267"/>
      <c r="LCN123" s="1267"/>
      <c r="LCO123" s="1267"/>
      <c r="LCP123" s="1267"/>
      <c r="LCQ123" s="1267"/>
      <c r="LCR123" s="1267"/>
      <c r="LCS123" s="1267"/>
      <c r="LCT123" s="1267"/>
      <c r="LCU123" s="1267"/>
      <c r="LCV123" s="1267"/>
      <c r="LCW123" s="1267"/>
      <c r="LCX123" s="1267"/>
      <c r="LCY123" s="1267"/>
      <c r="LCZ123" s="1267"/>
      <c r="LDA123" s="1267"/>
      <c r="LDB123" s="1267"/>
      <c r="LDC123" s="1267"/>
      <c r="LDD123" s="1267"/>
      <c r="LDE123" s="1267"/>
      <c r="LDF123" s="1267"/>
      <c r="LDG123" s="1267"/>
      <c r="LDH123" s="1267"/>
      <c r="LDI123" s="1267"/>
      <c r="LDJ123" s="1267"/>
      <c r="LDK123" s="1267"/>
      <c r="LDL123" s="1267"/>
      <c r="LDM123" s="1267"/>
      <c r="LDN123" s="1267"/>
      <c r="LDO123" s="1267"/>
      <c r="LDP123" s="1267"/>
      <c r="LDQ123" s="1267"/>
      <c r="LDR123" s="1267"/>
      <c r="LDS123" s="1267"/>
      <c r="LDT123" s="1267"/>
      <c r="LDU123" s="1267"/>
      <c r="LDV123" s="1267"/>
      <c r="LDW123" s="1267"/>
      <c r="LDX123" s="1267"/>
      <c r="LDY123" s="1267"/>
      <c r="LDZ123" s="1267"/>
      <c r="LEA123" s="1267"/>
      <c r="LEB123" s="1267"/>
      <c r="LEC123" s="1267"/>
      <c r="LED123" s="1267"/>
      <c r="LEE123" s="1267"/>
      <c r="LEF123" s="1267"/>
      <c r="LEG123" s="1267"/>
      <c r="LEH123" s="1267"/>
      <c r="LEI123" s="1267"/>
      <c r="LEJ123" s="1267"/>
      <c r="LEK123" s="1267"/>
      <c r="LEL123" s="1267"/>
      <c r="LEM123" s="1267"/>
      <c r="LEN123" s="1267"/>
      <c r="LEO123" s="1267"/>
      <c r="LEP123" s="1267"/>
      <c r="LEQ123" s="1267"/>
      <c r="LER123" s="1267"/>
      <c r="LES123" s="1267"/>
      <c r="LET123" s="1267"/>
      <c r="LEU123" s="1267"/>
      <c r="LEV123" s="1267"/>
      <c r="LEW123" s="1267"/>
      <c r="LEX123" s="1267"/>
      <c r="LEY123" s="1267"/>
      <c r="LEZ123" s="1267"/>
      <c r="LFA123" s="1267"/>
      <c r="LFB123" s="1267"/>
      <c r="LFC123" s="1267"/>
      <c r="LFD123" s="1267"/>
      <c r="LFE123" s="1267"/>
      <c r="LFF123" s="1267"/>
      <c r="LFG123" s="1267"/>
      <c r="LFH123" s="1267"/>
      <c r="LFI123" s="1267"/>
      <c r="LFJ123" s="1267"/>
      <c r="LFK123" s="1267"/>
      <c r="LFL123" s="1267"/>
      <c r="LFM123" s="1267"/>
      <c r="LFN123" s="1267"/>
      <c r="LFO123" s="1267"/>
      <c r="LFP123" s="1267"/>
      <c r="LFQ123" s="1267"/>
      <c r="LFR123" s="1267"/>
      <c r="LFS123" s="1267"/>
      <c r="LFT123" s="1267"/>
      <c r="LFU123" s="1267"/>
      <c r="LFV123" s="1267"/>
      <c r="LFW123" s="1267"/>
      <c r="LFX123" s="1267"/>
      <c r="LFY123" s="1267"/>
      <c r="LFZ123" s="1267"/>
      <c r="LGA123" s="1267"/>
      <c r="LGB123" s="1267"/>
      <c r="LGC123" s="1267"/>
      <c r="LGD123" s="1267"/>
      <c r="LGE123" s="1267"/>
      <c r="LGF123" s="1267"/>
      <c r="LGG123" s="1267"/>
      <c r="LGH123" s="1267"/>
      <c r="LGI123" s="1267"/>
      <c r="LGJ123" s="1267"/>
      <c r="LGK123" s="1267"/>
      <c r="LGL123" s="1267"/>
      <c r="LGM123" s="1267"/>
      <c r="LGN123" s="1267"/>
      <c r="LGO123" s="1267"/>
      <c r="LGP123" s="1267"/>
      <c r="LGQ123" s="1267"/>
      <c r="LGR123" s="1267"/>
      <c r="LGS123" s="1267"/>
      <c r="LGT123" s="1267"/>
      <c r="LGU123" s="1267"/>
      <c r="LGV123" s="1267"/>
      <c r="LGW123" s="1267"/>
      <c r="LGX123" s="1267"/>
      <c r="LGY123" s="1267"/>
      <c r="LGZ123" s="1267"/>
      <c r="LHA123" s="1267"/>
      <c r="LHB123" s="1267"/>
      <c r="LHC123" s="1267"/>
      <c r="LHD123" s="1267"/>
      <c r="LHE123" s="1267"/>
      <c r="LHF123" s="1267"/>
      <c r="LHG123" s="1267"/>
      <c r="LHH123" s="1267"/>
      <c r="LHI123" s="1267"/>
      <c r="LHJ123" s="1267"/>
      <c r="LHK123" s="1267"/>
      <c r="LHL123" s="1267"/>
      <c r="LHM123" s="1267"/>
      <c r="LHN123" s="1267"/>
      <c r="LHO123" s="1267"/>
      <c r="LHP123" s="1267"/>
      <c r="LHQ123" s="1267"/>
      <c r="LHR123" s="1267"/>
      <c r="LHS123" s="1267"/>
      <c r="LHT123" s="1267"/>
      <c r="LHU123" s="1267"/>
      <c r="LHV123" s="1267"/>
      <c r="LHW123" s="1267"/>
      <c r="LHX123" s="1267"/>
      <c r="LHY123" s="1267"/>
      <c r="LHZ123" s="1267"/>
      <c r="LIA123" s="1267"/>
      <c r="LIB123" s="1267"/>
      <c r="LIC123" s="1267"/>
      <c r="LID123" s="1267"/>
      <c r="LIE123" s="1267"/>
      <c r="LIF123" s="1267"/>
      <c r="LIG123" s="1267"/>
      <c r="LIH123" s="1267"/>
      <c r="LII123" s="1267"/>
      <c r="LIJ123" s="1267"/>
      <c r="LIK123" s="1267"/>
      <c r="LIL123" s="1267"/>
      <c r="LIM123" s="1267"/>
      <c r="LIN123" s="1267"/>
      <c r="LIO123" s="1267"/>
      <c r="LIP123" s="1267"/>
      <c r="LIQ123" s="1267"/>
      <c r="LIR123" s="1267"/>
      <c r="LIS123" s="1267"/>
      <c r="LIT123" s="1267"/>
      <c r="LIU123" s="1267"/>
      <c r="LIV123" s="1267"/>
      <c r="LIW123" s="1267"/>
      <c r="LIX123" s="1267"/>
      <c r="LIY123" s="1267"/>
      <c r="LIZ123" s="1267"/>
      <c r="LJA123" s="1267"/>
      <c r="LJB123" s="1267"/>
      <c r="LJC123" s="1267"/>
      <c r="LJD123" s="1267"/>
      <c r="LJE123" s="1267"/>
      <c r="LJF123" s="1267"/>
      <c r="LJG123" s="1267"/>
      <c r="LJH123" s="1267"/>
      <c r="LJI123" s="1267"/>
      <c r="LJJ123" s="1267"/>
      <c r="LJK123" s="1267"/>
      <c r="LJL123" s="1267"/>
      <c r="LJM123" s="1267"/>
      <c r="LJN123" s="1267"/>
      <c r="LJO123" s="1267"/>
      <c r="LJP123" s="1267"/>
      <c r="LJQ123" s="1267"/>
      <c r="LJR123" s="1267"/>
      <c r="LJS123" s="1267"/>
      <c r="LJT123" s="1267"/>
      <c r="LJU123" s="1267"/>
      <c r="LJV123" s="1267"/>
      <c r="LJW123" s="1267"/>
      <c r="LJX123" s="1267"/>
      <c r="LJY123" s="1267"/>
      <c r="LJZ123" s="1267"/>
      <c r="LKA123" s="1267"/>
      <c r="LKB123" s="1267"/>
      <c r="LKC123" s="1267"/>
      <c r="LKD123" s="1267"/>
      <c r="LKE123" s="1267"/>
      <c r="LKF123" s="1267"/>
      <c r="LKG123" s="1267"/>
      <c r="LKH123" s="1267"/>
      <c r="LKI123" s="1267"/>
      <c r="LKJ123" s="1267"/>
      <c r="LKK123" s="1267"/>
      <c r="LKL123" s="1267"/>
      <c r="LKM123" s="1267"/>
      <c r="LKN123" s="1267"/>
      <c r="LKO123" s="1267"/>
      <c r="LKP123" s="1267"/>
      <c r="LKQ123" s="1267"/>
      <c r="LKR123" s="1267"/>
      <c r="LKS123" s="1267"/>
      <c r="LKT123" s="1267"/>
      <c r="LKU123" s="1267"/>
      <c r="LKV123" s="1267"/>
      <c r="LKW123" s="1267"/>
      <c r="LKX123" s="1267"/>
      <c r="LKY123" s="1267"/>
      <c r="LKZ123" s="1267"/>
      <c r="LLA123" s="1267"/>
      <c r="LLB123" s="1267"/>
      <c r="LLC123" s="1267"/>
      <c r="LLD123" s="1267"/>
      <c r="LLE123" s="1267"/>
      <c r="LLF123" s="1267"/>
      <c r="LLG123" s="1267"/>
      <c r="LLH123" s="1267"/>
      <c r="LLI123" s="1267"/>
      <c r="LLJ123" s="1267"/>
      <c r="LLK123" s="1267"/>
      <c r="LLL123" s="1267"/>
      <c r="LLM123" s="1267"/>
      <c r="LLN123" s="1267"/>
      <c r="LLO123" s="1267"/>
      <c r="LLP123" s="1267"/>
      <c r="LLQ123" s="1267"/>
      <c r="LLR123" s="1267"/>
      <c r="LLS123" s="1267"/>
      <c r="LLT123" s="1267"/>
      <c r="LLU123" s="1267"/>
      <c r="LLV123" s="1267"/>
      <c r="LLW123" s="1267"/>
      <c r="LLX123" s="1267"/>
      <c r="LLY123" s="1267"/>
      <c r="LLZ123" s="1267"/>
      <c r="LMA123" s="1267"/>
      <c r="LMB123" s="1267"/>
      <c r="LMC123" s="1267"/>
      <c r="LMD123" s="1267"/>
      <c r="LME123" s="1267"/>
      <c r="LMF123" s="1267"/>
      <c r="LMG123" s="1267"/>
      <c r="LMH123" s="1267"/>
      <c r="LMI123" s="1267"/>
      <c r="LMJ123" s="1267"/>
      <c r="LMK123" s="1267"/>
      <c r="LML123" s="1267"/>
      <c r="LMM123" s="1267"/>
      <c r="LMN123" s="1267"/>
      <c r="LMO123" s="1267"/>
      <c r="LMP123" s="1267"/>
      <c r="LMQ123" s="1267"/>
      <c r="LMR123" s="1267"/>
      <c r="LMS123" s="1267"/>
      <c r="LMT123" s="1267"/>
      <c r="LMU123" s="1267"/>
      <c r="LMV123" s="1267"/>
      <c r="LMW123" s="1267"/>
      <c r="LMX123" s="1267"/>
      <c r="LMY123" s="1267"/>
      <c r="LMZ123" s="1267"/>
      <c r="LNA123" s="1267"/>
      <c r="LNB123" s="1267"/>
      <c r="LNC123" s="1267"/>
      <c r="LND123" s="1267"/>
      <c r="LNE123" s="1267"/>
      <c r="LNF123" s="1267"/>
      <c r="LNG123" s="1267"/>
      <c r="LNH123" s="1267"/>
      <c r="LNI123" s="1267"/>
      <c r="LNJ123" s="1267"/>
      <c r="LNK123" s="1267"/>
      <c r="LNL123" s="1267"/>
      <c r="LNM123" s="1267"/>
      <c r="LNN123" s="1267"/>
      <c r="LNO123" s="1267"/>
      <c r="LNP123" s="1267"/>
      <c r="LNQ123" s="1267"/>
      <c r="LNR123" s="1267"/>
      <c r="LNS123" s="1267"/>
      <c r="LNT123" s="1267"/>
      <c r="LNU123" s="1267"/>
      <c r="LNV123" s="1267"/>
      <c r="LNW123" s="1267"/>
      <c r="LNX123" s="1267"/>
      <c r="LNY123" s="1267"/>
      <c r="LNZ123" s="1267"/>
      <c r="LOA123" s="1267"/>
      <c r="LOB123" s="1267"/>
      <c r="LOC123" s="1267"/>
      <c r="LOD123" s="1267"/>
      <c r="LOE123" s="1267"/>
      <c r="LOF123" s="1267"/>
      <c r="LOG123" s="1267"/>
      <c r="LOH123" s="1267"/>
      <c r="LOI123" s="1267"/>
      <c r="LOJ123" s="1267"/>
      <c r="LOK123" s="1267"/>
      <c r="LOL123" s="1267"/>
      <c r="LOM123" s="1267"/>
      <c r="LON123" s="1267"/>
      <c r="LOO123" s="1267"/>
      <c r="LOP123" s="1267"/>
      <c r="LOQ123" s="1267"/>
      <c r="LOR123" s="1267"/>
      <c r="LOS123" s="1267"/>
      <c r="LOT123" s="1267"/>
      <c r="LOU123" s="1267"/>
      <c r="LOV123" s="1267"/>
      <c r="LOW123" s="1267"/>
      <c r="LOX123" s="1267"/>
      <c r="LOY123" s="1267"/>
      <c r="LOZ123" s="1267"/>
      <c r="LPA123" s="1267"/>
      <c r="LPB123" s="1267"/>
      <c r="LPC123" s="1267"/>
      <c r="LPD123" s="1267"/>
      <c r="LPE123" s="1267"/>
      <c r="LPF123" s="1267"/>
      <c r="LPG123" s="1267"/>
      <c r="LPH123" s="1267"/>
      <c r="LPI123" s="1267"/>
      <c r="LPJ123" s="1267"/>
      <c r="LPK123" s="1267"/>
      <c r="LPL123" s="1267"/>
      <c r="LPM123" s="1267"/>
      <c r="LPN123" s="1267"/>
      <c r="LPO123" s="1267"/>
      <c r="LPP123" s="1267"/>
      <c r="LPQ123" s="1267"/>
      <c r="LPR123" s="1267"/>
      <c r="LPS123" s="1267"/>
      <c r="LPT123" s="1267"/>
      <c r="LPU123" s="1267"/>
      <c r="LPV123" s="1267"/>
      <c r="LPW123" s="1267"/>
      <c r="LPX123" s="1267"/>
      <c r="LPY123" s="1267"/>
      <c r="LPZ123" s="1267"/>
      <c r="LQA123" s="1267"/>
      <c r="LQB123" s="1267"/>
      <c r="LQC123" s="1267"/>
      <c r="LQD123" s="1267"/>
      <c r="LQE123" s="1267"/>
      <c r="LQF123" s="1267"/>
      <c r="LQG123" s="1267"/>
      <c r="LQH123" s="1267"/>
      <c r="LQI123" s="1267"/>
      <c r="LQJ123" s="1267"/>
      <c r="LQK123" s="1267"/>
      <c r="LQL123" s="1267"/>
      <c r="LQM123" s="1267"/>
      <c r="LQN123" s="1267"/>
      <c r="LQO123" s="1267"/>
      <c r="LQP123" s="1267"/>
      <c r="LQQ123" s="1267"/>
      <c r="LQR123" s="1267"/>
      <c r="LQS123" s="1267"/>
      <c r="LQT123" s="1267"/>
      <c r="LQU123" s="1267"/>
      <c r="LQV123" s="1267"/>
      <c r="LQW123" s="1267"/>
      <c r="LQX123" s="1267"/>
      <c r="LQY123" s="1267"/>
      <c r="LQZ123" s="1267"/>
      <c r="LRA123" s="1267"/>
      <c r="LRB123" s="1267"/>
      <c r="LRC123" s="1267"/>
      <c r="LRD123" s="1267"/>
      <c r="LRE123" s="1267"/>
      <c r="LRF123" s="1267"/>
      <c r="LRG123" s="1267"/>
      <c r="LRH123" s="1267"/>
      <c r="LRI123" s="1267"/>
      <c r="LRJ123" s="1267"/>
      <c r="LRK123" s="1267"/>
      <c r="LRL123" s="1267"/>
      <c r="LRM123" s="1267"/>
      <c r="LRN123" s="1267"/>
      <c r="LRO123" s="1267"/>
      <c r="LRP123" s="1267"/>
      <c r="LRQ123" s="1267"/>
      <c r="LRR123" s="1267"/>
      <c r="LRS123" s="1267"/>
      <c r="LRT123" s="1267"/>
      <c r="LRU123" s="1267"/>
      <c r="LRV123" s="1267"/>
      <c r="LRW123" s="1267"/>
      <c r="LRX123" s="1267"/>
      <c r="LRY123" s="1267"/>
      <c r="LRZ123" s="1267"/>
      <c r="LSA123" s="1267"/>
      <c r="LSB123" s="1267"/>
      <c r="LSC123" s="1267"/>
      <c r="LSD123" s="1267"/>
      <c r="LSE123" s="1267"/>
      <c r="LSF123" s="1267"/>
      <c r="LSG123" s="1267"/>
      <c r="LSH123" s="1267"/>
      <c r="LSI123" s="1267"/>
      <c r="LSJ123" s="1267"/>
      <c r="LSK123" s="1267"/>
      <c r="LSL123" s="1267"/>
      <c r="LSM123" s="1267"/>
      <c r="LSN123" s="1267"/>
      <c r="LSO123" s="1267"/>
      <c r="LSP123" s="1267"/>
      <c r="LSQ123" s="1267"/>
      <c r="LSR123" s="1267"/>
      <c r="LSS123" s="1267"/>
      <c r="LST123" s="1267"/>
      <c r="LSU123" s="1267"/>
      <c r="LSV123" s="1267"/>
      <c r="LSW123" s="1267"/>
      <c r="LSX123" s="1267"/>
      <c r="LSY123" s="1267"/>
      <c r="LSZ123" s="1267"/>
      <c r="LTA123" s="1267"/>
      <c r="LTB123" s="1267"/>
      <c r="LTC123" s="1267"/>
      <c r="LTD123" s="1267"/>
      <c r="LTE123" s="1267"/>
      <c r="LTF123" s="1267"/>
      <c r="LTG123" s="1267"/>
      <c r="LTH123" s="1267"/>
      <c r="LTI123" s="1267"/>
      <c r="LTJ123" s="1267"/>
      <c r="LTK123" s="1267"/>
      <c r="LTL123" s="1267"/>
      <c r="LTM123" s="1267"/>
      <c r="LTN123" s="1267"/>
      <c r="LTO123" s="1267"/>
      <c r="LTP123" s="1267"/>
      <c r="LTQ123" s="1267"/>
      <c r="LTR123" s="1267"/>
      <c r="LTS123" s="1267"/>
      <c r="LTT123" s="1267"/>
      <c r="LTU123" s="1267"/>
      <c r="LTV123" s="1267"/>
      <c r="LTW123" s="1267"/>
      <c r="LTX123" s="1267"/>
      <c r="LTY123" s="1267"/>
      <c r="LTZ123" s="1267"/>
      <c r="LUA123" s="1267"/>
      <c r="LUB123" s="1267"/>
      <c r="LUC123" s="1267"/>
      <c r="LUD123" s="1267"/>
      <c r="LUE123" s="1267"/>
      <c r="LUF123" s="1267"/>
      <c r="LUG123" s="1267"/>
      <c r="LUH123" s="1267"/>
      <c r="LUI123" s="1267"/>
      <c r="LUJ123" s="1267"/>
      <c r="LUK123" s="1267"/>
      <c r="LUL123" s="1267"/>
      <c r="LUM123" s="1267"/>
      <c r="LUN123" s="1267"/>
      <c r="LUO123" s="1267"/>
      <c r="LUP123" s="1267"/>
      <c r="LUQ123" s="1267"/>
      <c r="LUR123" s="1267"/>
      <c r="LUS123" s="1267"/>
      <c r="LUT123" s="1267"/>
      <c r="LUU123" s="1267"/>
      <c r="LUV123" s="1267"/>
      <c r="LUW123" s="1267"/>
      <c r="LUX123" s="1267"/>
      <c r="LUY123" s="1267"/>
      <c r="LUZ123" s="1267"/>
      <c r="LVA123" s="1267"/>
      <c r="LVB123" s="1267"/>
      <c r="LVC123" s="1267"/>
      <c r="LVD123" s="1267"/>
      <c r="LVE123" s="1267"/>
      <c r="LVF123" s="1267"/>
      <c r="LVG123" s="1267"/>
      <c r="LVH123" s="1267"/>
      <c r="LVI123" s="1267"/>
      <c r="LVJ123" s="1267"/>
      <c r="LVK123" s="1267"/>
      <c r="LVL123" s="1267"/>
      <c r="LVM123" s="1267"/>
      <c r="LVN123" s="1267"/>
      <c r="LVO123" s="1267"/>
      <c r="LVP123" s="1267"/>
      <c r="LVQ123" s="1267"/>
      <c r="LVR123" s="1267"/>
      <c r="LVS123" s="1267"/>
      <c r="LVT123" s="1267"/>
      <c r="LVU123" s="1267"/>
      <c r="LVV123" s="1267"/>
      <c r="LVW123" s="1267"/>
      <c r="LVX123" s="1267"/>
      <c r="LVY123" s="1267"/>
      <c r="LVZ123" s="1267"/>
      <c r="LWA123" s="1267"/>
      <c r="LWB123" s="1267"/>
      <c r="LWC123" s="1267"/>
      <c r="LWD123" s="1267"/>
      <c r="LWE123" s="1267"/>
      <c r="LWF123" s="1267"/>
      <c r="LWG123" s="1267"/>
      <c r="LWH123" s="1267"/>
      <c r="LWI123" s="1267"/>
      <c r="LWJ123" s="1267"/>
      <c r="LWK123" s="1267"/>
      <c r="LWL123" s="1267"/>
      <c r="LWM123" s="1267"/>
      <c r="LWN123" s="1267"/>
      <c r="LWO123" s="1267"/>
      <c r="LWP123" s="1267"/>
      <c r="LWQ123" s="1267"/>
      <c r="LWR123" s="1267"/>
      <c r="LWS123" s="1267"/>
      <c r="LWT123" s="1267"/>
      <c r="LWU123" s="1267"/>
      <c r="LWV123" s="1267"/>
      <c r="LWW123" s="1267"/>
      <c r="LWX123" s="1267"/>
      <c r="LWY123" s="1267"/>
      <c r="LWZ123" s="1267"/>
      <c r="LXA123" s="1267"/>
      <c r="LXB123" s="1267"/>
      <c r="LXC123" s="1267"/>
      <c r="LXD123" s="1267"/>
      <c r="LXE123" s="1267"/>
      <c r="LXF123" s="1267"/>
      <c r="LXG123" s="1267"/>
      <c r="LXH123" s="1267"/>
      <c r="LXI123" s="1267"/>
      <c r="LXJ123" s="1267"/>
      <c r="LXK123" s="1267"/>
      <c r="LXL123" s="1267"/>
      <c r="LXM123" s="1267"/>
      <c r="LXN123" s="1267"/>
      <c r="LXO123" s="1267"/>
      <c r="LXP123" s="1267"/>
      <c r="LXQ123" s="1267"/>
      <c r="LXR123" s="1267"/>
      <c r="LXS123" s="1267"/>
      <c r="LXT123" s="1267"/>
      <c r="LXU123" s="1267"/>
      <c r="LXV123" s="1267"/>
      <c r="LXW123" s="1267"/>
      <c r="LXX123" s="1267"/>
      <c r="LXY123" s="1267"/>
      <c r="LXZ123" s="1267"/>
      <c r="LYA123" s="1267"/>
      <c r="LYB123" s="1267"/>
      <c r="LYC123" s="1267"/>
      <c r="LYD123" s="1267"/>
      <c r="LYE123" s="1267"/>
      <c r="LYF123" s="1267"/>
      <c r="LYG123" s="1267"/>
      <c r="LYH123" s="1267"/>
      <c r="LYI123" s="1267"/>
      <c r="LYJ123" s="1267"/>
      <c r="LYK123" s="1267"/>
      <c r="LYL123" s="1267"/>
      <c r="LYM123" s="1267"/>
      <c r="LYN123" s="1267"/>
      <c r="LYO123" s="1267"/>
      <c r="LYP123" s="1267"/>
      <c r="LYQ123" s="1267"/>
      <c r="LYR123" s="1267"/>
      <c r="LYS123" s="1267"/>
      <c r="LYT123" s="1267"/>
      <c r="LYU123" s="1267"/>
      <c r="LYV123" s="1267"/>
      <c r="LYW123" s="1267"/>
      <c r="LYX123" s="1267"/>
      <c r="LYY123" s="1267"/>
      <c r="LYZ123" s="1267"/>
      <c r="LZA123" s="1267"/>
      <c r="LZB123" s="1267"/>
      <c r="LZC123" s="1267"/>
      <c r="LZD123" s="1267"/>
      <c r="LZE123" s="1267"/>
      <c r="LZF123" s="1267"/>
      <c r="LZG123" s="1267"/>
      <c r="LZH123" s="1267"/>
      <c r="LZI123" s="1267"/>
      <c r="LZJ123" s="1267"/>
      <c r="LZK123" s="1267"/>
      <c r="LZL123" s="1267"/>
      <c r="LZM123" s="1267"/>
      <c r="LZN123" s="1267"/>
      <c r="LZO123" s="1267"/>
      <c r="LZP123" s="1267"/>
      <c r="LZQ123" s="1267"/>
      <c r="LZR123" s="1267"/>
      <c r="LZS123" s="1267"/>
      <c r="LZT123" s="1267"/>
      <c r="LZU123" s="1267"/>
      <c r="LZV123" s="1267"/>
      <c r="LZW123" s="1267"/>
      <c r="LZX123" s="1267"/>
      <c r="LZY123" s="1267"/>
      <c r="LZZ123" s="1267"/>
      <c r="MAA123" s="1267"/>
      <c r="MAB123" s="1267"/>
      <c r="MAC123" s="1267"/>
      <c r="MAD123" s="1267"/>
      <c r="MAE123" s="1267"/>
      <c r="MAF123" s="1267"/>
      <c r="MAG123" s="1267"/>
      <c r="MAH123" s="1267"/>
      <c r="MAI123" s="1267"/>
      <c r="MAJ123" s="1267"/>
      <c r="MAK123" s="1267"/>
      <c r="MAL123" s="1267"/>
      <c r="MAM123" s="1267"/>
      <c r="MAN123" s="1267"/>
      <c r="MAO123" s="1267"/>
      <c r="MAP123" s="1267"/>
      <c r="MAQ123" s="1267"/>
      <c r="MAR123" s="1267"/>
      <c r="MAS123" s="1267"/>
      <c r="MAT123" s="1267"/>
      <c r="MAU123" s="1267"/>
      <c r="MAV123" s="1267"/>
      <c r="MAW123" s="1267"/>
      <c r="MAX123" s="1267"/>
      <c r="MAY123" s="1267"/>
      <c r="MAZ123" s="1267"/>
      <c r="MBA123" s="1267"/>
      <c r="MBB123" s="1267"/>
      <c r="MBC123" s="1267"/>
      <c r="MBD123" s="1267"/>
      <c r="MBE123" s="1267"/>
      <c r="MBF123" s="1267"/>
      <c r="MBG123" s="1267"/>
      <c r="MBH123" s="1267"/>
      <c r="MBI123" s="1267"/>
      <c r="MBJ123" s="1267"/>
      <c r="MBK123" s="1267"/>
      <c r="MBL123" s="1267"/>
      <c r="MBM123" s="1267"/>
      <c r="MBN123" s="1267"/>
      <c r="MBO123" s="1267"/>
      <c r="MBP123" s="1267"/>
      <c r="MBQ123" s="1267"/>
      <c r="MBR123" s="1267"/>
      <c r="MBS123" s="1267"/>
      <c r="MBT123" s="1267"/>
      <c r="MBU123" s="1267"/>
      <c r="MBV123" s="1267"/>
      <c r="MBW123" s="1267"/>
      <c r="MBX123" s="1267"/>
      <c r="MBY123" s="1267"/>
      <c r="MBZ123" s="1267"/>
      <c r="MCA123" s="1267"/>
      <c r="MCB123" s="1267"/>
      <c r="MCC123" s="1267"/>
      <c r="MCD123" s="1267"/>
      <c r="MCE123" s="1267"/>
      <c r="MCF123" s="1267"/>
      <c r="MCG123" s="1267"/>
      <c r="MCH123" s="1267"/>
      <c r="MCI123" s="1267"/>
      <c r="MCJ123" s="1267"/>
      <c r="MCK123" s="1267"/>
      <c r="MCL123" s="1267"/>
      <c r="MCM123" s="1267"/>
      <c r="MCN123" s="1267"/>
      <c r="MCO123" s="1267"/>
      <c r="MCP123" s="1267"/>
      <c r="MCQ123" s="1267"/>
      <c r="MCR123" s="1267"/>
      <c r="MCS123" s="1267"/>
      <c r="MCT123" s="1267"/>
      <c r="MCU123" s="1267"/>
      <c r="MCV123" s="1267"/>
      <c r="MCW123" s="1267"/>
      <c r="MCX123" s="1267"/>
      <c r="MCY123" s="1267"/>
      <c r="MCZ123" s="1267"/>
      <c r="MDA123" s="1267"/>
      <c r="MDB123" s="1267"/>
      <c r="MDC123" s="1267"/>
      <c r="MDD123" s="1267"/>
      <c r="MDE123" s="1267"/>
      <c r="MDF123" s="1267"/>
      <c r="MDG123" s="1267"/>
      <c r="MDH123" s="1267"/>
      <c r="MDI123" s="1267"/>
      <c r="MDJ123" s="1267"/>
      <c r="MDK123" s="1267"/>
      <c r="MDL123" s="1267"/>
      <c r="MDM123" s="1267"/>
      <c r="MDN123" s="1267"/>
      <c r="MDO123" s="1267"/>
      <c r="MDP123" s="1267"/>
      <c r="MDQ123" s="1267"/>
      <c r="MDR123" s="1267"/>
      <c r="MDS123" s="1267"/>
      <c r="MDT123" s="1267"/>
      <c r="MDU123" s="1267"/>
      <c r="MDV123" s="1267"/>
      <c r="MDW123" s="1267"/>
      <c r="MDX123" s="1267"/>
      <c r="MDY123" s="1267"/>
      <c r="MDZ123" s="1267"/>
      <c r="MEA123" s="1267"/>
      <c r="MEB123" s="1267"/>
      <c r="MEC123" s="1267"/>
      <c r="MED123" s="1267"/>
      <c r="MEE123" s="1267"/>
      <c r="MEF123" s="1267"/>
      <c r="MEG123" s="1267"/>
      <c r="MEH123" s="1267"/>
      <c r="MEI123" s="1267"/>
      <c r="MEJ123" s="1267"/>
      <c r="MEK123" s="1267"/>
      <c r="MEL123" s="1267"/>
      <c r="MEM123" s="1267"/>
      <c r="MEN123" s="1267"/>
      <c r="MEO123" s="1267"/>
      <c r="MEP123" s="1267"/>
      <c r="MEQ123" s="1267"/>
      <c r="MER123" s="1267"/>
      <c r="MES123" s="1267"/>
      <c r="MET123" s="1267"/>
      <c r="MEU123" s="1267"/>
      <c r="MEV123" s="1267"/>
      <c r="MEW123" s="1267"/>
      <c r="MEX123" s="1267"/>
      <c r="MEY123" s="1267"/>
      <c r="MEZ123" s="1267"/>
      <c r="MFA123" s="1267"/>
      <c r="MFB123" s="1267"/>
      <c r="MFC123" s="1267"/>
      <c r="MFD123" s="1267"/>
      <c r="MFE123" s="1267"/>
      <c r="MFF123" s="1267"/>
      <c r="MFG123" s="1267"/>
      <c r="MFH123" s="1267"/>
      <c r="MFI123" s="1267"/>
      <c r="MFJ123" s="1267"/>
      <c r="MFK123" s="1267"/>
      <c r="MFL123" s="1267"/>
      <c r="MFM123" s="1267"/>
      <c r="MFN123" s="1267"/>
      <c r="MFO123" s="1267"/>
      <c r="MFP123" s="1267"/>
      <c r="MFQ123" s="1267"/>
      <c r="MFR123" s="1267"/>
      <c r="MFS123" s="1267"/>
      <c r="MFT123" s="1267"/>
      <c r="MFU123" s="1267"/>
      <c r="MFV123" s="1267"/>
      <c r="MFW123" s="1267"/>
      <c r="MFX123" s="1267"/>
      <c r="MFY123" s="1267"/>
      <c r="MFZ123" s="1267"/>
      <c r="MGA123" s="1267"/>
      <c r="MGB123" s="1267"/>
      <c r="MGC123" s="1267"/>
      <c r="MGD123" s="1267"/>
      <c r="MGE123" s="1267"/>
      <c r="MGF123" s="1267"/>
      <c r="MGG123" s="1267"/>
      <c r="MGH123" s="1267"/>
      <c r="MGI123" s="1267"/>
      <c r="MGJ123" s="1267"/>
      <c r="MGK123" s="1267"/>
      <c r="MGL123" s="1267"/>
      <c r="MGM123" s="1267"/>
      <c r="MGN123" s="1267"/>
      <c r="MGO123" s="1267"/>
      <c r="MGP123" s="1267"/>
      <c r="MGQ123" s="1267"/>
      <c r="MGR123" s="1267"/>
      <c r="MGS123" s="1267"/>
      <c r="MGT123" s="1267"/>
      <c r="MGU123" s="1267"/>
      <c r="MGV123" s="1267"/>
      <c r="MGW123" s="1267"/>
      <c r="MGX123" s="1267"/>
      <c r="MGY123" s="1267"/>
      <c r="MGZ123" s="1267"/>
      <c r="MHA123" s="1267"/>
      <c r="MHB123" s="1267"/>
      <c r="MHC123" s="1267"/>
      <c r="MHD123" s="1267"/>
      <c r="MHE123" s="1267"/>
      <c r="MHF123" s="1267"/>
      <c r="MHG123" s="1267"/>
      <c r="MHH123" s="1267"/>
      <c r="MHI123" s="1267"/>
      <c r="MHJ123" s="1267"/>
      <c r="MHK123" s="1267"/>
      <c r="MHL123" s="1267"/>
      <c r="MHM123" s="1267"/>
      <c r="MHN123" s="1267"/>
      <c r="MHO123" s="1267"/>
      <c r="MHP123" s="1267"/>
      <c r="MHQ123" s="1267"/>
      <c r="MHR123" s="1267"/>
      <c r="MHS123" s="1267"/>
      <c r="MHT123" s="1267"/>
      <c r="MHU123" s="1267"/>
      <c r="MHV123" s="1267"/>
      <c r="MHW123" s="1267"/>
      <c r="MHX123" s="1267"/>
      <c r="MHY123" s="1267"/>
      <c r="MHZ123" s="1267"/>
      <c r="MIA123" s="1267"/>
      <c r="MIB123" s="1267"/>
      <c r="MIC123" s="1267"/>
      <c r="MID123" s="1267"/>
      <c r="MIE123" s="1267"/>
      <c r="MIF123" s="1267"/>
      <c r="MIG123" s="1267"/>
      <c r="MIH123" s="1267"/>
      <c r="MII123" s="1267"/>
      <c r="MIJ123" s="1267"/>
      <c r="MIK123" s="1267"/>
      <c r="MIL123" s="1267"/>
      <c r="MIM123" s="1267"/>
      <c r="MIN123" s="1267"/>
      <c r="MIO123" s="1267"/>
      <c r="MIP123" s="1267"/>
      <c r="MIQ123" s="1267"/>
      <c r="MIR123" s="1267"/>
      <c r="MIS123" s="1267"/>
      <c r="MIT123" s="1267"/>
      <c r="MIU123" s="1267"/>
      <c r="MIV123" s="1267"/>
      <c r="MIW123" s="1267"/>
      <c r="MIX123" s="1267"/>
      <c r="MIY123" s="1267"/>
      <c r="MIZ123" s="1267"/>
      <c r="MJA123" s="1267"/>
      <c r="MJB123" s="1267"/>
      <c r="MJC123" s="1267"/>
      <c r="MJD123" s="1267"/>
      <c r="MJE123" s="1267"/>
      <c r="MJF123" s="1267"/>
      <c r="MJG123" s="1267"/>
      <c r="MJH123" s="1267"/>
      <c r="MJI123" s="1267"/>
      <c r="MJJ123" s="1267"/>
      <c r="MJK123" s="1267"/>
      <c r="MJL123" s="1267"/>
      <c r="MJM123" s="1267"/>
      <c r="MJN123" s="1267"/>
      <c r="MJO123" s="1267"/>
      <c r="MJP123" s="1267"/>
      <c r="MJQ123" s="1267"/>
      <c r="MJR123" s="1267"/>
      <c r="MJS123" s="1267"/>
      <c r="MJT123" s="1267"/>
      <c r="MJU123" s="1267"/>
      <c r="MJV123" s="1267"/>
      <c r="MJW123" s="1267"/>
      <c r="MJX123" s="1267"/>
      <c r="MJY123" s="1267"/>
      <c r="MJZ123" s="1267"/>
      <c r="MKA123" s="1267"/>
      <c r="MKB123" s="1267"/>
      <c r="MKC123" s="1267"/>
      <c r="MKD123" s="1267"/>
      <c r="MKE123" s="1267"/>
      <c r="MKF123" s="1267"/>
      <c r="MKG123" s="1267"/>
      <c r="MKH123" s="1267"/>
      <c r="MKI123" s="1267"/>
      <c r="MKJ123" s="1267"/>
      <c r="MKK123" s="1267"/>
      <c r="MKL123" s="1267"/>
      <c r="MKM123" s="1267"/>
      <c r="MKN123" s="1267"/>
      <c r="MKO123" s="1267"/>
      <c r="MKP123" s="1267"/>
      <c r="MKQ123" s="1267"/>
      <c r="MKR123" s="1267"/>
      <c r="MKS123" s="1267"/>
      <c r="MKT123" s="1267"/>
      <c r="MKU123" s="1267"/>
      <c r="MKV123" s="1267"/>
      <c r="MKW123" s="1267"/>
      <c r="MKX123" s="1267"/>
      <c r="MKY123" s="1267"/>
      <c r="MKZ123" s="1267"/>
      <c r="MLA123" s="1267"/>
      <c r="MLB123" s="1267"/>
      <c r="MLC123" s="1267"/>
      <c r="MLD123" s="1267"/>
      <c r="MLE123" s="1267"/>
      <c r="MLF123" s="1267"/>
      <c r="MLG123" s="1267"/>
      <c r="MLH123" s="1267"/>
      <c r="MLI123" s="1267"/>
      <c r="MLJ123" s="1267"/>
      <c r="MLK123" s="1267"/>
      <c r="MLL123" s="1267"/>
      <c r="MLM123" s="1267"/>
      <c r="MLN123" s="1267"/>
      <c r="MLO123" s="1267"/>
      <c r="MLP123" s="1267"/>
      <c r="MLQ123" s="1267"/>
      <c r="MLR123" s="1267"/>
      <c r="MLS123" s="1267"/>
      <c r="MLT123" s="1267"/>
      <c r="MLU123" s="1267"/>
      <c r="MLV123" s="1267"/>
      <c r="MLW123" s="1267"/>
      <c r="MLX123" s="1267"/>
      <c r="MLY123" s="1267"/>
      <c r="MLZ123" s="1267"/>
      <c r="MMA123" s="1267"/>
      <c r="MMB123" s="1267"/>
      <c r="MMC123" s="1267"/>
      <c r="MMD123" s="1267"/>
      <c r="MME123" s="1267"/>
      <c r="MMF123" s="1267"/>
      <c r="MMG123" s="1267"/>
      <c r="MMH123" s="1267"/>
      <c r="MMI123" s="1267"/>
      <c r="MMJ123" s="1267"/>
      <c r="MMK123" s="1267"/>
      <c r="MML123" s="1267"/>
      <c r="MMM123" s="1267"/>
      <c r="MMN123" s="1267"/>
      <c r="MMO123" s="1267"/>
      <c r="MMP123" s="1267"/>
      <c r="MMQ123" s="1267"/>
      <c r="MMR123" s="1267"/>
      <c r="MMS123" s="1267"/>
      <c r="MMT123" s="1267"/>
      <c r="MMU123" s="1267"/>
      <c r="MMV123" s="1267"/>
      <c r="MMW123" s="1267"/>
      <c r="MMX123" s="1267"/>
      <c r="MMY123" s="1267"/>
      <c r="MMZ123" s="1267"/>
      <c r="MNA123" s="1267"/>
      <c r="MNB123" s="1267"/>
      <c r="MNC123" s="1267"/>
      <c r="MND123" s="1267"/>
      <c r="MNE123" s="1267"/>
      <c r="MNF123" s="1267"/>
      <c r="MNG123" s="1267"/>
      <c r="MNH123" s="1267"/>
      <c r="MNI123" s="1267"/>
      <c r="MNJ123" s="1267"/>
      <c r="MNK123" s="1267"/>
      <c r="MNL123" s="1267"/>
      <c r="MNM123" s="1267"/>
      <c r="MNN123" s="1267"/>
      <c r="MNO123" s="1267"/>
      <c r="MNP123" s="1267"/>
      <c r="MNQ123" s="1267"/>
      <c r="MNR123" s="1267"/>
      <c r="MNS123" s="1267"/>
      <c r="MNT123" s="1267"/>
      <c r="MNU123" s="1267"/>
      <c r="MNV123" s="1267"/>
      <c r="MNW123" s="1267"/>
      <c r="MNX123" s="1267"/>
      <c r="MNY123" s="1267"/>
      <c r="MNZ123" s="1267"/>
      <c r="MOA123" s="1267"/>
      <c r="MOB123" s="1267"/>
      <c r="MOC123" s="1267"/>
      <c r="MOD123" s="1267"/>
      <c r="MOE123" s="1267"/>
      <c r="MOF123" s="1267"/>
      <c r="MOG123" s="1267"/>
      <c r="MOH123" s="1267"/>
      <c r="MOI123" s="1267"/>
      <c r="MOJ123" s="1267"/>
      <c r="MOK123" s="1267"/>
      <c r="MOL123" s="1267"/>
      <c r="MOM123" s="1267"/>
      <c r="MON123" s="1267"/>
      <c r="MOO123" s="1267"/>
      <c r="MOP123" s="1267"/>
      <c r="MOQ123" s="1267"/>
      <c r="MOR123" s="1267"/>
      <c r="MOS123" s="1267"/>
      <c r="MOT123" s="1267"/>
      <c r="MOU123" s="1267"/>
      <c r="MOV123" s="1267"/>
      <c r="MOW123" s="1267"/>
      <c r="MOX123" s="1267"/>
      <c r="MOY123" s="1267"/>
      <c r="MOZ123" s="1267"/>
      <c r="MPA123" s="1267"/>
      <c r="MPB123" s="1267"/>
      <c r="MPC123" s="1267"/>
      <c r="MPD123" s="1267"/>
      <c r="MPE123" s="1267"/>
      <c r="MPF123" s="1267"/>
      <c r="MPG123" s="1267"/>
      <c r="MPH123" s="1267"/>
      <c r="MPI123" s="1267"/>
      <c r="MPJ123" s="1267"/>
      <c r="MPK123" s="1267"/>
      <c r="MPL123" s="1267"/>
      <c r="MPM123" s="1267"/>
      <c r="MPN123" s="1267"/>
      <c r="MPO123" s="1267"/>
      <c r="MPP123" s="1267"/>
      <c r="MPQ123" s="1267"/>
      <c r="MPR123" s="1267"/>
      <c r="MPS123" s="1267"/>
      <c r="MPT123" s="1267"/>
      <c r="MPU123" s="1267"/>
      <c r="MPV123" s="1267"/>
      <c r="MPW123" s="1267"/>
      <c r="MPX123" s="1267"/>
      <c r="MPY123" s="1267"/>
      <c r="MPZ123" s="1267"/>
      <c r="MQA123" s="1267"/>
      <c r="MQB123" s="1267"/>
      <c r="MQC123" s="1267"/>
      <c r="MQD123" s="1267"/>
      <c r="MQE123" s="1267"/>
      <c r="MQF123" s="1267"/>
      <c r="MQG123" s="1267"/>
      <c r="MQH123" s="1267"/>
      <c r="MQI123" s="1267"/>
      <c r="MQJ123" s="1267"/>
      <c r="MQK123" s="1267"/>
      <c r="MQL123" s="1267"/>
      <c r="MQM123" s="1267"/>
      <c r="MQN123" s="1267"/>
      <c r="MQO123" s="1267"/>
      <c r="MQP123" s="1267"/>
      <c r="MQQ123" s="1267"/>
      <c r="MQR123" s="1267"/>
      <c r="MQS123" s="1267"/>
      <c r="MQT123" s="1267"/>
      <c r="MQU123" s="1267"/>
      <c r="MQV123" s="1267"/>
      <c r="MQW123" s="1267"/>
      <c r="MQX123" s="1267"/>
      <c r="MQY123" s="1267"/>
      <c r="MQZ123" s="1267"/>
      <c r="MRA123" s="1267"/>
      <c r="MRB123" s="1267"/>
      <c r="MRC123" s="1267"/>
      <c r="MRD123" s="1267"/>
      <c r="MRE123" s="1267"/>
      <c r="MRF123" s="1267"/>
      <c r="MRG123" s="1267"/>
      <c r="MRH123" s="1267"/>
      <c r="MRI123" s="1267"/>
      <c r="MRJ123" s="1267"/>
      <c r="MRK123" s="1267"/>
      <c r="MRL123" s="1267"/>
      <c r="MRM123" s="1267"/>
      <c r="MRN123" s="1267"/>
      <c r="MRO123" s="1267"/>
      <c r="MRP123" s="1267"/>
      <c r="MRQ123" s="1267"/>
      <c r="MRR123" s="1267"/>
      <c r="MRS123" s="1267"/>
      <c r="MRT123" s="1267"/>
      <c r="MRU123" s="1267"/>
      <c r="MRV123" s="1267"/>
      <c r="MRW123" s="1267"/>
      <c r="MRX123" s="1267"/>
      <c r="MRY123" s="1267"/>
      <c r="MRZ123" s="1267"/>
      <c r="MSA123" s="1267"/>
      <c r="MSB123" s="1267"/>
      <c r="MSC123" s="1267"/>
      <c r="MSD123" s="1267"/>
      <c r="MSE123" s="1267"/>
      <c r="MSF123" s="1267"/>
      <c r="MSG123" s="1267"/>
      <c r="MSH123" s="1267"/>
      <c r="MSI123" s="1267"/>
      <c r="MSJ123" s="1267"/>
      <c r="MSK123" s="1267"/>
      <c r="MSL123" s="1267"/>
      <c r="MSM123" s="1267"/>
      <c r="MSN123" s="1267"/>
      <c r="MSO123" s="1267"/>
      <c r="MSP123" s="1267"/>
      <c r="MSQ123" s="1267"/>
      <c r="MSR123" s="1267"/>
      <c r="MSS123" s="1267"/>
      <c r="MST123" s="1267"/>
      <c r="MSU123" s="1267"/>
      <c r="MSV123" s="1267"/>
      <c r="MSW123" s="1267"/>
      <c r="MSX123" s="1267"/>
      <c r="MSY123" s="1267"/>
      <c r="MSZ123" s="1267"/>
      <c r="MTA123" s="1267"/>
      <c r="MTB123" s="1267"/>
      <c r="MTC123" s="1267"/>
      <c r="MTD123" s="1267"/>
      <c r="MTE123" s="1267"/>
      <c r="MTF123" s="1267"/>
      <c r="MTG123" s="1267"/>
      <c r="MTH123" s="1267"/>
      <c r="MTI123" s="1267"/>
      <c r="MTJ123" s="1267"/>
      <c r="MTK123" s="1267"/>
      <c r="MTL123" s="1267"/>
      <c r="MTM123" s="1267"/>
      <c r="MTN123" s="1267"/>
      <c r="MTO123" s="1267"/>
      <c r="MTP123" s="1267"/>
      <c r="MTQ123" s="1267"/>
      <c r="MTR123" s="1267"/>
      <c r="MTS123" s="1267"/>
      <c r="MTT123" s="1267"/>
      <c r="MTU123" s="1267"/>
      <c r="MTV123" s="1267"/>
      <c r="MTW123" s="1267"/>
      <c r="MTX123" s="1267"/>
      <c r="MTY123" s="1267"/>
      <c r="MTZ123" s="1267"/>
      <c r="MUA123" s="1267"/>
      <c r="MUB123" s="1267"/>
      <c r="MUC123" s="1267"/>
      <c r="MUD123" s="1267"/>
      <c r="MUE123" s="1267"/>
      <c r="MUF123" s="1267"/>
      <c r="MUG123" s="1267"/>
      <c r="MUH123" s="1267"/>
      <c r="MUI123" s="1267"/>
      <c r="MUJ123" s="1267"/>
      <c r="MUK123" s="1267"/>
      <c r="MUL123" s="1267"/>
      <c r="MUM123" s="1267"/>
      <c r="MUN123" s="1267"/>
      <c r="MUO123" s="1267"/>
      <c r="MUP123" s="1267"/>
      <c r="MUQ123" s="1267"/>
      <c r="MUR123" s="1267"/>
      <c r="MUS123" s="1267"/>
      <c r="MUT123" s="1267"/>
      <c r="MUU123" s="1267"/>
      <c r="MUV123" s="1267"/>
      <c r="MUW123" s="1267"/>
      <c r="MUX123" s="1267"/>
      <c r="MUY123" s="1267"/>
      <c r="MUZ123" s="1267"/>
      <c r="MVA123" s="1267"/>
      <c r="MVB123" s="1267"/>
      <c r="MVC123" s="1267"/>
      <c r="MVD123" s="1267"/>
      <c r="MVE123" s="1267"/>
      <c r="MVF123" s="1267"/>
      <c r="MVG123" s="1267"/>
      <c r="MVH123" s="1267"/>
      <c r="MVI123" s="1267"/>
      <c r="MVJ123" s="1267"/>
      <c r="MVK123" s="1267"/>
      <c r="MVL123" s="1267"/>
      <c r="MVM123" s="1267"/>
      <c r="MVN123" s="1267"/>
      <c r="MVO123" s="1267"/>
      <c r="MVP123" s="1267"/>
      <c r="MVQ123" s="1267"/>
      <c r="MVR123" s="1267"/>
      <c r="MVS123" s="1267"/>
      <c r="MVT123" s="1267"/>
      <c r="MVU123" s="1267"/>
      <c r="MVV123" s="1267"/>
      <c r="MVW123" s="1267"/>
      <c r="MVX123" s="1267"/>
      <c r="MVY123" s="1267"/>
      <c r="MVZ123" s="1267"/>
      <c r="MWA123" s="1267"/>
      <c r="MWB123" s="1267"/>
      <c r="MWC123" s="1267"/>
      <c r="MWD123" s="1267"/>
      <c r="MWE123" s="1267"/>
      <c r="MWF123" s="1267"/>
      <c r="MWG123" s="1267"/>
      <c r="MWH123" s="1267"/>
      <c r="MWI123" s="1267"/>
      <c r="MWJ123" s="1267"/>
      <c r="MWK123" s="1267"/>
      <c r="MWL123" s="1267"/>
      <c r="MWM123" s="1267"/>
      <c r="MWN123" s="1267"/>
      <c r="MWO123" s="1267"/>
      <c r="MWP123" s="1267"/>
      <c r="MWQ123" s="1267"/>
      <c r="MWR123" s="1267"/>
      <c r="MWS123" s="1267"/>
      <c r="MWT123" s="1267"/>
      <c r="MWU123" s="1267"/>
      <c r="MWV123" s="1267"/>
      <c r="MWW123" s="1267"/>
      <c r="MWX123" s="1267"/>
      <c r="MWY123" s="1267"/>
      <c r="MWZ123" s="1267"/>
      <c r="MXA123" s="1267"/>
      <c r="MXB123" s="1267"/>
      <c r="MXC123" s="1267"/>
      <c r="MXD123" s="1267"/>
      <c r="MXE123" s="1267"/>
      <c r="MXF123" s="1267"/>
      <c r="MXG123" s="1267"/>
      <c r="MXH123" s="1267"/>
      <c r="MXI123" s="1267"/>
      <c r="MXJ123" s="1267"/>
      <c r="MXK123" s="1267"/>
      <c r="MXL123" s="1267"/>
      <c r="MXM123" s="1267"/>
      <c r="MXN123" s="1267"/>
      <c r="MXO123" s="1267"/>
      <c r="MXP123" s="1267"/>
      <c r="MXQ123" s="1267"/>
      <c r="MXR123" s="1267"/>
      <c r="MXS123" s="1267"/>
      <c r="MXT123" s="1267"/>
      <c r="MXU123" s="1267"/>
      <c r="MXV123" s="1267"/>
      <c r="MXW123" s="1267"/>
      <c r="MXX123" s="1267"/>
      <c r="MXY123" s="1267"/>
      <c r="MXZ123" s="1267"/>
      <c r="MYA123" s="1267"/>
      <c r="MYB123" s="1267"/>
      <c r="MYC123" s="1267"/>
      <c r="MYD123" s="1267"/>
      <c r="MYE123" s="1267"/>
      <c r="MYF123" s="1267"/>
      <c r="MYG123" s="1267"/>
      <c r="MYH123" s="1267"/>
      <c r="MYI123" s="1267"/>
      <c r="MYJ123" s="1267"/>
      <c r="MYK123" s="1267"/>
      <c r="MYL123" s="1267"/>
      <c r="MYM123" s="1267"/>
      <c r="MYN123" s="1267"/>
      <c r="MYO123" s="1267"/>
      <c r="MYP123" s="1267"/>
      <c r="MYQ123" s="1267"/>
      <c r="MYR123" s="1267"/>
      <c r="MYS123" s="1267"/>
      <c r="MYT123" s="1267"/>
      <c r="MYU123" s="1267"/>
      <c r="MYV123" s="1267"/>
      <c r="MYW123" s="1267"/>
      <c r="MYX123" s="1267"/>
      <c r="MYY123" s="1267"/>
      <c r="MYZ123" s="1267"/>
      <c r="MZA123" s="1267"/>
      <c r="MZB123" s="1267"/>
      <c r="MZC123" s="1267"/>
      <c r="MZD123" s="1267"/>
      <c r="MZE123" s="1267"/>
      <c r="MZF123" s="1267"/>
      <c r="MZG123" s="1267"/>
      <c r="MZH123" s="1267"/>
      <c r="MZI123" s="1267"/>
      <c r="MZJ123" s="1267"/>
      <c r="MZK123" s="1267"/>
      <c r="MZL123" s="1267"/>
      <c r="MZM123" s="1267"/>
      <c r="MZN123" s="1267"/>
      <c r="MZO123" s="1267"/>
      <c r="MZP123" s="1267"/>
      <c r="MZQ123" s="1267"/>
      <c r="MZR123" s="1267"/>
      <c r="MZS123" s="1267"/>
      <c r="MZT123" s="1267"/>
      <c r="MZU123" s="1267"/>
      <c r="MZV123" s="1267"/>
      <c r="MZW123" s="1267"/>
      <c r="MZX123" s="1267"/>
      <c r="MZY123" s="1267"/>
      <c r="MZZ123" s="1267"/>
      <c r="NAA123" s="1267"/>
      <c r="NAB123" s="1267"/>
      <c r="NAC123" s="1267"/>
      <c r="NAD123" s="1267"/>
      <c r="NAE123" s="1267"/>
      <c r="NAF123" s="1267"/>
      <c r="NAG123" s="1267"/>
      <c r="NAH123" s="1267"/>
      <c r="NAI123" s="1267"/>
      <c r="NAJ123" s="1267"/>
      <c r="NAK123" s="1267"/>
      <c r="NAL123" s="1267"/>
      <c r="NAM123" s="1267"/>
      <c r="NAN123" s="1267"/>
      <c r="NAO123" s="1267"/>
      <c r="NAP123" s="1267"/>
      <c r="NAQ123" s="1267"/>
      <c r="NAR123" s="1267"/>
      <c r="NAS123" s="1267"/>
      <c r="NAT123" s="1267"/>
      <c r="NAU123" s="1267"/>
      <c r="NAV123" s="1267"/>
      <c r="NAW123" s="1267"/>
      <c r="NAX123" s="1267"/>
      <c r="NAY123" s="1267"/>
      <c r="NAZ123" s="1267"/>
      <c r="NBA123" s="1267"/>
      <c r="NBB123" s="1267"/>
      <c r="NBC123" s="1267"/>
      <c r="NBD123" s="1267"/>
      <c r="NBE123" s="1267"/>
      <c r="NBF123" s="1267"/>
      <c r="NBG123" s="1267"/>
      <c r="NBH123" s="1267"/>
      <c r="NBI123" s="1267"/>
      <c r="NBJ123" s="1267"/>
      <c r="NBK123" s="1267"/>
      <c r="NBL123" s="1267"/>
      <c r="NBM123" s="1267"/>
      <c r="NBN123" s="1267"/>
      <c r="NBO123" s="1267"/>
      <c r="NBP123" s="1267"/>
      <c r="NBQ123" s="1267"/>
      <c r="NBR123" s="1267"/>
      <c r="NBS123" s="1267"/>
      <c r="NBT123" s="1267"/>
      <c r="NBU123" s="1267"/>
      <c r="NBV123" s="1267"/>
      <c r="NBW123" s="1267"/>
      <c r="NBX123" s="1267"/>
      <c r="NBY123" s="1267"/>
      <c r="NBZ123" s="1267"/>
      <c r="NCA123" s="1267"/>
      <c r="NCB123" s="1267"/>
      <c r="NCC123" s="1267"/>
      <c r="NCD123" s="1267"/>
      <c r="NCE123" s="1267"/>
      <c r="NCF123" s="1267"/>
      <c r="NCG123" s="1267"/>
      <c r="NCH123" s="1267"/>
      <c r="NCI123" s="1267"/>
      <c r="NCJ123" s="1267"/>
      <c r="NCK123" s="1267"/>
      <c r="NCL123" s="1267"/>
      <c r="NCM123" s="1267"/>
      <c r="NCN123" s="1267"/>
      <c r="NCO123" s="1267"/>
      <c r="NCP123" s="1267"/>
      <c r="NCQ123" s="1267"/>
      <c r="NCR123" s="1267"/>
      <c r="NCS123" s="1267"/>
      <c r="NCT123" s="1267"/>
      <c r="NCU123" s="1267"/>
      <c r="NCV123" s="1267"/>
      <c r="NCW123" s="1267"/>
      <c r="NCX123" s="1267"/>
      <c r="NCY123" s="1267"/>
      <c r="NCZ123" s="1267"/>
      <c r="NDA123" s="1267"/>
      <c r="NDB123" s="1267"/>
      <c r="NDC123" s="1267"/>
      <c r="NDD123" s="1267"/>
      <c r="NDE123" s="1267"/>
      <c r="NDF123" s="1267"/>
      <c r="NDG123" s="1267"/>
      <c r="NDH123" s="1267"/>
      <c r="NDI123" s="1267"/>
      <c r="NDJ123" s="1267"/>
      <c r="NDK123" s="1267"/>
      <c r="NDL123" s="1267"/>
      <c r="NDM123" s="1267"/>
      <c r="NDN123" s="1267"/>
      <c r="NDO123" s="1267"/>
      <c r="NDP123" s="1267"/>
      <c r="NDQ123" s="1267"/>
      <c r="NDR123" s="1267"/>
      <c r="NDS123" s="1267"/>
      <c r="NDT123" s="1267"/>
      <c r="NDU123" s="1267"/>
      <c r="NDV123" s="1267"/>
      <c r="NDW123" s="1267"/>
      <c r="NDX123" s="1267"/>
      <c r="NDY123" s="1267"/>
      <c r="NDZ123" s="1267"/>
      <c r="NEA123" s="1267"/>
      <c r="NEB123" s="1267"/>
      <c r="NEC123" s="1267"/>
      <c r="NED123" s="1267"/>
      <c r="NEE123" s="1267"/>
      <c r="NEF123" s="1267"/>
      <c r="NEG123" s="1267"/>
      <c r="NEH123" s="1267"/>
      <c r="NEI123" s="1267"/>
      <c r="NEJ123" s="1267"/>
      <c r="NEK123" s="1267"/>
      <c r="NEL123" s="1267"/>
      <c r="NEM123" s="1267"/>
      <c r="NEN123" s="1267"/>
      <c r="NEO123" s="1267"/>
      <c r="NEP123" s="1267"/>
      <c r="NEQ123" s="1267"/>
      <c r="NER123" s="1267"/>
      <c r="NES123" s="1267"/>
      <c r="NET123" s="1267"/>
      <c r="NEU123" s="1267"/>
      <c r="NEV123" s="1267"/>
      <c r="NEW123" s="1267"/>
      <c r="NEX123" s="1267"/>
      <c r="NEY123" s="1267"/>
      <c r="NEZ123" s="1267"/>
      <c r="NFA123" s="1267"/>
      <c r="NFB123" s="1267"/>
      <c r="NFC123" s="1267"/>
      <c r="NFD123" s="1267"/>
      <c r="NFE123" s="1267"/>
      <c r="NFF123" s="1267"/>
      <c r="NFG123" s="1267"/>
      <c r="NFH123" s="1267"/>
      <c r="NFI123" s="1267"/>
      <c r="NFJ123" s="1267"/>
      <c r="NFK123" s="1267"/>
      <c r="NFL123" s="1267"/>
      <c r="NFM123" s="1267"/>
      <c r="NFN123" s="1267"/>
      <c r="NFO123" s="1267"/>
      <c r="NFP123" s="1267"/>
      <c r="NFQ123" s="1267"/>
      <c r="NFR123" s="1267"/>
      <c r="NFS123" s="1267"/>
      <c r="NFT123" s="1267"/>
      <c r="NFU123" s="1267"/>
      <c r="NFV123" s="1267"/>
      <c r="NFW123" s="1267"/>
      <c r="NFX123" s="1267"/>
      <c r="NFY123" s="1267"/>
      <c r="NFZ123" s="1267"/>
      <c r="NGA123" s="1267"/>
      <c r="NGB123" s="1267"/>
      <c r="NGC123" s="1267"/>
      <c r="NGD123" s="1267"/>
      <c r="NGE123" s="1267"/>
      <c r="NGF123" s="1267"/>
      <c r="NGG123" s="1267"/>
      <c r="NGH123" s="1267"/>
      <c r="NGI123" s="1267"/>
      <c r="NGJ123" s="1267"/>
      <c r="NGK123" s="1267"/>
      <c r="NGL123" s="1267"/>
      <c r="NGM123" s="1267"/>
      <c r="NGN123" s="1267"/>
      <c r="NGO123" s="1267"/>
      <c r="NGP123" s="1267"/>
      <c r="NGQ123" s="1267"/>
      <c r="NGR123" s="1267"/>
      <c r="NGS123" s="1267"/>
      <c r="NGT123" s="1267"/>
      <c r="NGU123" s="1267"/>
      <c r="NGV123" s="1267"/>
      <c r="NGW123" s="1267"/>
      <c r="NGX123" s="1267"/>
      <c r="NGY123" s="1267"/>
      <c r="NGZ123" s="1267"/>
      <c r="NHA123" s="1267"/>
      <c r="NHB123" s="1267"/>
      <c r="NHC123" s="1267"/>
      <c r="NHD123" s="1267"/>
      <c r="NHE123" s="1267"/>
      <c r="NHF123" s="1267"/>
      <c r="NHG123" s="1267"/>
      <c r="NHH123" s="1267"/>
      <c r="NHI123" s="1267"/>
      <c r="NHJ123" s="1267"/>
      <c r="NHK123" s="1267"/>
      <c r="NHL123" s="1267"/>
      <c r="NHM123" s="1267"/>
      <c r="NHN123" s="1267"/>
      <c r="NHO123" s="1267"/>
      <c r="NHP123" s="1267"/>
      <c r="NHQ123" s="1267"/>
      <c r="NHR123" s="1267"/>
      <c r="NHS123" s="1267"/>
      <c r="NHT123" s="1267"/>
      <c r="NHU123" s="1267"/>
      <c r="NHV123" s="1267"/>
      <c r="NHW123" s="1267"/>
      <c r="NHX123" s="1267"/>
      <c r="NHY123" s="1267"/>
      <c r="NHZ123" s="1267"/>
      <c r="NIA123" s="1267"/>
      <c r="NIB123" s="1267"/>
      <c r="NIC123" s="1267"/>
      <c r="NID123" s="1267"/>
      <c r="NIE123" s="1267"/>
      <c r="NIF123" s="1267"/>
      <c r="NIG123" s="1267"/>
      <c r="NIH123" s="1267"/>
      <c r="NII123" s="1267"/>
      <c r="NIJ123" s="1267"/>
      <c r="NIK123" s="1267"/>
      <c r="NIL123" s="1267"/>
      <c r="NIM123" s="1267"/>
      <c r="NIN123" s="1267"/>
      <c r="NIO123" s="1267"/>
      <c r="NIP123" s="1267"/>
      <c r="NIQ123" s="1267"/>
      <c r="NIR123" s="1267"/>
      <c r="NIS123" s="1267"/>
      <c r="NIT123" s="1267"/>
      <c r="NIU123" s="1267"/>
      <c r="NIV123" s="1267"/>
      <c r="NIW123" s="1267"/>
      <c r="NIX123" s="1267"/>
      <c r="NIY123" s="1267"/>
      <c r="NIZ123" s="1267"/>
      <c r="NJA123" s="1267"/>
      <c r="NJB123" s="1267"/>
      <c r="NJC123" s="1267"/>
      <c r="NJD123" s="1267"/>
      <c r="NJE123" s="1267"/>
      <c r="NJF123" s="1267"/>
      <c r="NJG123" s="1267"/>
      <c r="NJH123" s="1267"/>
      <c r="NJI123" s="1267"/>
      <c r="NJJ123" s="1267"/>
      <c r="NJK123" s="1267"/>
      <c r="NJL123" s="1267"/>
      <c r="NJM123" s="1267"/>
      <c r="NJN123" s="1267"/>
      <c r="NJO123" s="1267"/>
      <c r="NJP123" s="1267"/>
      <c r="NJQ123" s="1267"/>
      <c r="NJR123" s="1267"/>
      <c r="NJS123" s="1267"/>
      <c r="NJT123" s="1267"/>
      <c r="NJU123" s="1267"/>
      <c r="NJV123" s="1267"/>
      <c r="NJW123" s="1267"/>
      <c r="NJX123" s="1267"/>
      <c r="NJY123" s="1267"/>
      <c r="NJZ123" s="1267"/>
      <c r="NKA123" s="1267"/>
      <c r="NKB123" s="1267"/>
      <c r="NKC123" s="1267"/>
      <c r="NKD123" s="1267"/>
      <c r="NKE123" s="1267"/>
      <c r="NKF123" s="1267"/>
      <c r="NKG123" s="1267"/>
      <c r="NKH123" s="1267"/>
      <c r="NKI123" s="1267"/>
      <c r="NKJ123" s="1267"/>
      <c r="NKK123" s="1267"/>
      <c r="NKL123" s="1267"/>
      <c r="NKM123" s="1267"/>
      <c r="NKN123" s="1267"/>
      <c r="NKO123" s="1267"/>
      <c r="NKP123" s="1267"/>
      <c r="NKQ123" s="1267"/>
      <c r="NKR123" s="1267"/>
      <c r="NKS123" s="1267"/>
      <c r="NKT123" s="1267"/>
      <c r="NKU123" s="1267"/>
      <c r="NKV123" s="1267"/>
      <c r="NKW123" s="1267"/>
      <c r="NKX123" s="1267"/>
      <c r="NKY123" s="1267"/>
      <c r="NKZ123" s="1267"/>
      <c r="NLA123" s="1267"/>
      <c r="NLB123" s="1267"/>
      <c r="NLC123" s="1267"/>
      <c r="NLD123" s="1267"/>
      <c r="NLE123" s="1267"/>
      <c r="NLF123" s="1267"/>
      <c r="NLG123" s="1267"/>
      <c r="NLH123" s="1267"/>
      <c r="NLI123" s="1267"/>
      <c r="NLJ123" s="1267"/>
      <c r="NLK123" s="1267"/>
      <c r="NLL123" s="1267"/>
      <c r="NLM123" s="1267"/>
      <c r="NLN123" s="1267"/>
      <c r="NLO123" s="1267"/>
      <c r="NLP123" s="1267"/>
      <c r="NLQ123" s="1267"/>
      <c r="NLR123" s="1267"/>
      <c r="NLS123" s="1267"/>
      <c r="NLT123" s="1267"/>
      <c r="NLU123" s="1267"/>
      <c r="NLV123" s="1267"/>
      <c r="NLW123" s="1267"/>
      <c r="NLX123" s="1267"/>
      <c r="NLY123" s="1267"/>
      <c r="NLZ123" s="1267"/>
      <c r="NMA123" s="1267"/>
      <c r="NMB123" s="1267"/>
      <c r="NMC123" s="1267"/>
      <c r="NMD123" s="1267"/>
      <c r="NME123" s="1267"/>
      <c r="NMF123" s="1267"/>
      <c r="NMG123" s="1267"/>
      <c r="NMH123" s="1267"/>
      <c r="NMI123" s="1267"/>
      <c r="NMJ123" s="1267"/>
      <c r="NMK123" s="1267"/>
      <c r="NML123" s="1267"/>
      <c r="NMM123" s="1267"/>
      <c r="NMN123" s="1267"/>
      <c r="NMO123" s="1267"/>
      <c r="NMP123" s="1267"/>
      <c r="NMQ123" s="1267"/>
      <c r="NMR123" s="1267"/>
      <c r="NMS123" s="1267"/>
      <c r="NMT123" s="1267"/>
      <c r="NMU123" s="1267"/>
      <c r="NMV123" s="1267"/>
      <c r="NMW123" s="1267"/>
      <c r="NMX123" s="1267"/>
      <c r="NMY123" s="1267"/>
      <c r="NMZ123" s="1267"/>
      <c r="NNA123" s="1267"/>
      <c r="NNB123" s="1267"/>
      <c r="NNC123" s="1267"/>
      <c r="NND123" s="1267"/>
      <c r="NNE123" s="1267"/>
      <c r="NNF123" s="1267"/>
      <c r="NNG123" s="1267"/>
      <c r="NNH123" s="1267"/>
      <c r="NNI123" s="1267"/>
      <c r="NNJ123" s="1267"/>
      <c r="NNK123" s="1267"/>
      <c r="NNL123" s="1267"/>
      <c r="NNM123" s="1267"/>
      <c r="NNN123" s="1267"/>
      <c r="NNO123" s="1267"/>
      <c r="NNP123" s="1267"/>
      <c r="NNQ123" s="1267"/>
      <c r="NNR123" s="1267"/>
      <c r="NNS123" s="1267"/>
      <c r="NNT123" s="1267"/>
      <c r="NNU123" s="1267"/>
      <c r="NNV123" s="1267"/>
      <c r="NNW123" s="1267"/>
      <c r="NNX123" s="1267"/>
      <c r="NNY123" s="1267"/>
      <c r="NNZ123" s="1267"/>
      <c r="NOA123" s="1267"/>
      <c r="NOB123" s="1267"/>
      <c r="NOC123" s="1267"/>
      <c r="NOD123" s="1267"/>
      <c r="NOE123" s="1267"/>
      <c r="NOF123" s="1267"/>
      <c r="NOG123" s="1267"/>
      <c r="NOH123" s="1267"/>
      <c r="NOI123" s="1267"/>
      <c r="NOJ123" s="1267"/>
      <c r="NOK123" s="1267"/>
      <c r="NOL123" s="1267"/>
      <c r="NOM123" s="1267"/>
      <c r="NON123" s="1267"/>
      <c r="NOO123" s="1267"/>
      <c r="NOP123" s="1267"/>
      <c r="NOQ123" s="1267"/>
      <c r="NOR123" s="1267"/>
      <c r="NOS123" s="1267"/>
      <c r="NOT123" s="1267"/>
      <c r="NOU123" s="1267"/>
      <c r="NOV123" s="1267"/>
      <c r="NOW123" s="1267"/>
      <c r="NOX123" s="1267"/>
      <c r="NOY123" s="1267"/>
      <c r="NOZ123" s="1267"/>
      <c r="NPA123" s="1267"/>
      <c r="NPB123" s="1267"/>
      <c r="NPC123" s="1267"/>
      <c r="NPD123" s="1267"/>
      <c r="NPE123" s="1267"/>
      <c r="NPF123" s="1267"/>
      <c r="NPG123" s="1267"/>
      <c r="NPH123" s="1267"/>
      <c r="NPI123" s="1267"/>
      <c r="NPJ123" s="1267"/>
      <c r="NPK123" s="1267"/>
      <c r="NPL123" s="1267"/>
      <c r="NPM123" s="1267"/>
      <c r="NPN123" s="1267"/>
      <c r="NPO123" s="1267"/>
      <c r="NPP123" s="1267"/>
      <c r="NPQ123" s="1267"/>
      <c r="NPR123" s="1267"/>
      <c r="NPS123" s="1267"/>
      <c r="NPT123" s="1267"/>
      <c r="NPU123" s="1267"/>
      <c r="NPV123" s="1267"/>
      <c r="NPW123" s="1267"/>
      <c r="NPX123" s="1267"/>
      <c r="NPY123" s="1267"/>
      <c r="NPZ123" s="1267"/>
      <c r="NQA123" s="1267"/>
      <c r="NQB123" s="1267"/>
      <c r="NQC123" s="1267"/>
      <c r="NQD123" s="1267"/>
      <c r="NQE123" s="1267"/>
      <c r="NQF123" s="1267"/>
      <c r="NQG123" s="1267"/>
      <c r="NQH123" s="1267"/>
      <c r="NQI123" s="1267"/>
      <c r="NQJ123" s="1267"/>
      <c r="NQK123" s="1267"/>
      <c r="NQL123" s="1267"/>
      <c r="NQM123" s="1267"/>
      <c r="NQN123" s="1267"/>
      <c r="NQO123" s="1267"/>
      <c r="NQP123" s="1267"/>
      <c r="NQQ123" s="1267"/>
      <c r="NQR123" s="1267"/>
      <c r="NQS123" s="1267"/>
      <c r="NQT123" s="1267"/>
      <c r="NQU123" s="1267"/>
      <c r="NQV123" s="1267"/>
      <c r="NQW123" s="1267"/>
      <c r="NQX123" s="1267"/>
      <c r="NQY123" s="1267"/>
      <c r="NQZ123" s="1267"/>
      <c r="NRA123" s="1267"/>
      <c r="NRB123" s="1267"/>
      <c r="NRC123" s="1267"/>
      <c r="NRD123" s="1267"/>
      <c r="NRE123" s="1267"/>
      <c r="NRF123" s="1267"/>
      <c r="NRG123" s="1267"/>
      <c r="NRH123" s="1267"/>
      <c r="NRI123" s="1267"/>
      <c r="NRJ123" s="1267"/>
      <c r="NRK123" s="1267"/>
      <c r="NRL123" s="1267"/>
      <c r="NRM123" s="1267"/>
      <c r="NRN123" s="1267"/>
      <c r="NRO123" s="1267"/>
      <c r="NRP123" s="1267"/>
      <c r="NRQ123" s="1267"/>
      <c r="NRR123" s="1267"/>
      <c r="NRS123" s="1267"/>
      <c r="NRT123" s="1267"/>
      <c r="NRU123" s="1267"/>
      <c r="NRV123" s="1267"/>
      <c r="NRW123" s="1267"/>
      <c r="NRX123" s="1267"/>
      <c r="NRY123" s="1267"/>
      <c r="NRZ123" s="1267"/>
      <c r="NSA123" s="1267"/>
      <c r="NSB123" s="1267"/>
      <c r="NSC123" s="1267"/>
      <c r="NSD123" s="1267"/>
      <c r="NSE123" s="1267"/>
      <c r="NSF123" s="1267"/>
      <c r="NSG123" s="1267"/>
      <c r="NSH123" s="1267"/>
      <c r="NSI123" s="1267"/>
      <c r="NSJ123" s="1267"/>
      <c r="NSK123" s="1267"/>
      <c r="NSL123" s="1267"/>
      <c r="NSM123" s="1267"/>
      <c r="NSN123" s="1267"/>
      <c r="NSO123" s="1267"/>
      <c r="NSP123" s="1267"/>
      <c r="NSQ123" s="1267"/>
      <c r="NSR123" s="1267"/>
      <c r="NSS123" s="1267"/>
      <c r="NST123" s="1267"/>
      <c r="NSU123" s="1267"/>
      <c r="NSV123" s="1267"/>
      <c r="NSW123" s="1267"/>
      <c r="NSX123" s="1267"/>
      <c r="NSY123" s="1267"/>
      <c r="NSZ123" s="1267"/>
      <c r="NTA123" s="1267"/>
      <c r="NTB123" s="1267"/>
      <c r="NTC123" s="1267"/>
      <c r="NTD123" s="1267"/>
      <c r="NTE123" s="1267"/>
      <c r="NTF123" s="1267"/>
      <c r="NTG123" s="1267"/>
      <c r="NTH123" s="1267"/>
      <c r="NTI123" s="1267"/>
      <c r="NTJ123" s="1267"/>
      <c r="NTK123" s="1267"/>
      <c r="NTL123" s="1267"/>
      <c r="NTM123" s="1267"/>
      <c r="NTN123" s="1267"/>
      <c r="NTO123" s="1267"/>
      <c r="NTP123" s="1267"/>
      <c r="NTQ123" s="1267"/>
      <c r="NTR123" s="1267"/>
      <c r="NTS123" s="1267"/>
      <c r="NTT123" s="1267"/>
      <c r="NTU123" s="1267"/>
      <c r="NTV123" s="1267"/>
      <c r="NTW123" s="1267"/>
      <c r="NTX123" s="1267"/>
      <c r="NTY123" s="1267"/>
      <c r="NTZ123" s="1267"/>
      <c r="NUA123" s="1267"/>
      <c r="NUB123" s="1267"/>
      <c r="NUC123" s="1267"/>
      <c r="NUD123" s="1267"/>
      <c r="NUE123" s="1267"/>
      <c r="NUF123" s="1267"/>
      <c r="NUG123" s="1267"/>
      <c r="NUH123" s="1267"/>
      <c r="NUI123" s="1267"/>
      <c r="NUJ123" s="1267"/>
      <c r="NUK123" s="1267"/>
      <c r="NUL123" s="1267"/>
      <c r="NUM123" s="1267"/>
      <c r="NUN123" s="1267"/>
      <c r="NUO123" s="1267"/>
      <c r="NUP123" s="1267"/>
      <c r="NUQ123" s="1267"/>
      <c r="NUR123" s="1267"/>
      <c r="NUS123" s="1267"/>
      <c r="NUT123" s="1267"/>
      <c r="NUU123" s="1267"/>
      <c r="NUV123" s="1267"/>
      <c r="NUW123" s="1267"/>
      <c r="NUX123" s="1267"/>
      <c r="NUY123" s="1267"/>
      <c r="NUZ123" s="1267"/>
      <c r="NVA123" s="1267"/>
      <c r="NVB123" s="1267"/>
      <c r="NVC123" s="1267"/>
      <c r="NVD123" s="1267"/>
      <c r="NVE123" s="1267"/>
      <c r="NVF123" s="1267"/>
      <c r="NVG123" s="1267"/>
      <c r="NVH123" s="1267"/>
      <c r="NVI123" s="1267"/>
      <c r="NVJ123" s="1267"/>
      <c r="NVK123" s="1267"/>
      <c r="NVL123" s="1267"/>
      <c r="NVM123" s="1267"/>
      <c r="NVN123" s="1267"/>
      <c r="NVO123" s="1267"/>
      <c r="NVP123" s="1267"/>
      <c r="NVQ123" s="1267"/>
      <c r="NVR123" s="1267"/>
      <c r="NVS123" s="1267"/>
      <c r="NVT123" s="1267"/>
      <c r="NVU123" s="1267"/>
      <c r="NVV123" s="1267"/>
      <c r="NVW123" s="1267"/>
      <c r="NVX123" s="1267"/>
      <c r="NVY123" s="1267"/>
      <c r="NVZ123" s="1267"/>
      <c r="NWA123" s="1267"/>
      <c r="NWB123" s="1267"/>
      <c r="NWC123" s="1267"/>
      <c r="NWD123" s="1267"/>
      <c r="NWE123" s="1267"/>
      <c r="NWF123" s="1267"/>
      <c r="NWG123" s="1267"/>
      <c r="NWH123" s="1267"/>
      <c r="NWI123" s="1267"/>
      <c r="NWJ123" s="1267"/>
      <c r="NWK123" s="1267"/>
      <c r="NWL123" s="1267"/>
      <c r="NWM123" s="1267"/>
      <c r="NWN123" s="1267"/>
      <c r="NWO123" s="1267"/>
      <c r="NWP123" s="1267"/>
      <c r="NWQ123" s="1267"/>
      <c r="NWR123" s="1267"/>
      <c r="NWS123" s="1267"/>
      <c r="NWT123" s="1267"/>
      <c r="NWU123" s="1267"/>
      <c r="NWV123" s="1267"/>
      <c r="NWW123" s="1267"/>
      <c r="NWX123" s="1267"/>
      <c r="NWY123" s="1267"/>
      <c r="NWZ123" s="1267"/>
      <c r="NXA123" s="1267"/>
      <c r="NXB123" s="1267"/>
      <c r="NXC123" s="1267"/>
      <c r="NXD123" s="1267"/>
      <c r="NXE123" s="1267"/>
      <c r="NXF123" s="1267"/>
      <c r="NXG123" s="1267"/>
      <c r="NXH123" s="1267"/>
      <c r="NXI123" s="1267"/>
      <c r="NXJ123" s="1267"/>
      <c r="NXK123" s="1267"/>
      <c r="NXL123" s="1267"/>
      <c r="NXM123" s="1267"/>
      <c r="NXN123" s="1267"/>
      <c r="NXO123" s="1267"/>
      <c r="NXP123" s="1267"/>
      <c r="NXQ123" s="1267"/>
      <c r="NXR123" s="1267"/>
      <c r="NXS123" s="1267"/>
      <c r="NXT123" s="1267"/>
      <c r="NXU123" s="1267"/>
      <c r="NXV123" s="1267"/>
      <c r="NXW123" s="1267"/>
      <c r="NXX123" s="1267"/>
      <c r="NXY123" s="1267"/>
      <c r="NXZ123" s="1267"/>
      <c r="NYA123" s="1267"/>
      <c r="NYB123" s="1267"/>
      <c r="NYC123" s="1267"/>
      <c r="NYD123" s="1267"/>
      <c r="NYE123" s="1267"/>
      <c r="NYF123" s="1267"/>
      <c r="NYG123" s="1267"/>
      <c r="NYH123" s="1267"/>
      <c r="NYI123" s="1267"/>
      <c r="NYJ123" s="1267"/>
      <c r="NYK123" s="1267"/>
      <c r="NYL123" s="1267"/>
      <c r="NYM123" s="1267"/>
      <c r="NYN123" s="1267"/>
      <c r="NYO123" s="1267"/>
      <c r="NYP123" s="1267"/>
      <c r="NYQ123" s="1267"/>
      <c r="NYR123" s="1267"/>
      <c r="NYS123" s="1267"/>
      <c r="NYT123" s="1267"/>
      <c r="NYU123" s="1267"/>
      <c r="NYV123" s="1267"/>
      <c r="NYW123" s="1267"/>
      <c r="NYX123" s="1267"/>
      <c r="NYY123" s="1267"/>
      <c r="NYZ123" s="1267"/>
      <c r="NZA123" s="1267"/>
      <c r="NZB123" s="1267"/>
      <c r="NZC123" s="1267"/>
      <c r="NZD123" s="1267"/>
      <c r="NZE123" s="1267"/>
      <c r="NZF123" s="1267"/>
      <c r="NZG123" s="1267"/>
      <c r="NZH123" s="1267"/>
      <c r="NZI123" s="1267"/>
      <c r="NZJ123" s="1267"/>
      <c r="NZK123" s="1267"/>
      <c r="NZL123" s="1267"/>
      <c r="NZM123" s="1267"/>
      <c r="NZN123" s="1267"/>
      <c r="NZO123" s="1267"/>
      <c r="NZP123" s="1267"/>
      <c r="NZQ123" s="1267"/>
      <c r="NZR123" s="1267"/>
      <c r="NZS123" s="1267"/>
      <c r="NZT123" s="1267"/>
      <c r="NZU123" s="1267"/>
      <c r="NZV123" s="1267"/>
      <c r="NZW123" s="1267"/>
      <c r="NZX123" s="1267"/>
      <c r="NZY123" s="1267"/>
      <c r="NZZ123" s="1267"/>
      <c r="OAA123" s="1267"/>
      <c r="OAB123" s="1267"/>
      <c r="OAC123" s="1267"/>
      <c r="OAD123" s="1267"/>
      <c r="OAE123" s="1267"/>
      <c r="OAF123" s="1267"/>
      <c r="OAG123" s="1267"/>
      <c r="OAH123" s="1267"/>
      <c r="OAI123" s="1267"/>
      <c r="OAJ123" s="1267"/>
      <c r="OAK123" s="1267"/>
      <c r="OAL123" s="1267"/>
      <c r="OAM123" s="1267"/>
      <c r="OAN123" s="1267"/>
      <c r="OAO123" s="1267"/>
      <c r="OAP123" s="1267"/>
      <c r="OAQ123" s="1267"/>
      <c r="OAR123" s="1267"/>
      <c r="OAS123" s="1267"/>
      <c r="OAT123" s="1267"/>
      <c r="OAU123" s="1267"/>
      <c r="OAV123" s="1267"/>
      <c r="OAW123" s="1267"/>
      <c r="OAX123" s="1267"/>
      <c r="OAY123" s="1267"/>
      <c r="OAZ123" s="1267"/>
      <c r="OBA123" s="1267"/>
      <c r="OBB123" s="1267"/>
      <c r="OBC123" s="1267"/>
      <c r="OBD123" s="1267"/>
      <c r="OBE123" s="1267"/>
      <c r="OBF123" s="1267"/>
      <c r="OBG123" s="1267"/>
      <c r="OBH123" s="1267"/>
      <c r="OBI123" s="1267"/>
      <c r="OBJ123" s="1267"/>
      <c r="OBK123" s="1267"/>
      <c r="OBL123" s="1267"/>
      <c r="OBM123" s="1267"/>
      <c r="OBN123" s="1267"/>
      <c r="OBO123" s="1267"/>
      <c r="OBP123" s="1267"/>
      <c r="OBQ123" s="1267"/>
      <c r="OBR123" s="1267"/>
      <c r="OBS123" s="1267"/>
      <c r="OBT123" s="1267"/>
      <c r="OBU123" s="1267"/>
      <c r="OBV123" s="1267"/>
      <c r="OBW123" s="1267"/>
      <c r="OBX123" s="1267"/>
      <c r="OBY123" s="1267"/>
      <c r="OBZ123" s="1267"/>
      <c r="OCA123" s="1267"/>
      <c r="OCB123" s="1267"/>
      <c r="OCC123" s="1267"/>
      <c r="OCD123" s="1267"/>
      <c r="OCE123" s="1267"/>
      <c r="OCF123" s="1267"/>
      <c r="OCG123" s="1267"/>
      <c r="OCH123" s="1267"/>
      <c r="OCI123" s="1267"/>
      <c r="OCJ123" s="1267"/>
      <c r="OCK123" s="1267"/>
      <c r="OCL123" s="1267"/>
      <c r="OCM123" s="1267"/>
      <c r="OCN123" s="1267"/>
      <c r="OCO123" s="1267"/>
      <c r="OCP123" s="1267"/>
      <c r="OCQ123" s="1267"/>
      <c r="OCR123" s="1267"/>
      <c r="OCS123" s="1267"/>
      <c r="OCT123" s="1267"/>
      <c r="OCU123" s="1267"/>
      <c r="OCV123" s="1267"/>
      <c r="OCW123" s="1267"/>
      <c r="OCX123" s="1267"/>
      <c r="OCY123" s="1267"/>
      <c r="OCZ123" s="1267"/>
      <c r="ODA123" s="1267"/>
      <c r="ODB123" s="1267"/>
      <c r="ODC123" s="1267"/>
      <c r="ODD123" s="1267"/>
      <c r="ODE123" s="1267"/>
      <c r="ODF123" s="1267"/>
      <c r="ODG123" s="1267"/>
      <c r="ODH123" s="1267"/>
      <c r="ODI123" s="1267"/>
      <c r="ODJ123" s="1267"/>
      <c r="ODK123" s="1267"/>
      <c r="ODL123" s="1267"/>
      <c r="ODM123" s="1267"/>
      <c r="ODN123" s="1267"/>
      <c r="ODO123" s="1267"/>
      <c r="ODP123" s="1267"/>
      <c r="ODQ123" s="1267"/>
      <c r="ODR123" s="1267"/>
      <c r="ODS123" s="1267"/>
      <c r="ODT123" s="1267"/>
      <c r="ODU123" s="1267"/>
      <c r="ODV123" s="1267"/>
      <c r="ODW123" s="1267"/>
      <c r="ODX123" s="1267"/>
      <c r="ODY123" s="1267"/>
      <c r="ODZ123" s="1267"/>
      <c r="OEA123" s="1267"/>
      <c r="OEB123" s="1267"/>
      <c r="OEC123" s="1267"/>
      <c r="OED123" s="1267"/>
      <c r="OEE123" s="1267"/>
      <c r="OEF123" s="1267"/>
      <c r="OEG123" s="1267"/>
      <c r="OEH123" s="1267"/>
      <c r="OEI123" s="1267"/>
      <c r="OEJ123" s="1267"/>
      <c r="OEK123" s="1267"/>
      <c r="OEL123" s="1267"/>
      <c r="OEM123" s="1267"/>
      <c r="OEN123" s="1267"/>
      <c r="OEO123" s="1267"/>
      <c r="OEP123" s="1267"/>
      <c r="OEQ123" s="1267"/>
      <c r="OER123" s="1267"/>
      <c r="OES123" s="1267"/>
      <c r="OET123" s="1267"/>
      <c r="OEU123" s="1267"/>
      <c r="OEV123" s="1267"/>
      <c r="OEW123" s="1267"/>
      <c r="OEX123" s="1267"/>
      <c r="OEY123" s="1267"/>
      <c r="OEZ123" s="1267"/>
      <c r="OFA123" s="1267"/>
      <c r="OFB123" s="1267"/>
      <c r="OFC123" s="1267"/>
      <c r="OFD123" s="1267"/>
      <c r="OFE123" s="1267"/>
      <c r="OFF123" s="1267"/>
      <c r="OFG123" s="1267"/>
      <c r="OFH123" s="1267"/>
      <c r="OFI123" s="1267"/>
      <c r="OFJ123" s="1267"/>
      <c r="OFK123" s="1267"/>
      <c r="OFL123" s="1267"/>
      <c r="OFM123" s="1267"/>
      <c r="OFN123" s="1267"/>
      <c r="OFO123" s="1267"/>
      <c r="OFP123" s="1267"/>
      <c r="OFQ123" s="1267"/>
      <c r="OFR123" s="1267"/>
      <c r="OFS123" s="1267"/>
      <c r="OFT123" s="1267"/>
      <c r="OFU123" s="1267"/>
      <c r="OFV123" s="1267"/>
      <c r="OFW123" s="1267"/>
      <c r="OFX123" s="1267"/>
      <c r="OFY123" s="1267"/>
      <c r="OFZ123" s="1267"/>
      <c r="OGA123" s="1267"/>
      <c r="OGB123" s="1267"/>
      <c r="OGC123" s="1267"/>
      <c r="OGD123" s="1267"/>
      <c r="OGE123" s="1267"/>
      <c r="OGF123" s="1267"/>
      <c r="OGG123" s="1267"/>
      <c r="OGH123" s="1267"/>
      <c r="OGI123" s="1267"/>
      <c r="OGJ123" s="1267"/>
      <c r="OGK123" s="1267"/>
      <c r="OGL123" s="1267"/>
      <c r="OGM123" s="1267"/>
      <c r="OGN123" s="1267"/>
      <c r="OGO123" s="1267"/>
      <c r="OGP123" s="1267"/>
      <c r="OGQ123" s="1267"/>
      <c r="OGR123" s="1267"/>
      <c r="OGS123" s="1267"/>
      <c r="OGT123" s="1267"/>
      <c r="OGU123" s="1267"/>
      <c r="OGV123" s="1267"/>
      <c r="OGW123" s="1267"/>
      <c r="OGX123" s="1267"/>
      <c r="OGY123" s="1267"/>
      <c r="OGZ123" s="1267"/>
      <c r="OHA123" s="1267"/>
      <c r="OHB123" s="1267"/>
      <c r="OHC123" s="1267"/>
      <c r="OHD123" s="1267"/>
      <c r="OHE123" s="1267"/>
      <c r="OHF123" s="1267"/>
      <c r="OHG123" s="1267"/>
      <c r="OHH123" s="1267"/>
      <c r="OHI123" s="1267"/>
      <c r="OHJ123" s="1267"/>
      <c r="OHK123" s="1267"/>
      <c r="OHL123" s="1267"/>
      <c r="OHM123" s="1267"/>
      <c r="OHN123" s="1267"/>
      <c r="OHO123" s="1267"/>
      <c r="OHP123" s="1267"/>
      <c r="OHQ123" s="1267"/>
      <c r="OHR123" s="1267"/>
      <c r="OHS123" s="1267"/>
      <c r="OHT123" s="1267"/>
      <c r="OHU123" s="1267"/>
      <c r="OHV123" s="1267"/>
      <c r="OHW123" s="1267"/>
      <c r="OHX123" s="1267"/>
      <c r="OHY123" s="1267"/>
      <c r="OHZ123" s="1267"/>
      <c r="OIA123" s="1267"/>
      <c r="OIB123" s="1267"/>
      <c r="OIC123" s="1267"/>
      <c r="OID123" s="1267"/>
      <c r="OIE123" s="1267"/>
      <c r="OIF123" s="1267"/>
      <c r="OIG123" s="1267"/>
      <c r="OIH123" s="1267"/>
      <c r="OII123" s="1267"/>
      <c r="OIJ123" s="1267"/>
      <c r="OIK123" s="1267"/>
      <c r="OIL123" s="1267"/>
      <c r="OIM123" s="1267"/>
      <c r="OIN123" s="1267"/>
      <c r="OIO123" s="1267"/>
      <c r="OIP123" s="1267"/>
      <c r="OIQ123" s="1267"/>
      <c r="OIR123" s="1267"/>
      <c r="OIS123" s="1267"/>
      <c r="OIT123" s="1267"/>
      <c r="OIU123" s="1267"/>
      <c r="OIV123" s="1267"/>
      <c r="OIW123" s="1267"/>
      <c r="OIX123" s="1267"/>
      <c r="OIY123" s="1267"/>
      <c r="OIZ123" s="1267"/>
      <c r="OJA123" s="1267"/>
      <c r="OJB123" s="1267"/>
      <c r="OJC123" s="1267"/>
      <c r="OJD123" s="1267"/>
      <c r="OJE123" s="1267"/>
      <c r="OJF123" s="1267"/>
      <c r="OJG123" s="1267"/>
      <c r="OJH123" s="1267"/>
      <c r="OJI123" s="1267"/>
      <c r="OJJ123" s="1267"/>
      <c r="OJK123" s="1267"/>
      <c r="OJL123" s="1267"/>
      <c r="OJM123" s="1267"/>
      <c r="OJN123" s="1267"/>
      <c r="OJO123" s="1267"/>
      <c r="OJP123" s="1267"/>
      <c r="OJQ123" s="1267"/>
      <c r="OJR123" s="1267"/>
      <c r="OJS123" s="1267"/>
      <c r="OJT123" s="1267"/>
      <c r="OJU123" s="1267"/>
      <c r="OJV123" s="1267"/>
      <c r="OJW123" s="1267"/>
      <c r="OJX123" s="1267"/>
      <c r="OJY123" s="1267"/>
      <c r="OJZ123" s="1267"/>
      <c r="OKA123" s="1267"/>
      <c r="OKB123" s="1267"/>
      <c r="OKC123" s="1267"/>
      <c r="OKD123" s="1267"/>
      <c r="OKE123" s="1267"/>
      <c r="OKF123" s="1267"/>
      <c r="OKG123" s="1267"/>
      <c r="OKH123" s="1267"/>
      <c r="OKI123" s="1267"/>
      <c r="OKJ123" s="1267"/>
      <c r="OKK123" s="1267"/>
      <c r="OKL123" s="1267"/>
      <c r="OKM123" s="1267"/>
      <c r="OKN123" s="1267"/>
      <c r="OKO123" s="1267"/>
      <c r="OKP123" s="1267"/>
      <c r="OKQ123" s="1267"/>
      <c r="OKR123" s="1267"/>
      <c r="OKS123" s="1267"/>
      <c r="OKT123" s="1267"/>
      <c r="OKU123" s="1267"/>
      <c r="OKV123" s="1267"/>
      <c r="OKW123" s="1267"/>
      <c r="OKX123" s="1267"/>
      <c r="OKY123" s="1267"/>
      <c r="OKZ123" s="1267"/>
      <c r="OLA123" s="1267"/>
      <c r="OLB123" s="1267"/>
      <c r="OLC123" s="1267"/>
      <c r="OLD123" s="1267"/>
      <c r="OLE123" s="1267"/>
      <c r="OLF123" s="1267"/>
      <c r="OLG123" s="1267"/>
      <c r="OLH123" s="1267"/>
      <c r="OLI123" s="1267"/>
      <c r="OLJ123" s="1267"/>
      <c r="OLK123" s="1267"/>
      <c r="OLL123" s="1267"/>
      <c r="OLM123" s="1267"/>
      <c r="OLN123" s="1267"/>
      <c r="OLO123" s="1267"/>
      <c r="OLP123" s="1267"/>
      <c r="OLQ123" s="1267"/>
      <c r="OLR123" s="1267"/>
      <c r="OLS123" s="1267"/>
      <c r="OLT123" s="1267"/>
      <c r="OLU123" s="1267"/>
      <c r="OLV123" s="1267"/>
      <c r="OLW123" s="1267"/>
      <c r="OLX123" s="1267"/>
      <c r="OLY123" s="1267"/>
      <c r="OLZ123" s="1267"/>
      <c r="OMA123" s="1267"/>
      <c r="OMB123" s="1267"/>
      <c r="OMC123" s="1267"/>
      <c r="OMD123" s="1267"/>
      <c r="OME123" s="1267"/>
      <c r="OMF123" s="1267"/>
      <c r="OMG123" s="1267"/>
      <c r="OMH123" s="1267"/>
      <c r="OMI123" s="1267"/>
      <c r="OMJ123" s="1267"/>
      <c r="OMK123" s="1267"/>
      <c r="OML123" s="1267"/>
      <c r="OMM123" s="1267"/>
      <c r="OMN123" s="1267"/>
      <c r="OMO123" s="1267"/>
      <c r="OMP123" s="1267"/>
      <c r="OMQ123" s="1267"/>
      <c r="OMR123" s="1267"/>
      <c r="OMS123" s="1267"/>
      <c r="OMT123" s="1267"/>
      <c r="OMU123" s="1267"/>
      <c r="OMV123" s="1267"/>
      <c r="OMW123" s="1267"/>
      <c r="OMX123" s="1267"/>
      <c r="OMY123" s="1267"/>
      <c r="OMZ123" s="1267"/>
      <c r="ONA123" s="1267"/>
      <c r="ONB123" s="1267"/>
      <c r="ONC123" s="1267"/>
      <c r="OND123" s="1267"/>
      <c r="ONE123" s="1267"/>
      <c r="ONF123" s="1267"/>
      <c r="ONG123" s="1267"/>
      <c r="ONH123" s="1267"/>
      <c r="ONI123" s="1267"/>
      <c r="ONJ123" s="1267"/>
      <c r="ONK123" s="1267"/>
      <c r="ONL123" s="1267"/>
      <c r="ONM123" s="1267"/>
      <c r="ONN123" s="1267"/>
      <c r="ONO123" s="1267"/>
      <c r="ONP123" s="1267"/>
      <c r="ONQ123" s="1267"/>
      <c r="ONR123" s="1267"/>
      <c r="ONS123" s="1267"/>
      <c r="ONT123" s="1267"/>
      <c r="ONU123" s="1267"/>
      <c r="ONV123" s="1267"/>
      <c r="ONW123" s="1267"/>
      <c r="ONX123" s="1267"/>
      <c r="ONY123" s="1267"/>
      <c r="ONZ123" s="1267"/>
      <c r="OOA123" s="1267"/>
      <c r="OOB123" s="1267"/>
      <c r="OOC123" s="1267"/>
      <c r="OOD123" s="1267"/>
      <c r="OOE123" s="1267"/>
      <c r="OOF123" s="1267"/>
      <c r="OOG123" s="1267"/>
      <c r="OOH123" s="1267"/>
      <c r="OOI123" s="1267"/>
      <c r="OOJ123" s="1267"/>
      <c r="OOK123" s="1267"/>
      <c r="OOL123" s="1267"/>
      <c r="OOM123" s="1267"/>
      <c r="OON123" s="1267"/>
      <c r="OOO123" s="1267"/>
      <c r="OOP123" s="1267"/>
      <c r="OOQ123" s="1267"/>
      <c r="OOR123" s="1267"/>
      <c r="OOS123" s="1267"/>
      <c r="OOT123" s="1267"/>
      <c r="OOU123" s="1267"/>
      <c r="OOV123" s="1267"/>
      <c r="OOW123" s="1267"/>
      <c r="OOX123" s="1267"/>
      <c r="OOY123" s="1267"/>
      <c r="OOZ123" s="1267"/>
      <c r="OPA123" s="1267"/>
      <c r="OPB123" s="1267"/>
      <c r="OPC123" s="1267"/>
      <c r="OPD123" s="1267"/>
      <c r="OPE123" s="1267"/>
      <c r="OPF123" s="1267"/>
      <c r="OPG123" s="1267"/>
      <c r="OPH123" s="1267"/>
      <c r="OPI123" s="1267"/>
      <c r="OPJ123" s="1267"/>
      <c r="OPK123" s="1267"/>
      <c r="OPL123" s="1267"/>
      <c r="OPM123" s="1267"/>
      <c r="OPN123" s="1267"/>
      <c r="OPO123" s="1267"/>
      <c r="OPP123" s="1267"/>
      <c r="OPQ123" s="1267"/>
      <c r="OPR123" s="1267"/>
      <c r="OPS123" s="1267"/>
      <c r="OPT123" s="1267"/>
      <c r="OPU123" s="1267"/>
      <c r="OPV123" s="1267"/>
      <c r="OPW123" s="1267"/>
      <c r="OPX123" s="1267"/>
      <c r="OPY123" s="1267"/>
      <c r="OPZ123" s="1267"/>
      <c r="OQA123" s="1267"/>
      <c r="OQB123" s="1267"/>
      <c r="OQC123" s="1267"/>
      <c r="OQD123" s="1267"/>
      <c r="OQE123" s="1267"/>
      <c r="OQF123" s="1267"/>
      <c r="OQG123" s="1267"/>
      <c r="OQH123" s="1267"/>
      <c r="OQI123" s="1267"/>
      <c r="OQJ123" s="1267"/>
      <c r="OQK123" s="1267"/>
      <c r="OQL123" s="1267"/>
      <c r="OQM123" s="1267"/>
      <c r="OQN123" s="1267"/>
      <c r="OQO123" s="1267"/>
      <c r="OQP123" s="1267"/>
      <c r="OQQ123" s="1267"/>
      <c r="OQR123" s="1267"/>
      <c r="OQS123" s="1267"/>
      <c r="OQT123" s="1267"/>
      <c r="OQU123" s="1267"/>
      <c r="OQV123" s="1267"/>
      <c r="OQW123" s="1267"/>
      <c r="OQX123" s="1267"/>
      <c r="OQY123" s="1267"/>
      <c r="OQZ123" s="1267"/>
      <c r="ORA123" s="1267"/>
      <c r="ORB123" s="1267"/>
      <c r="ORC123" s="1267"/>
      <c r="ORD123" s="1267"/>
      <c r="ORE123" s="1267"/>
      <c r="ORF123" s="1267"/>
      <c r="ORG123" s="1267"/>
      <c r="ORH123" s="1267"/>
      <c r="ORI123" s="1267"/>
      <c r="ORJ123" s="1267"/>
      <c r="ORK123" s="1267"/>
      <c r="ORL123" s="1267"/>
      <c r="ORM123" s="1267"/>
      <c r="ORN123" s="1267"/>
      <c r="ORO123" s="1267"/>
      <c r="ORP123" s="1267"/>
      <c r="ORQ123" s="1267"/>
      <c r="ORR123" s="1267"/>
      <c r="ORS123" s="1267"/>
      <c r="ORT123" s="1267"/>
      <c r="ORU123" s="1267"/>
      <c r="ORV123" s="1267"/>
      <c r="ORW123" s="1267"/>
      <c r="ORX123" s="1267"/>
      <c r="ORY123" s="1267"/>
      <c r="ORZ123" s="1267"/>
      <c r="OSA123" s="1267"/>
      <c r="OSB123" s="1267"/>
      <c r="OSC123" s="1267"/>
      <c r="OSD123" s="1267"/>
      <c r="OSE123" s="1267"/>
      <c r="OSF123" s="1267"/>
      <c r="OSG123" s="1267"/>
      <c r="OSH123" s="1267"/>
      <c r="OSI123" s="1267"/>
      <c r="OSJ123" s="1267"/>
      <c r="OSK123" s="1267"/>
      <c r="OSL123" s="1267"/>
      <c r="OSM123" s="1267"/>
      <c r="OSN123" s="1267"/>
      <c r="OSO123" s="1267"/>
      <c r="OSP123" s="1267"/>
      <c r="OSQ123" s="1267"/>
      <c r="OSR123" s="1267"/>
      <c r="OSS123" s="1267"/>
      <c r="OST123" s="1267"/>
      <c r="OSU123" s="1267"/>
      <c r="OSV123" s="1267"/>
      <c r="OSW123" s="1267"/>
      <c r="OSX123" s="1267"/>
      <c r="OSY123" s="1267"/>
      <c r="OSZ123" s="1267"/>
      <c r="OTA123" s="1267"/>
      <c r="OTB123" s="1267"/>
      <c r="OTC123" s="1267"/>
      <c r="OTD123" s="1267"/>
      <c r="OTE123" s="1267"/>
      <c r="OTF123" s="1267"/>
      <c r="OTG123" s="1267"/>
      <c r="OTH123" s="1267"/>
      <c r="OTI123" s="1267"/>
      <c r="OTJ123" s="1267"/>
      <c r="OTK123" s="1267"/>
      <c r="OTL123" s="1267"/>
      <c r="OTM123" s="1267"/>
      <c r="OTN123" s="1267"/>
      <c r="OTO123" s="1267"/>
      <c r="OTP123" s="1267"/>
      <c r="OTQ123" s="1267"/>
      <c r="OTR123" s="1267"/>
      <c r="OTS123" s="1267"/>
      <c r="OTT123" s="1267"/>
      <c r="OTU123" s="1267"/>
      <c r="OTV123" s="1267"/>
      <c r="OTW123" s="1267"/>
      <c r="OTX123" s="1267"/>
      <c r="OTY123" s="1267"/>
      <c r="OTZ123" s="1267"/>
      <c r="OUA123" s="1267"/>
      <c r="OUB123" s="1267"/>
      <c r="OUC123" s="1267"/>
      <c r="OUD123" s="1267"/>
      <c r="OUE123" s="1267"/>
      <c r="OUF123" s="1267"/>
      <c r="OUG123" s="1267"/>
      <c r="OUH123" s="1267"/>
      <c r="OUI123" s="1267"/>
      <c r="OUJ123" s="1267"/>
      <c r="OUK123" s="1267"/>
      <c r="OUL123" s="1267"/>
      <c r="OUM123" s="1267"/>
      <c r="OUN123" s="1267"/>
      <c r="OUO123" s="1267"/>
      <c r="OUP123" s="1267"/>
      <c r="OUQ123" s="1267"/>
      <c r="OUR123" s="1267"/>
      <c r="OUS123" s="1267"/>
      <c r="OUT123" s="1267"/>
      <c r="OUU123" s="1267"/>
      <c r="OUV123" s="1267"/>
      <c r="OUW123" s="1267"/>
      <c r="OUX123" s="1267"/>
      <c r="OUY123" s="1267"/>
      <c r="OUZ123" s="1267"/>
      <c r="OVA123" s="1267"/>
      <c r="OVB123" s="1267"/>
      <c r="OVC123" s="1267"/>
      <c r="OVD123" s="1267"/>
      <c r="OVE123" s="1267"/>
      <c r="OVF123" s="1267"/>
      <c r="OVG123" s="1267"/>
      <c r="OVH123" s="1267"/>
      <c r="OVI123" s="1267"/>
      <c r="OVJ123" s="1267"/>
      <c r="OVK123" s="1267"/>
      <c r="OVL123" s="1267"/>
      <c r="OVM123" s="1267"/>
      <c r="OVN123" s="1267"/>
      <c r="OVO123" s="1267"/>
      <c r="OVP123" s="1267"/>
      <c r="OVQ123" s="1267"/>
      <c r="OVR123" s="1267"/>
      <c r="OVS123" s="1267"/>
      <c r="OVT123" s="1267"/>
      <c r="OVU123" s="1267"/>
      <c r="OVV123" s="1267"/>
      <c r="OVW123" s="1267"/>
      <c r="OVX123" s="1267"/>
      <c r="OVY123" s="1267"/>
      <c r="OVZ123" s="1267"/>
      <c r="OWA123" s="1267"/>
      <c r="OWB123" s="1267"/>
      <c r="OWC123" s="1267"/>
      <c r="OWD123" s="1267"/>
      <c r="OWE123" s="1267"/>
      <c r="OWF123" s="1267"/>
      <c r="OWG123" s="1267"/>
      <c r="OWH123" s="1267"/>
      <c r="OWI123" s="1267"/>
      <c r="OWJ123" s="1267"/>
      <c r="OWK123" s="1267"/>
      <c r="OWL123" s="1267"/>
      <c r="OWM123" s="1267"/>
      <c r="OWN123" s="1267"/>
      <c r="OWO123" s="1267"/>
      <c r="OWP123" s="1267"/>
      <c r="OWQ123" s="1267"/>
      <c r="OWR123" s="1267"/>
      <c r="OWS123" s="1267"/>
      <c r="OWT123" s="1267"/>
      <c r="OWU123" s="1267"/>
      <c r="OWV123" s="1267"/>
      <c r="OWW123" s="1267"/>
      <c r="OWX123" s="1267"/>
      <c r="OWY123" s="1267"/>
      <c r="OWZ123" s="1267"/>
      <c r="OXA123" s="1267"/>
      <c r="OXB123" s="1267"/>
      <c r="OXC123" s="1267"/>
      <c r="OXD123" s="1267"/>
      <c r="OXE123" s="1267"/>
      <c r="OXF123" s="1267"/>
      <c r="OXG123" s="1267"/>
      <c r="OXH123" s="1267"/>
      <c r="OXI123" s="1267"/>
      <c r="OXJ123" s="1267"/>
      <c r="OXK123" s="1267"/>
      <c r="OXL123" s="1267"/>
      <c r="OXM123" s="1267"/>
      <c r="OXN123" s="1267"/>
      <c r="OXO123" s="1267"/>
      <c r="OXP123" s="1267"/>
      <c r="OXQ123" s="1267"/>
      <c r="OXR123" s="1267"/>
      <c r="OXS123" s="1267"/>
      <c r="OXT123" s="1267"/>
      <c r="OXU123" s="1267"/>
      <c r="OXV123" s="1267"/>
      <c r="OXW123" s="1267"/>
      <c r="OXX123" s="1267"/>
      <c r="OXY123" s="1267"/>
      <c r="OXZ123" s="1267"/>
      <c r="OYA123" s="1267"/>
      <c r="OYB123" s="1267"/>
      <c r="OYC123" s="1267"/>
      <c r="OYD123" s="1267"/>
      <c r="OYE123" s="1267"/>
      <c r="OYF123" s="1267"/>
      <c r="OYG123" s="1267"/>
      <c r="OYH123" s="1267"/>
      <c r="OYI123" s="1267"/>
      <c r="OYJ123" s="1267"/>
      <c r="OYK123" s="1267"/>
      <c r="OYL123" s="1267"/>
      <c r="OYM123" s="1267"/>
      <c r="OYN123" s="1267"/>
      <c r="OYO123" s="1267"/>
      <c r="OYP123" s="1267"/>
      <c r="OYQ123" s="1267"/>
      <c r="OYR123" s="1267"/>
      <c r="OYS123" s="1267"/>
      <c r="OYT123" s="1267"/>
      <c r="OYU123" s="1267"/>
      <c r="OYV123" s="1267"/>
      <c r="OYW123" s="1267"/>
      <c r="OYX123" s="1267"/>
      <c r="OYY123" s="1267"/>
      <c r="OYZ123" s="1267"/>
      <c r="OZA123" s="1267"/>
      <c r="OZB123" s="1267"/>
      <c r="OZC123" s="1267"/>
      <c r="OZD123" s="1267"/>
      <c r="OZE123" s="1267"/>
      <c r="OZF123" s="1267"/>
      <c r="OZG123" s="1267"/>
      <c r="OZH123" s="1267"/>
      <c r="OZI123" s="1267"/>
      <c r="OZJ123" s="1267"/>
      <c r="OZK123" s="1267"/>
      <c r="OZL123" s="1267"/>
      <c r="OZM123" s="1267"/>
      <c r="OZN123" s="1267"/>
      <c r="OZO123" s="1267"/>
      <c r="OZP123" s="1267"/>
      <c r="OZQ123" s="1267"/>
      <c r="OZR123" s="1267"/>
      <c r="OZS123" s="1267"/>
      <c r="OZT123" s="1267"/>
      <c r="OZU123" s="1267"/>
      <c r="OZV123" s="1267"/>
      <c r="OZW123" s="1267"/>
      <c r="OZX123" s="1267"/>
      <c r="OZY123" s="1267"/>
      <c r="OZZ123" s="1267"/>
      <c r="PAA123" s="1267"/>
      <c r="PAB123" s="1267"/>
      <c r="PAC123" s="1267"/>
      <c r="PAD123" s="1267"/>
      <c r="PAE123" s="1267"/>
      <c r="PAF123" s="1267"/>
      <c r="PAG123" s="1267"/>
      <c r="PAH123" s="1267"/>
      <c r="PAI123" s="1267"/>
      <c r="PAJ123" s="1267"/>
      <c r="PAK123" s="1267"/>
      <c r="PAL123" s="1267"/>
      <c r="PAM123" s="1267"/>
      <c r="PAN123" s="1267"/>
      <c r="PAO123" s="1267"/>
      <c r="PAP123" s="1267"/>
      <c r="PAQ123" s="1267"/>
      <c r="PAR123" s="1267"/>
      <c r="PAS123" s="1267"/>
      <c r="PAT123" s="1267"/>
      <c r="PAU123" s="1267"/>
      <c r="PAV123" s="1267"/>
      <c r="PAW123" s="1267"/>
      <c r="PAX123" s="1267"/>
      <c r="PAY123" s="1267"/>
      <c r="PAZ123" s="1267"/>
      <c r="PBA123" s="1267"/>
      <c r="PBB123" s="1267"/>
      <c r="PBC123" s="1267"/>
      <c r="PBD123" s="1267"/>
      <c r="PBE123" s="1267"/>
      <c r="PBF123" s="1267"/>
      <c r="PBG123" s="1267"/>
      <c r="PBH123" s="1267"/>
      <c r="PBI123" s="1267"/>
      <c r="PBJ123" s="1267"/>
      <c r="PBK123" s="1267"/>
      <c r="PBL123" s="1267"/>
      <c r="PBM123" s="1267"/>
      <c r="PBN123" s="1267"/>
      <c r="PBO123" s="1267"/>
      <c r="PBP123" s="1267"/>
      <c r="PBQ123" s="1267"/>
      <c r="PBR123" s="1267"/>
      <c r="PBS123" s="1267"/>
      <c r="PBT123" s="1267"/>
      <c r="PBU123" s="1267"/>
      <c r="PBV123" s="1267"/>
      <c r="PBW123" s="1267"/>
      <c r="PBX123" s="1267"/>
      <c r="PBY123" s="1267"/>
      <c r="PBZ123" s="1267"/>
      <c r="PCA123" s="1267"/>
      <c r="PCB123" s="1267"/>
      <c r="PCC123" s="1267"/>
      <c r="PCD123" s="1267"/>
      <c r="PCE123" s="1267"/>
      <c r="PCF123" s="1267"/>
      <c r="PCG123" s="1267"/>
      <c r="PCH123" s="1267"/>
      <c r="PCI123" s="1267"/>
      <c r="PCJ123" s="1267"/>
      <c r="PCK123" s="1267"/>
      <c r="PCL123" s="1267"/>
      <c r="PCM123" s="1267"/>
      <c r="PCN123" s="1267"/>
      <c r="PCO123" s="1267"/>
      <c r="PCP123" s="1267"/>
      <c r="PCQ123" s="1267"/>
      <c r="PCR123" s="1267"/>
      <c r="PCS123" s="1267"/>
      <c r="PCT123" s="1267"/>
      <c r="PCU123" s="1267"/>
      <c r="PCV123" s="1267"/>
      <c r="PCW123" s="1267"/>
      <c r="PCX123" s="1267"/>
      <c r="PCY123" s="1267"/>
      <c r="PCZ123" s="1267"/>
      <c r="PDA123" s="1267"/>
      <c r="PDB123" s="1267"/>
      <c r="PDC123" s="1267"/>
      <c r="PDD123" s="1267"/>
      <c r="PDE123" s="1267"/>
      <c r="PDF123" s="1267"/>
      <c r="PDG123" s="1267"/>
      <c r="PDH123" s="1267"/>
      <c r="PDI123" s="1267"/>
      <c r="PDJ123" s="1267"/>
      <c r="PDK123" s="1267"/>
      <c r="PDL123" s="1267"/>
      <c r="PDM123" s="1267"/>
      <c r="PDN123" s="1267"/>
      <c r="PDO123" s="1267"/>
      <c r="PDP123" s="1267"/>
      <c r="PDQ123" s="1267"/>
      <c r="PDR123" s="1267"/>
      <c r="PDS123" s="1267"/>
      <c r="PDT123" s="1267"/>
      <c r="PDU123" s="1267"/>
      <c r="PDV123" s="1267"/>
      <c r="PDW123" s="1267"/>
      <c r="PDX123" s="1267"/>
      <c r="PDY123" s="1267"/>
      <c r="PDZ123" s="1267"/>
      <c r="PEA123" s="1267"/>
      <c r="PEB123" s="1267"/>
      <c r="PEC123" s="1267"/>
      <c r="PED123" s="1267"/>
      <c r="PEE123" s="1267"/>
      <c r="PEF123" s="1267"/>
      <c r="PEG123" s="1267"/>
      <c r="PEH123" s="1267"/>
      <c r="PEI123" s="1267"/>
      <c r="PEJ123" s="1267"/>
      <c r="PEK123" s="1267"/>
      <c r="PEL123" s="1267"/>
      <c r="PEM123" s="1267"/>
      <c r="PEN123" s="1267"/>
      <c r="PEO123" s="1267"/>
      <c r="PEP123" s="1267"/>
      <c r="PEQ123" s="1267"/>
      <c r="PER123" s="1267"/>
      <c r="PES123" s="1267"/>
      <c r="PET123" s="1267"/>
      <c r="PEU123" s="1267"/>
      <c r="PEV123" s="1267"/>
      <c r="PEW123" s="1267"/>
      <c r="PEX123" s="1267"/>
      <c r="PEY123" s="1267"/>
      <c r="PEZ123" s="1267"/>
      <c r="PFA123" s="1267"/>
      <c r="PFB123" s="1267"/>
      <c r="PFC123" s="1267"/>
      <c r="PFD123" s="1267"/>
      <c r="PFE123" s="1267"/>
      <c r="PFF123" s="1267"/>
      <c r="PFG123" s="1267"/>
      <c r="PFH123" s="1267"/>
      <c r="PFI123" s="1267"/>
      <c r="PFJ123" s="1267"/>
      <c r="PFK123" s="1267"/>
      <c r="PFL123" s="1267"/>
      <c r="PFM123" s="1267"/>
      <c r="PFN123" s="1267"/>
      <c r="PFO123" s="1267"/>
      <c r="PFP123" s="1267"/>
      <c r="PFQ123" s="1267"/>
      <c r="PFR123" s="1267"/>
      <c r="PFS123" s="1267"/>
      <c r="PFT123" s="1267"/>
      <c r="PFU123" s="1267"/>
      <c r="PFV123" s="1267"/>
      <c r="PFW123" s="1267"/>
      <c r="PFX123" s="1267"/>
      <c r="PFY123" s="1267"/>
      <c r="PFZ123" s="1267"/>
      <c r="PGA123" s="1267"/>
      <c r="PGB123" s="1267"/>
      <c r="PGC123" s="1267"/>
      <c r="PGD123" s="1267"/>
      <c r="PGE123" s="1267"/>
      <c r="PGF123" s="1267"/>
      <c r="PGG123" s="1267"/>
      <c r="PGH123" s="1267"/>
      <c r="PGI123" s="1267"/>
      <c r="PGJ123" s="1267"/>
      <c r="PGK123" s="1267"/>
      <c r="PGL123" s="1267"/>
      <c r="PGM123" s="1267"/>
      <c r="PGN123" s="1267"/>
      <c r="PGO123" s="1267"/>
      <c r="PGP123" s="1267"/>
      <c r="PGQ123" s="1267"/>
      <c r="PGR123" s="1267"/>
      <c r="PGS123" s="1267"/>
      <c r="PGT123" s="1267"/>
      <c r="PGU123" s="1267"/>
      <c r="PGV123" s="1267"/>
      <c r="PGW123" s="1267"/>
      <c r="PGX123" s="1267"/>
      <c r="PGY123" s="1267"/>
      <c r="PGZ123" s="1267"/>
      <c r="PHA123" s="1267"/>
      <c r="PHB123" s="1267"/>
      <c r="PHC123" s="1267"/>
      <c r="PHD123" s="1267"/>
      <c r="PHE123" s="1267"/>
      <c r="PHF123" s="1267"/>
      <c r="PHG123" s="1267"/>
      <c r="PHH123" s="1267"/>
      <c r="PHI123" s="1267"/>
      <c r="PHJ123" s="1267"/>
      <c r="PHK123" s="1267"/>
      <c r="PHL123" s="1267"/>
      <c r="PHM123" s="1267"/>
      <c r="PHN123" s="1267"/>
      <c r="PHO123" s="1267"/>
      <c r="PHP123" s="1267"/>
      <c r="PHQ123" s="1267"/>
      <c r="PHR123" s="1267"/>
      <c r="PHS123" s="1267"/>
      <c r="PHT123" s="1267"/>
      <c r="PHU123" s="1267"/>
      <c r="PHV123" s="1267"/>
      <c r="PHW123" s="1267"/>
      <c r="PHX123" s="1267"/>
      <c r="PHY123" s="1267"/>
      <c r="PHZ123" s="1267"/>
      <c r="PIA123" s="1267"/>
      <c r="PIB123" s="1267"/>
      <c r="PIC123" s="1267"/>
      <c r="PID123" s="1267"/>
      <c r="PIE123" s="1267"/>
      <c r="PIF123" s="1267"/>
      <c r="PIG123" s="1267"/>
      <c r="PIH123" s="1267"/>
      <c r="PII123" s="1267"/>
      <c r="PIJ123" s="1267"/>
      <c r="PIK123" s="1267"/>
      <c r="PIL123" s="1267"/>
      <c r="PIM123" s="1267"/>
      <c r="PIN123" s="1267"/>
      <c r="PIO123" s="1267"/>
      <c r="PIP123" s="1267"/>
      <c r="PIQ123" s="1267"/>
      <c r="PIR123" s="1267"/>
      <c r="PIS123" s="1267"/>
      <c r="PIT123" s="1267"/>
      <c r="PIU123" s="1267"/>
      <c r="PIV123" s="1267"/>
      <c r="PIW123" s="1267"/>
      <c r="PIX123" s="1267"/>
      <c r="PIY123" s="1267"/>
      <c r="PIZ123" s="1267"/>
      <c r="PJA123" s="1267"/>
      <c r="PJB123" s="1267"/>
      <c r="PJC123" s="1267"/>
      <c r="PJD123" s="1267"/>
      <c r="PJE123" s="1267"/>
      <c r="PJF123" s="1267"/>
      <c r="PJG123" s="1267"/>
      <c r="PJH123" s="1267"/>
      <c r="PJI123" s="1267"/>
      <c r="PJJ123" s="1267"/>
      <c r="PJK123" s="1267"/>
      <c r="PJL123" s="1267"/>
      <c r="PJM123" s="1267"/>
      <c r="PJN123" s="1267"/>
      <c r="PJO123" s="1267"/>
      <c r="PJP123" s="1267"/>
      <c r="PJQ123" s="1267"/>
      <c r="PJR123" s="1267"/>
      <c r="PJS123" s="1267"/>
      <c r="PJT123" s="1267"/>
      <c r="PJU123" s="1267"/>
      <c r="PJV123" s="1267"/>
      <c r="PJW123" s="1267"/>
      <c r="PJX123" s="1267"/>
      <c r="PJY123" s="1267"/>
      <c r="PJZ123" s="1267"/>
      <c r="PKA123" s="1267"/>
      <c r="PKB123" s="1267"/>
      <c r="PKC123" s="1267"/>
      <c r="PKD123" s="1267"/>
      <c r="PKE123" s="1267"/>
      <c r="PKF123" s="1267"/>
      <c r="PKG123" s="1267"/>
      <c r="PKH123" s="1267"/>
      <c r="PKI123" s="1267"/>
      <c r="PKJ123" s="1267"/>
      <c r="PKK123" s="1267"/>
      <c r="PKL123" s="1267"/>
      <c r="PKM123" s="1267"/>
      <c r="PKN123" s="1267"/>
      <c r="PKO123" s="1267"/>
      <c r="PKP123" s="1267"/>
      <c r="PKQ123" s="1267"/>
      <c r="PKR123" s="1267"/>
      <c r="PKS123" s="1267"/>
      <c r="PKT123" s="1267"/>
      <c r="PKU123" s="1267"/>
      <c r="PKV123" s="1267"/>
      <c r="PKW123" s="1267"/>
      <c r="PKX123" s="1267"/>
      <c r="PKY123" s="1267"/>
      <c r="PKZ123" s="1267"/>
      <c r="PLA123" s="1267"/>
      <c r="PLB123" s="1267"/>
      <c r="PLC123" s="1267"/>
      <c r="PLD123" s="1267"/>
      <c r="PLE123" s="1267"/>
      <c r="PLF123" s="1267"/>
      <c r="PLG123" s="1267"/>
      <c r="PLH123" s="1267"/>
      <c r="PLI123" s="1267"/>
      <c r="PLJ123" s="1267"/>
      <c r="PLK123" s="1267"/>
      <c r="PLL123" s="1267"/>
      <c r="PLM123" s="1267"/>
      <c r="PLN123" s="1267"/>
      <c r="PLO123" s="1267"/>
      <c r="PLP123" s="1267"/>
      <c r="PLQ123" s="1267"/>
      <c r="PLR123" s="1267"/>
      <c r="PLS123" s="1267"/>
      <c r="PLT123" s="1267"/>
      <c r="PLU123" s="1267"/>
      <c r="PLV123" s="1267"/>
      <c r="PLW123" s="1267"/>
      <c r="PLX123" s="1267"/>
      <c r="PLY123" s="1267"/>
      <c r="PLZ123" s="1267"/>
      <c r="PMA123" s="1267"/>
      <c r="PMB123" s="1267"/>
      <c r="PMC123" s="1267"/>
      <c r="PMD123" s="1267"/>
      <c r="PME123" s="1267"/>
      <c r="PMF123" s="1267"/>
      <c r="PMG123" s="1267"/>
      <c r="PMH123" s="1267"/>
      <c r="PMI123" s="1267"/>
      <c r="PMJ123" s="1267"/>
      <c r="PMK123" s="1267"/>
      <c r="PML123" s="1267"/>
      <c r="PMM123" s="1267"/>
      <c r="PMN123" s="1267"/>
      <c r="PMO123" s="1267"/>
      <c r="PMP123" s="1267"/>
      <c r="PMQ123" s="1267"/>
      <c r="PMR123" s="1267"/>
      <c r="PMS123" s="1267"/>
      <c r="PMT123" s="1267"/>
      <c r="PMU123" s="1267"/>
      <c r="PMV123" s="1267"/>
      <c r="PMW123" s="1267"/>
      <c r="PMX123" s="1267"/>
      <c r="PMY123" s="1267"/>
      <c r="PMZ123" s="1267"/>
      <c r="PNA123" s="1267"/>
      <c r="PNB123" s="1267"/>
      <c r="PNC123" s="1267"/>
      <c r="PND123" s="1267"/>
      <c r="PNE123" s="1267"/>
      <c r="PNF123" s="1267"/>
      <c r="PNG123" s="1267"/>
      <c r="PNH123" s="1267"/>
      <c r="PNI123" s="1267"/>
      <c r="PNJ123" s="1267"/>
      <c r="PNK123" s="1267"/>
      <c r="PNL123" s="1267"/>
      <c r="PNM123" s="1267"/>
      <c r="PNN123" s="1267"/>
      <c r="PNO123" s="1267"/>
      <c r="PNP123" s="1267"/>
      <c r="PNQ123" s="1267"/>
      <c r="PNR123" s="1267"/>
      <c r="PNS123" s="1267"/>
      <c r="PNT123" s="1267"/>
      <c r="PNU123" s="1267"/>
      <c r="PNV123" s="1267"/>
      <c r="PNW123" s="1267"/>
      <c r="PNX123" s="1267"/>
      <c r="PNY123" s="1267"/>
      <c r="PNZ123" s="1267"/>
      <c r="POA123" s="1267"/>
      <c r="POB123" s="1267"/>
      <c r="POC123" s="1267"/>
      <c r="POD123" s="1267"/>
      <c r="POE123" s="1267"/>
      <c r="POF123" s="1267"/>
      <c r="POG123" s="1267"/>
      <c r="POH123" s="1267"/>
      <c r="POI123" s="1267"/>
      <c r="POJ123" s="1267"/>
      <c r="POK123" s="1267"/>
      <c r="POL123" s="1267"/>
      <c r="POM123" s="1267"/>
      <c r="PON123" s="1267"/>
      <c r="POO123" s="1267"/>
      <c r="POP123" s="1267"/>
      <c r="POQ123" s="1267"/>
      <c r="POR123" s="1267"/>
      <c r="POS123" s="1267"/>
      <c r="POT123" s="1267"/>
      <c r="POU123" s="1267"/>
      <c r="POV123" s="1267"/>
      <c r="POW123" s="1267"/>
      <c r="POX123" s="1267"/>
      <c r="POY123" s="1267"/>
      <c r="POZ123" s="1267"/>
      <c r="PPA123" s="1267"/>
      <c r="PPB123" s="1267"/>
      <c r="PPC123" s="1267"/>
      <c r="PPD123" s="1267"/>
      <c r="PPE123" s="1267"/>
      <c r="PPF123" s="1267"/>
      <c r="PPG123" s="1267"/>
      <c r="PPH123" s="1267"/>
      <c r="PPI123" s="1267"/>
      <c r="PPJ123" s="1267"/>
      <c r="PPK123" s="1267"/>
      <c r="PPL123" s="1267"/>
      <c r="PPM123" s="1267"/>
      <c r="PPN123" s="1267"/>
      <c r="PPO123" s="1267"/>
      <c r="PPP123" s="1267"/>
      <c r="PPQ123" s="1267"/>
      <c r="PPR123" s="1267"/>
      <c r="PPS123" s="1267"/>
      <c r="PPT123" s="1267"/>
      <c r="PPU123" s="1267"/>
      <c r="PPV123" s="1267"/>
      <c r="PPW123" s="1267"/>
      <c r="PPX123" s="1267"/>
      <c r="PPY123" s="1267"/>
      <c r="PPZ123" s="1267"/>
      <c r="PQA123" s="1267"/>
      <c r="PQB123" s="1267"/>
      <c r="PQC123" s="1267"/>
      <c r="PQD123" s="1267"/>
      <c r="PQE123" s="1267"/>
      <c r="PQF123" s="1267"/>
      <c r="PQG123" s="1267"/>
      <c r="PQH123" s="1267"/>
      <c r="PQI123" s="1267"/>
      <c r="PQJ123" s="1267"/>
      <c r="PQK123" s="1267"/>
      <c r="PQL123" s="1267"/>
      <c r="PQM123" s="1267"/>
      <c r="PQN123" s="1267"/>
      <c r="PQO123" s="1267"/>
      <c r="PQP123" s="1267"/>
      <c r="PQQ123" s="1267"/>
      <c r="PQR123" s="1267"/>
      <c r="PQS123" s="1267"/>
      <c r="PQT123" s="1267"/>
      <c r="PQU123" s="1267"/>
      <c r="PQV123" s="1267"/>
      <c r="PQW123" s="1267"/>
      <c r="PQX123" s="1267"/>
      <c r="PQY123" s="1267"/>
      <c r="PQZ123" s="1267"/>
      <c r="PRA123" s="1267"/>
      <c r="PRB123" s="1267"/>
      <c r="PRC123" s="1267"/>
      <c r="PRD123" s="1267"/>
      <c r="PRE123" s="1267"/>
      <c r="PRF123" s="1267"/>
      <c r="PRG123" s="1267"/>
      <c r="PRH123" s="1267"/>
      <c r="PRI123" s="1267"/>
      <c r="PRJ123" s="1267"/>
      <c r="PRK123" s="1267"/>
      <c r="PRL123" s="1267"/>
      <c r="PRM123" s="1267"/>
      <c r="PRN123" s="1267"/>
      <c r="PRO123" s="1267"/>
      <c r="PRP123" s="1267"/>
      <c r="PRQ123" s="1267"/>
      <c r="PRR123" s="1267"/>
      <c r="PRS123" s="1267"/>
      <c r="PRT123" s="1267"/>
      <c r="PRU123" s="1267"/>
      <c r="PRV123" s="1267"/>
      <c r="PRW123" s="1267"/>
      <c r="PRX123" s="1267"/>
      <c r="PRY123" s="1267"/>
      <c r="PRZ123" s="1267"/>
      <c r="PSA123" s="1267"/>
      <c r="PSB123" s="1267"/>
      <c r="PSC123" s="1267"/>
      <c r="PSD123" s="1267"/>
      <c r="PSE123" s="1267"/>
      <c r="PSF123" s="1267"/>
      <c r="PSG123" s="1267"/>
      <c r="PSH123" s="1267"/>
      <c r="PSI123" s="1267"/>
      <c r="PSJ123" s="1267"/>
      <c r="PSK123" s="1267"/>
      <c r="PSL123" s="1267"/>
      <c r="PSM123" s="1267"/>
      <c r="PSN123" s="1267"/>
      <c r="PSO123" s="1267"/>
      <c r="PSP123" s="1267"/>
      <c r="PSQ123" s="1267"/>
      <c r="PSR123" s="1267"/>
      <c r="PSS123" s="1267"/>
      <c r="PST123" s="1267"/>
      <c r="PSU123" s="1267"/>
      <c r="PSV123" s="1267"/>
      <c r="PSW123" s="1267"/>
      <c r="PSX123" s="1267"/>
      <c r="PSY123" s="1267"/>
      <c r="PSZ123" s="1267"/>
      <c r="PTA123" s="1267"/>
      <c r="PTB123" s="1267"/>
      <c r="PTC123" s="1267"/>
      <c r="PTD123" s="1267"/>
      <c r="PTE123" s="1267"/>
      <c r="PTF123" s="1267"/>
      <c r="PTG123" s="1267"/>
      <c r="PTH123" s="1267"/>
      <c r="PTI123" s="1267"/>
      <c r="PTJ123" s="1267"/>
      <c r="PTK123" s="1267"/>
      <c r="PTL123" s="1267"/>
      <c r="PTM123" s="1267"/>
      <c r="PTN123" s="1267"/>
      <c r="PTO123" s="1267"/>
      <c r="PTP123" s="1267"/>
      <c r="PTQ123" s="1267"/>
      <c r="PTR123" s="1267"/>
      <c r="PTS123" s="1267"/>
      <c r="PTT123" s="1267"/>
      <c r="PTU123" s="1267"/>
      <c r="PTV123" s="1267"/>
      <c r="PTW123" s="1267"/>
      <c r="PTX123" s="1267"/>
      <c r="PTY123" s="1267"/>
      <c r="PTZ123" s="1267"/>
      <c r="PUA123" s="1267"/>
      <c r="PUB123" s="1267"/>
      <c r="PUC123" s="1267"/>
      <c r="PUD123" s="1267"/>
      <c r="PUE123" s="1267"/>
      <c r="PUF123" s="1267"/>
      <c r="PUG123" s="1267"/>
      <c r="PUH123" s="1267"/>
      <c r="PUI123" s="1267"/>
      <c r="PUJ123" s="1267"/>
      <c r="PUK123" s="1267"/>
      <c r="PUL123" s="1267"/>
      <c r="PUM123" s="1267"/>
      <c r="PUN123" s="1267"/>
      <c r="PUO123" s="1267"/>
      <c r="PUP123" s="1267"/>
      <c r="PUQ123" s="1267"/>
      <c r="PUR123" s="1267"/>
      <c r="PUS123" s="1267"/>
      <c r="PUT123" s="1267"/>
      <c r="PUU123" s="1267"/>
      <c r="PUV123" s="1267"/>
      <c r="PUW123" s="1267"/>
      <c r="PUX123" s="1267"/>
      <c r="PUY123" s="1267"/>
      <c r="PUZ123" s="1267"/>
      <c r="PVA123" s="1267"/>
      <c r="PVB123" s="1267"/>
      <c r="PVC123" s="1267"/>
      <c r="PVD123" s="1267"/>
      <c r="PVE123" s="1267"/>
      <c r="PVF123" s="1267"/>
      <c r="PVG123" s="1267"/>
      <c r="PVH123" s="1267"/>
      <c r="PVI123" s="1267"/>
      <c r="PVJ123" s="1267"/>
      <c r="PVK123" s="1267"/>
      <c r="PVL123" s="1267"/>
      <c r="PVM123" s="1267"/>
      <c r="PVN123" s="1267"/>
      <c r="PVO123" s="1267"/>
      <c r="PVP123" s="1267"/>
      <c r="PVQ123" s="1267"/>
      <c r="PVR123" s="1267"/>
      <c r="PVS123" s="1267"/>
      <c r="PVT123" s="1267"/>
      <c r="PVU123" s="1267"/>
      <c r="PVV123" s="1267"/>
      <c r="PVW123" s="1267"/>
      <c r="PVX123" s="1267"/>
      <c r="PVY123" s="1267"/>
      <c r="PVZ123" s="1267"/>
      <c r="PWA123" s="1267"/>
      <c r="PWB123" s="1267"/>
      <c r="PWC123" s="1267"/>
      <c r="PWD123" s="1267"/>
      <c r="PWE123" s="1267"/>
      <c r="PWF123" s="1267"/>
      <c r="PWG123" s="1267"/>
      <c r="PWH123" s="1267"/>
      <c r="PWI123" s="1267"/>
      <c r="PWJ123" s="1267"/>
      <c r="PWK123" s="1267"/>
      <c r="PWL123" s="1267"/>
      <c r="PWM123" s="1267"/>
      <c r="PWN123" s="1267"/>
      <c r="PWO123" s="1267"/>
      <c r="PWP123" s="1267"/>
      <c r="PWQ123" s="1267"/>
      <c r="PWR123" s="1267"/>
      <c r="PWS123" s="1267"/>
      <c r="PWT123" s="1267"/>
      <c r="PWU123" s="1267"/>
      <c r="PWV123" s="1267"/>
      <c r="PWW123" s="1267"/>
      <c r="PWX123" s="1267"/>
      <c r="PWY123" s="1267"/>
      <c r="PWZ123" s="1267"/>
      <c r="PXA123" s="1267"/>
      <c r="PXB123" s="1267"/>
      <c r="PXC123" s="1267"/>
      <c r="PXD123" s="1267"/>
      <c r="PXE123" s="1267"/>
      <c r="PXF123" s="1267"/>
      <c r="PXG123" s="1267"/>
      <c r="PXH123" s="1267"/>
      <c r="PXI123" s="1267"/>
      <c r="PXJ123" s="1267"/>
      <c r="PXK123" s="1267"/>
      <c r="PXL123" s="1267"/>
      <c r="PXM123" s="1267"/>
      <c r="PXN123" s="1267"/>
      <c r="PXO123" s="1267"/>
      <c r="PXP123" s="1267"/>
      <c r="PXQ123" s="1267"/>
      <c r="PXR123" s="1267"/>
      <c r="PXS123" s="1267"/>
      <c r="PXT123" s="1267"/>
      <c r="PXU123" s="1267"/>
      <c r="PXV123" s="1267"/>
      <c r="PXW123" s="1267"/>
      <c r="PXX123" s="1267"/>
      <c r="PXY123" s="1267"/>
      <c r="PXZ123" s="1267"/>
      <c r="PYA123" s="1267"/>
      <c r="PYB123" s="1267"/>
      <c r="PYC123" s="1267"/>
      <c r="PYD123" s="1267"/>
      <c r="PYE123" s="1267"/>
      <c r="PYF123" s="1267"/>
      <c r="PYG123" s="1267"/>
      <c r="PYH123" s="1267"/>
      <c r="PYI123" s="1267"/>
      <c r="PYJ123" s="1267"/>
      <c r="PYK123" s="1267"/>
      <c r="PYL123" s="1267"/>
      <c r="PYM123" s="1267"/>
      <c r="PYN123" s="1267"/>
      <c r="PYO123" s="1267"/>
      <c r="PYP123" s="1267"/>
      <c r="PYQ123" s="1267"/>
      <c r="PYR123" s="1267"/>
      <c r="PYS123" s="1267"/>
      <c r="PYT123" s="1267"/>
      <c r="PYU123" s="1267"/>
      <c r="PYV123" s="1267"/>
      <c r="PYW123" s="1267"/>
      <c r="PYX123" s="1267"/>
      <c r="PYY123" s="1267"/>
      <c r="PYZ123" s="1267"/>
      <c r="PZA123" s="1267"/>
      <c r="PZB123" s="1267"/>
      <c r="PZC123" s="1267"/>
      <c r="PZD123" s="1267"/>
      <c r="PZE123" s="1267"/>
      <c r="PZF123" s="1267"/>
      <c r="PZG123" s="1267"/>
      <c r="PZH123" s="1267"/>
      <c r="PZI123" s="1267"/>
      <c r="PZJ123" s="1267"/>
      <c r="PZK123" s="1267"/>
      <c r="PZL123" s="1267"/>
      <c r="PZM123" s="1267"/>
      <c r="PZN123" s="1267"/>
      <c r="PZO123" s="1267"/>
      <c r="PZP123" s="1267"/>
      <c r="PZQ123" s="1267"/>
      <c r="PZR123" s="1267"/>
      <c r="PZS123" s="1267"/>
      <c r="PZT123" s="1267"/>
      <c r="PZU123" s="1267"/>
      <c r="PZV123" s="1267"/>
      <c r="PZW123" s="1267"/>
      <c r="PZX123" s="1267"/>
      <c r="PZY123" s="1267"/>
      <c r="PZZ123" s="1267"/>
      <c r="QAA123" s="1267"/>
      <c r="QAB123" s="1267"/>
      <c r="QAC123" s="1267"/>
      <c r="QAD123" s="1267"/>
      <c r="QAE123" s="1267"/>
      <c r="QAF123" s="1267"/>
      <c r="QAG123" s="1267"/>
      <c r="QAH123" s="1267"/>
      <c r="QAI123" s="1267"/>
      <c r="QAJ123" s="1267"/>
      <c r="QAK123" s="1267"/>
      <c r="QAL123" s="1267"/>
      <c r="QAM123" s="1267"/>
      <c r="QAN123" s="1267"/>
      <c r="QAO123" s="1267"/>
      <c r="QAP123" s="1267"/>
      <c r="QAQ123" s="1267"/>
      <c r="QAR123" s="1267"/>
      <c r="QAS123" s="1267"/>
      <c r="QAT123" s="1267"/>
      <c r="QAU123" s="1267"/>
      <c r="QAV123" s="1267"/>
      <c r="QAW123" s="1267"/>
      <c r="QAX123" s="1267"/>
      <c r="QAY123" s="1267"/>
      <c r="QAZ123" s="1267"/>
      <c r="QBA123" s="1267"/>
      <c r="QBB123" s="1267"/>
      <c r="QBC123" s="1267"/>
      <c r="QBD123" s="1267"/>
      <c r="QBE123" s="1267"/>
      <c r="QBF123" s="1267"/>
      <c r="QBG123" s="1267"/>
      <c r="QBH123" s="1267"/>
      <c r="QBI123" s="1267"/>
      <c r="QBJ123" s="1267"/>
      <c r="QBK123" s="1267"/>
      <c r="QBL123" s="1267"/>
      <c r="QBM123" s="1267"/>
      <c r="QBN123" s="1267"/>
      <c r="QBO123" s="1267"/>
      <c r="QBP123" s="1267"/>
      <c r="QBQ123" s="1267"/>
      <c r="QBR123" s="1267"/>
      <c r="QBS123" s="1267"/>
      <c r="QBT123" s="1267"/>
      <c r="QBU123" s="1267"/>
      <c r="QBV123" s="1267"/>
      <c r="QBW123" s="1267"/>
      <c r="QBX123" s="1267"/>
      <c r="QBY123" s="1267"/>
      <c r="QBZ123" s="1267"/>
      <c r="QCA123" s="1267"/>
      <c r="QCB123" s="1267"/>
      <c r="QCC123" s="1267"/>
      <c r="QCD123" s="1267"/>
      <c r="QCE123" s="1267"/>
      <c r="QCF123" s="1267"/>
      <c r="QCG123" s="1267"/>
      <c r="QCH123" s="1267"/>
      <c r="QCI123" s="1267"/>
      <c r="QCJ123" s="1267"/>
      <c r="QCK123" s="1267"/>
      <c r="QCL123" s="1267"/>
      <c r="QCM123" s="1267"/>
      <c r="QCN123" s="1267"/>
      <c r="QCO123" s="1267"/>
      <c r="QCP123" s="1267"/>
      <c r="QCQ123" s="1267"/>
      <c r="QCR123" s="1267"/>
      <c r="QCS123" s="1267"/>
      <c r="QCT123" s="1267"/>
      <c r="QCU123" s="1267"/>
      <c r="QCV123" s="1267"/>
      <c r="QCW123" s="1267"/>
      <c r="QCX123" s="1267"/>
      <c r="QCY123" s="1267"/>
      <c r="QCZ123" s="1267"/>
      <c r="QDA123" s="1267"/>
      <c r="QDB123" s="1267"/>
      <c r="QDC123" s="1267"/>
      <c r="QDD123" s="1267"/>
      <c r="QDE123" s="1267"/>
      <c r="QDF123" s="1267"/>
      <c r="QDG123" s="1267"/>
      <c r="QDH123" s="1267"/>
      <c r="QDI123" s="1267"/>
      <c r="QDJ123" s="1267"/>
      <c r="QDK123" s="1267"/>
      <c r="QDL123" s="1267"/>
      <c r="QDM123" s="1267"/>
      <c r="QDN123" s="1267"/>
      <c r="QDO123" s="1267"/>
      <c r="QDP123" s="1267"/>
      <c r="QDQ123" s="1267"/>
      <c r="QDR123" s="1267"/>
      <c r="QDS123" s="1267"/>
      <c r="QDT123" s="1267"/>
      <c r="QDU123" s="1267"/>
      <c r="QDV123" s="1267"/>
      <c r="QDW123" s="1267"/>
      <c r="QDX123" s="1267"/>
      <c r="QDY123" s="1267"/>
      <c r="QDZ123" s="1267"/>
      <c r="QEA123" s="1267"/>
      <c r="QEB123" s="1267"/>
      <c r="QEC123" s="1267"/>
      <c r="QED123" s="1267"/>
      <c r="QEE123" s="1267"/>
      <c r="QEF123" s="1267"/>
      <c r="QEG123" s="1267"/>
      <c r="QEH123" s="1267"/>
      <c r="QEI123" s="1267"/>
      <c r="QEJ123" s="1267"/>
      <c r="QEK123" s="1267"/>
      <c r="QEL123" s="1267"/>
      <c r="QEM123" s="1267"/>
      <c r="QEN123" s="1267"/>
      <c r="QEO123" s="1267"/>
      <c r="QEP123" s="1267"/>
      <c r="QEQ123" s="1267"/>
      <c r="QER123" s="1267"/>
      <c r="QES123" s="1267"/>
      <c r="QET123" s="1267"/>
      <c r="QEU123" s="1267"/>
      <c r="QEV123" s="1267"/>
      <c r="QEW123" s="1267"/>
      <c r="QEX123" s="1267"/>
      <c r="QEY123" s="1267"/>
      <c r="QEZ123" s="1267"/>
      <c r="QFA123" s="1267"/>
      <c r="QFB123" s="1267"/>
      <c r="QFC123" s="1267"/>
      <c r="QFD123" s="1267"/>
      <c r="QFE123" s="1267"/>
      <c r="QFF123" s="1267"/>
      <c r="QFG123" s="1267"/>
      <c r="QFH123" s="1267"/>
      <c r="QFI123" s="1267"/>
      <c r="QFJ123" s="1267"/>
      <c r="QFK123" s="1267"/>
      <c r="QFL123" s="1267"/>
      <c r="QFM123" s="1267"/>
      <c r="QFN123" s="1267"/>
      <c r="QFO123" s="1267"/>
      <c r="QFP123" s="1267"/>
      <c r="QFQ123" s="1267"/>
      <c r="QFR123" s="1267"/>
      <c r="QFS123" s="1267"/>
      <c r="QFT123" s="1267"/>
      <c r="QFU123" s="1267"/>
      <c r="QFV123" s="1267"/>
      <c r="QFW123" s="1267"/>
      <c r="QFX123" s="1267"/>
      <c r="QFY123" s="1267"/>
      <c r="QFZ123" s="1267"/>
      <c r="QGA123" s="1267"/>
      <c r="QGB123" s="1267"/>
      <c r="QGC123" s="1267"/>
      <c r="QGD123" s="1267"/>
      <c r="QGE123" s="1267"/>
      <c r="QGF123" s="1267"/>
      <c r="QGG123" s="1267"/>
      <c r="QGH123" s="1267"/>
      <c r="QGI123" s="1267"/>
      <c r="QGJ123" s="1267"/>
      <c r="QGK123" s="1267"/>
      <c r="QGL123" s="1267"/>
      <c r="QGM123" s="1267"/>
      <c r="QGN123" s="1267"/>
      <c r="QGO123" s="1267"/>
      <c r="QGP123" s="1267"/>
      <c r="QGQ123" s="1267"/>
      <c r="QGR123" s="1267"/>
      <c r="QGS123" s="1267"/>
      <c r="QGT123" s="1267"/>
      <c r="QGU123" s="1267"/>
      <c r="QGV123" s="1267"/>
      <c r="QGW123" s="1267"/>
      <c r="QGX123" s="1267"/>
      <c r="QGY123" s="1267"/>
      <c r="QGZ123" s="1267"/>
      <c r="QHA123" s="1267"/>
      <c r="QHB123" s="1267"/>
      <c r="QHC123" s="1267"/>
      <c r="QHD123" s="1267"/>
      <c r="QHE123" s="1267"/>
      <c r="QHF123" s="1267"/>
      <c r="QHG123" s="1267"/>
      <c r="QHH123" s="1267"/>
      <c r="QHI123" s="1267"/>
      <c r="QHJ123" s="1267"/>
      <c r="QHK123" s="1267"/>
      <c r="QHL123" s="1267"/>
      <c r="QHM123" s="1267"/>
      <c r="QHN123" s="1267"/>
      <c r="QHO123" s="1267"/>
      <c r="QHP123" s="1267"/>
      <c r="QHQ123" s="1267"/>
      <c r="QHR123" s="1267"/>
      <c r="QHS123" s="1267"/>
      <c r="QHT123" s="1267"/>
      <c r="QHU123" s="1267"/>
      <c r="QHV123" s="1267"/>
      <c r="QHW123" s="1267"/>
      <c r="QHX123" s="1267"/>
      <c r="QHY123" s="1267"/>
      <c r="QHZ123" s="1267"/>
      <c r="QIA123" s="1267"/>
      <c r="QIB123" s="1267"/>
      <c r="QIC123" s="1267"/>
      <c r="QID123" s="1267"/>
      <c r="QIE123" s="1267"/>
      <c r="QIF123" s="1267"/>
      <c r="QIG123" s="1267"/>
      <c r="QIH123" s="1267"/>
      <c r="QII123" s="1267"/>
      <c r="QIJ123" s="1267"/>
      <c r="QIK123" s="1267"/>
      <c r="QIL123" s="1267"/>
      <c r="QIM123" s="1267"/>
      <c r="QIN123" s="1267"/>
      <c r="QIO123" s="1267"/>
      <c r="QIP123" s="1267"/>
      <c r="QIQ123" s="1267"/>
      <c r="QIR123" s="1267"/>
      <c r="QIS123" s="1267"/>
      <c r="QIT123" s="1267"/>
      <c r="QIU123" s="1267"/>
      <c r="QIV123" s="1267"/>
      <c r="QIW123" s="1267"/>
      <c r="QIX123" s="1267"/>
      <c r="QIY123" s="1267"/>
      <c r="QIZ123" s="1267"/>
      <c r="QJA123" s="1267"/>
      <c r="QJB123" s="1267"/>
      <c r="QJC123" s="1267"/>
      <c r="QJD123" s="1267"/>
      <c r="QJE123" s="1267"/>
      <c r="QJF123" s="1267"/>
      <c r="QJG123" s="1267"/>
      <c r="QJH123" s="1267"/>
      <c r="QJI123" s="1267"/>
      <c r="QJJ123" s="1267"/>
      <c r="QJK123" s="1267"/>
      <c r="QJL123" s="1267"/>
      <c r="QJM123" s="1267"/>
      <c r="QJN123" s="1267"/>
      <c r="QJO123" s="1267"/>
      <c r="QJP123" s="1267"/>
      <c r="QJQ123" s="1267"/>
      <c r="QJR123" s="1267"/>
      <c r="QJS123" s="1267"/>
      <c r="QJT123" s="1267"/>
      <c r="QJU123" s="1267"/>
      <c r="QJV123" s="1267"/>
      <c r="QJW123" s="1267"/>
      <c r="QJX123" s="1267"/>
      <c r="QJY123" s="1267"/>
      <c r="QJZ123" s="1267"/>
      <c r="QKA123" s="1267"/>
      <c r="QKB123" s="1267"/>
      <c r="QKC123" s="1267"/>
      <c r="QKD123" s="1267"/>
      <c r="QKE123" s="1267"/>
      <c r="QKF123" s="1267"/>
      <c r="QKG123" s="1267"/>
      <c r="QKH123" s="1267"/>
      <c r="QKI123" s="1267"/>
      <c r="QKJ123" s="1267"/>
      <c r="QKK123" s="1267"/>
      <c r="QKL123" s="1267"/>
      <c r="QKM123" s="1267"/>
      <c r="QKN123" s="1267"/>
      <c r="QKO123" s="1267"/>
      <c r="QKP123" s="1267"/>
      <c r="QKQ123" s="1267"/>
      <c r="QKR123" s="1267"/>
      <c r="QKS123" s="1267"/>
      <c r="QKT123" s="1267"/>
      <c r="QKU123" s="1267"/>
      <c r="QKV123" s="1267"/>
      <c r="QKW123" s="1267"/>
      <c r="QKX123" s="1267"/>
      <c r="QKY123" s="1267"/>
      <c r="QKZ123" s="1267"/>
      <c r="QLA123" s="1267"/>
      <c r="QLB123" s="1267"/>
      <c r="QLC123" s="1267"/>
      <c r="QLD123" s="1267"/>
      <c r="QLE123" s="1267"/>
      <c r="QLF123" s="1267"/>
      <c r="QLG123" s="1267"/>
      <c r="QLH123" s="1267"/>
      <c r="QLI123" s="1267"/>
      <c r="QLJ123" s="1267"/>
      <c r="QLK123" s="1267"/>
      <c r="QLL123" s="1267"/>
      <c r="QLM123" s="1267"/>
      <c r="QLN123" s="1267"/>
      <c r="QLO123" s="1267"/>
      <c r="QLP123" s="1267"/>
      <c r="QLQ123" s="1267"/>
      <c r="QLR123" s="1267"/>
      <c r="QLS123" s="1267"/>
      <c r="QLT123" s="1267"/>
      <c r="QLU123" s="1267"/>
      <c r="QLV123" s="1267"/>
      <c r="QLW123" s="1267"/>
      <c r="QLX123" s="1267"/>
      <c r="QLY123" s="1267"/>
      <c r="QLZ123" s="1267"/>
      <c r="QMA123" s="1267"/>
      <c r="QMB123" s="1267"/>
      <c r="QMC123" s="1267"/>
      <c r="QMD123" s="1267"/>
      <c r="QME123" s="1267"/>
      <c r="QMF123" s="1267"/>
      <c r="QMG123" s="1267"/>
      <c r="QMH123" s="1267"/>
      <c r="QMI123" s="1267"/>
      <c r="QMJ123" s="1267"/>
      <c r="QMK123" s="1267"/>
      <c r="QML123" s="1267"/>
      <c r="QMM123" s="1267"/>
      <c r="QMN123" s="1267"/>
      <c r="QMO123" s="1267"/>
      <c r="QMP123" s="1267"/>
      <c r="QMQ123" s="1267"/>
      <c r="QMR123" s="1267"/>
      <c r="QMS123" s="1267"/>
      <c r="QMT123" s="1267"/>
      <c r="QMU123" s="1267"/>
      <c r="QMV123" s="1267"/>
      <c r="QMW123" s="1267"/>
      <c r="QMX123" s="1267"/>
      <c r="QMY123" s="1267"/>
      <c r="QMZ123" s="1267"/>
      <c r="QNA123" s="1267"/>
      <c r="QNB123" s="1267"/>
      <c r="QNC123" s="1267"/>
      <c r="QND123" s="1267"/>
      <c r="QNE123" s="1267"/>
      <c r="QNF123" s="1267"/>
      <c r="QNG123" s="1267"/>
      <c r="QNH123" s="1267"/>
      <c r="QNI123" s="1267"/>
      <c r="QNJ123" s="1267"/>
      <c r="QNK123" s="1267"/>
      <c r="QNL123" s="1267"/>
      <c r="QNM123" s="1267"/>
      <c r="QNN123" s="1267"/>
      <c r="QNO123" s="1267"/>
      <c r="QNP123" s="1267"/>
      <c r="QNQ123" s="1267"/>
      <c r="QNR123" s="1267"/>
      <c r="QNS123" s="1267"/>
      <c r="QNT123" s="1267"/>
      <c r="QNU123" s="1267"/>
      <c r="QNV123" s="1267"/>
      <c r="QNW123" s="1267"/>
      <c r="QNX123" s="1267"/>
      <c r="QNY123" s="1267"/>
      <c r="QNZ123" s="1267"/>
      <c r="QOA123" s="1267"/>
      <c r="QOB123" s="1267"/>
      <c r="QOC123" s="1267"/>
      <c r="QOD123" s="1267"/>
      <c r="QOE123" s="1267"/>
      <c r="QOF123" s="1267"/>
      <c r="QOG123" s="1267"/>
      <c r="QOH123" s="1267"/>
      <c r="QOI123" s="1267"/>
      <c r="QOJ123" s="1267"/>
      <c r="QOK123" s="1267"/>
      <c r="QOL123" s="1267"/>
      <c r="QOM123" s="1267"/>
      <c r="QON123" s="1267"/>
      <c r="QOO123" s="1267"/>
      <c r="QOP123" s="1267"/>
      <c r="QOQ123" s="1267"/>
      <c r="QOR123" s="1267"/>
      <c r="QOS123" s="1267"/>
      <c r="QOT123" s="1267"/>
      <c r="QOU123" s="1267"/>
      <c r="QOV123" s="1267"/>
      <c r="QOW123" s="1267"/>
      <c r="QOX123" s="1267"/>
      <c r="QOY123" s="1267"/>
      <c r="QOZ123" s="1267"/>
      <c r="QPA123" s="1267"/>
      <c r="QPB123" s="1267"/>
      <c r="QPC123" s="1267"/>
      <c r="QPD123" s="1267"/>
      <c r="QPE123" s="1267"/>
      <c r="QPF123" s="1267"/>
      <c r="QPG123" s="1267"/>
      <c r="QPH123" s="1267"/>
      <c r="QPI123" s="1267"/>
      <c r="QPJ123" s="1267"/>
      <c r="QPK123" s="1267"/>
      <c r="QPL123" s="1267"/>
      <c r="QPM123" s="1267"/>
      <c r="QPN123" s="1267"/>
      <c r="QPO123" s="1267"/>
      <c r="QPP123" s="1267"/>
      <c r="QPQ123" s="1267"/>
      <c r="QPR123" s="1267"/>
      <c r="QPS123" s="1267"/>
      <c r="QPT123" s="1267"/>
      <c r="QPU123" s="1267"/>
      <c r="QPV123" s="1267"/>
      <c r="QPW123" s="1267"/>
      <c r="QPX123" s="1267"/>
      <c r="QPY123" s="1267"/>
      <c r="QPZ123" s="1267"/>
      <c r="QQA123" s="1267"/>
      <c r="QQB123" s="1267"/>
      <c r="QQC123" s="1267"/>
      <c r="QQD123" s="1267"/>
      <c r="QQE123" s="1267"/>
      <c r="QQF123" s="1267"/>
      <c r="QQG123" s="1267"/>
      <c r="QQH123" s="1267"/>
      <c r="QQI123" s="1267"/>
      <c r="QQJ123" s="1267"/>
      <c r="QQK123" s="1267"/>
      <c r="QQL123" s="1267"/>
      <c r="QQM123" s="1267"/>
      <c r="QQN123" s="1267"/>
      <c r="QQO123" s="1267"/>
      <c r="QQP123" s="1267"/>
      <c r="QQQ123" s="1267"/>
      <c r="QQR123" s="1267"/>
      <c r="QQS123" s="1267"/>
      <c r="QQT123" s="1267"/>
      <c r="QQU123" s="1267"/>
      <c r="QQV123" s="1267"/>
      <c r="QQW123" s="1267"/>
      <c r="QQX123" s="1267"/>
      <c r="QQY123" s="1267"/>
      <c r="QQZ123" s="1267"/>
      <c r="QRA123" s="1267"/>
      <c r="QRB123" s="1267"/>
      <c r="QRC123" s="1267"/>
      <c r="QRD123" s="1267"/>
      <c r="QRE123" s="1267"/>
      <c r="QRF123" s="1267"/>
      <c r="QRG123" s="1267"/>
      <c r="QRH123" s="1267"/>
      <c r="QRI123" s="1267"/>
      <c r="QRJ123" s="1267"/>
      <c r="QRK123" s="1267"/>
      <c r="QRL123" s="1267"/>
      <c r="QRM123" s="1267"/>
      <c r="QRN123" s="1267"/>
      <c r="QRO123" s="1267"/>
      <c r="QRP123" s="1267"/>
      <c r="QRQ123" s="1267"/>
      <c r="QRR123" s="1267"/>
      <c r="QRS123" s="1267"/>
      <c r="QRT123" s="1267"/>
      <c r="QRU123" s="1267"/>
      <c r="QRV123" s="1267"/>
      <c r="QRW123" s="1267"/>
      <c r="QRX123" s="1267"/>
      <c r="QRY123" s="1267"/>
      <c r="QRZ123" s="1267"/>
      <c r="QSA123" s="1267"/>
      <c r="QSB123" s="1267"/>
      <c r="QSC123" s="1267"/>
      <c r="QSD123" s="1267"/>
      <c r="QSE123" s="1267"/>
      <c r="QSF123" s="1267"/>
      <c r="QSG123" s="1267"/>
      <c r="QSH123" s="1267"/>
      <c r="QSI123" s="1267"/>
      <c r="QSJ123" s="1267"/>
      <c r="QSK123" s="1267"/>
      <c r="QSL123" s="1267"/>
      <c r="QSM123" s="1267"/>
      <c r="QSN123" s="1267"/>
      <c r="QSO123" s="1267"/>
      <c r="QSP123" s="1267"/>
      <c r="QSQ123" s="1267"/>
      <c r="QSR123" s="1267"/>
      <c r="QSS123" s="1267"/>
      <c r="QST123" s="1267"/>
      <c r="QSU123" s="1267"/>
      <c r="QSV123" s="1267"/>
      <c r="QSW123" s="1267"/>
      <c r="QSX123" s="1267"/>
      <c r="QSY123" s="1267"/>
      <c r="QSZ123" s="1267"/>
      <c r="QTA123" s="1267"/>
      <c r="QTB123" s="1267"/>
      <c r="QTC123" s="1267"/>
      <c r="QTD123" s="1267"/>
      <c r="QTE123" s="1267"/>
      <c r="QTF123" s="1267"/>
      <c r="QTG123" s="1267"/>
      <c r="QTH123" s="1267"/>
      <c r="QTI123" s="1267"/>
      <c r="QTJ123" s="1267"/>
      <c r="QTK123" s="1267"/>
      <c r="QTL123" s="1267"/>
      <c r="QTM123" s="1267"/>
      <c r="QTN123" s="1267"/>
      <c r="QTO123" s="1267"/>
      <c r="QTP123" s="1267"/>
      <c r="QTQ123" s="1267"/>
      <c r="QTR123" s="1267"/>
      <c r="QTS123" s="1267"/>
      <c r="QTT123" s="1267"/>
      <c r="QTU123" s="1267"/>
      <c r="QTV123" s="1267"/>
      <c r="QTW123" s="1267"/>
      <c r="QTX123" s="1267"/>
      <c r="QTY123" s="1267"/>
      <c r="QTZ123" s="1267"/>
      <c r="QUA123" s="1267"/>
      <c r="QUB123" s="1267"/>
      <c r="QUC123" s="1267"/>
      <c r="QUD123" s="1267"/>
      <c r="QUE123" s="1267"/>
      <c r="QUF123" s="1267"/>
      <c r="QUG123" s="1267"/>
      <c r="QUH123" s="1267"/>
      <c r="QUI123" s="1267"/>
      <c r="QUJ123" s="1267"/>
      <c r="QUK123" s="1267"/>
      <c r="QUL123" s="1267"/>
      <c r="QUM123" s="1267"/>
      <c r="QUN123" s="1267"/>
      <c r="QUO123" s="1267"/>
      <c r="QUP123" s="1267"/>
      <c r="QUQ123" s="1267"/>
      <c r="QUR123" s="1267"/>
      <c r="QUS123" s="1267"/>
      <c r="QUT123" s="1267"/>
      <c r="QUU123" s="1267"/>
      <c r="QUV123" s="1267"/>
      <c r="QUW123" s="1267"/>
      <c r="QUX123" s="1267"/>
      <c r="QUY123" s="1267"/>
      <c r="QUZ123" s="1267"/>
      <c r="QVA123" s="1267"/>
      <c r="QVB123" s="1267"/>
      <c r="QVC123" s="1267"/>
      <c r="QVD123" s="1267"/>
      <c r="QVE123" s="1267"/>
      <c r="QVF123" s="1267"/>
      <c r="QVG123" s="1267"/>
      <c r="QVH123" s="1267"/>
      <c r="QVI123" s="1267"/>
      <c r="QVJ123" s="1267"/>
      <c r="QVK123" s="1267"/>
      <c r="QVL123" s="1267"/>
      <c r="QVM123" s="1267"/>
      <c r="QVN123" s="1267"/>
      <c r="QVO123" s="1267"/>
      <c r="QVP123" s="1267"/>
      <c r="QVQ123" s="1267"/>
      <c r="QVR123" s="1267"/>
      <c r="QVS123" s="1267"/>
      <c r="QVT123" s="1267"/>
      <c r="QVU123" s="1267"/>
      <c r="QVV123" s="1267"/>
      <c r="QVW123" s="1267"/>
      <c r="QVX123" s="1267"/>
      <c r="QVY123" s="1267"/>
      <c r="QVZ123" s="1267"/>
      <c r="QWA123" s="1267"/>
      <c r="QWB123" s="1267"/>
      <c r="QWC123" s="1267"/>
      <c r="QWD123" s="1267"/>
      <c r="QWE123" s="1267"/>
      <c r="QWF123" s="1267"/>
      <c r="QWG123" s="1267"/>
      <c r="QWH123" s="1267"/>
      <c r="QWI123" s="1267"/>
      <c r="QWJ123" s="1267"/>
      <c r="QWK123" s="1267"/>
      <c r="QWL123" s="1267"/>
      <c r="QWM123" s="1267"/>
      <c r="QWN123" s="1267"/>
      <c r="QWO123" s="1267"/>
      <c r="QWP123" s="1267"/>
      <c r="QWQ123" s="1267"/>
      <c r="QWR123" s="1267"/>
      <c r="QWS123" s="1267"/>
      <c r="QWT123" s="1267"/>
      <c r="QWU123" s="1267"/>
      <c r="QWV123" s="1267"/>
      <c r="QWW123" s="1267"/>
      <c r="QWX123" s="1267"/>
      <c r="QWY123" s="1267"/>
      <c r="QWZ123" s="1267"/>
      <c r="QXA123" s="1267"/>
      <c r="QXB123" s="1267"/>
      <c r="QXC123" s="1267"/>
      <c r="QXD123" s="1267"/>
      <c r="QXE123" s="1267"/>
      <c r="QXF123" s="1267"/>
      <c r="QXG123" s="1267"/>
      <c r="QXH123" s="1267"/>
      <c r="QXI123" s="1267"/>
      <c r="QXJ123" s="1267"/>
      <c r="QXK123" s="1267"/>
      <c r="QXL123" s="1267"/>
      <c r="QXM123" s="1267"/>
      <c r="QXN123" s="1267"/>
      <c r="QXO123" s="1267"/>
      <c r="QXP123" s="1267"/>
      <c r="QXQ123" s="1267"/>
      <c r="QXR123" s="1267"/>
      <c r="QXS123" s="1267"/>
      <c r="QXT123" s="1267"/>
      <c r="QXU123" s="1267"/>
      <c r="QXV123" s="1267"/>
      <c r="QXW123" s="1267"/>
      <c r="QXX123" s="1267"/>
      <c r="QXY123" s="1267"/>
      <c r="QXZ123" s="1267"/>
      <c r="QYA123" s="1267"/>
      <c r="QYB123" s="1267"/>
      <c r="QYC123" s="1267"/>
      <c r="QYD123" s="1267"/>
      <c r="QYE123" s="1267"/>
      <c r="QYF123" s="1267"/>
      <c r="QYG123" s="1267"/>
      <c r="QYH123" s="1267"/>
      <c r="QYI123" s="1267"/>
      <c r="QYJ123" s="1267"/>
      <c r="QYK123" s="1267"/>
      <c r="QYL123" s="1267"/>
      <c r="QYM123" s="1267"/>
      <c r="QYN123" s="1267"/>
      <c r="QYO123" s="1267"/>
      <c r="QYP123" s="1267"/>
      <c r="QYQ123" s="1267"/>
      <c r="QYR123" s="1267"/>
      <c r="QYS123" s="1267"/>
      <c r="QYT123" s="1267"/>
      <c r="QYU123" s="1267"/>
      <c r="QYV123" s="1267"/>
      <c r="QYW123" s="1267"/>
      <c r="QYX123" s="1267"/>
      <c r="QYY123" s="1267"/>
      <c r="QYZ123" s="1267"/>
      <c r="QZA123" s="1267"/>
      <c r="QZB123" s="1267"/>
      <c r="QZC123" s="1267"/>
      <c r="QZD123" s="1267"/>
      <c r="QZE123" s="1267"/>
      <c r="QZF123" s="1267"/>
      <c r="QZG123" s="1267"/>
      <c r="QZH123" s="1267"/>
      <c r="QZI123" s="1267"/>
      <c r="QZJ123" s="1267"/>
      <c r="QZK123" s="1267"/>
      <c r="QZL123" s="1267"/>
      <c r="QZM123" s="1267"/>
      <c r="QZN123" s="1267"/>
      <c r="QZO123" s="1267"/>
      <c r="QZP123" s="1267"/>
      <c r="QZQ123" s="1267"/>
      <c r="QZR123" s="1267"/>
      <c r="QZS123" s="1267"/>
      <c r="QZT123" s="1267"/>
      <c r="QZU123" s="1267"/>
      <c r="QZV123" s="1267"/>
      <c r="QZW123" s="1267"/>
      <c r="QZX123" s="1267"/>
      <c r="QZY123" s="1267"/>
      <c r="QZZ123" s="1267"/>
      <c r="RAA123" s="1267"/>
      <c r="RAB123" s="1267"/>
      <c r="RAC123" s="1267"/>
      <c r="RAD123" s="1267"/>
      <c r="RAE123" s="1267"/>
      <c r="RAF123" s="1267"/>
      <c r="RAG123" s="1267"/>
      <c r="RAH123" s="1267"/>
      <c r="RAI123" s="1267"/>
      <c r="RAJ123" s="1267"/>
      <c r="RAK123" s="1267"/>
      <c r="RAL123" s="1267"/>
      <c r="RAM123" s="1267"/>
      <c r="RAN123" s="1267"/>
      <c r="RAO123" s="1267"/>
      <c r="RAP123" s="1267"/>
      <c r="RAQ123" s="1267"/>
      <c r="RAR123" s="1267"/>
      <c r="RAS123" s="1267"/>
      <c r="RAT123" s="1267"/>
      <c r="RAU123" s="1267"/>
      <c r="RAV123" s="1267"/>
      <c r="RAW123" s="1267"/>
      <c r="RAX123" s="1267"/>
      <c r="RAY123" s="1267"/>
      <c r="RAZ123" s="1267"/>
      <c r="RBA123" s="1267"/>
      <c r="RBB123" s="1267"/>
      <c r="RBC123" s="1267"/>
      <c r="RBD123" s="1267"/>
      <c r="RBE123" s="1267"/>
      <c r="RBF123" s="1267"/>
      <c r="RBG123" s="1267"/>
      <c r="RBH123" s="1267"/>
      <c r="RBI123" s="1267"/>
      <c r="RBJ123" s="1267"/>
      <c r="RBK123" s="1267"/>
      <c r="RBL123" s="1267"/>
      <c r="RBM123" s="1267"/>
      <c r="RBN123" s="1267"/>
      <c r="RBO123" s="1267"/>
      <c r="RBP123" s="1267"/>
      <c r="RBQ123" s="1267"/>
      <c r="RBR123" s="1267"/>
      <c r="RBS123" s="1267"/>
      <c r="RBT123" s="1267"/>
      <c r="RBU123" s="1267"/>
      <c r="RBV123" s="1267"/>
      <c r="RBW123" s="1267"/>
      <c r="RBX123" s="1267"/>
      <c r="RBY123" s="1267"/>
      <c r="RBZ123" s="1267"/>
      <c r="RCA123" s="1267"/>
      <c r="RCB123" s="1267"/>
      <c r="RCC123" s="1267"/>
      <c r="RCD123" s="1267"/>
      <c r="RCE123" s="1267"/>
      <c r="RCF123" s="1267"/>
      <c r="RCG123" s="1267"/>
      <c r="RCH123" s="1267"/>
      <c r="RCI123" s="1267"/>
      <c r="RCJ123" s="1267"/>
      <c r="RCK123" s="1267"/>
      <c r="RCL123" s="1267"/>
      <c r="RCM123" s="1267"/>
      <c r="RCN123" s="1267"/>
      <c r="RCO123" s="1267"/>
      <c r="RCP123" s="1267"/>
      <c r="RCQ123" s="1267"/>
      <c r="RCR123" s="1267"/>
      <c r="RCS123" s="1267"/>
      <c r="RCT123" s="1267"/>
      <c r="RCU123" s="1267"/>
      <c r="RCV123" s="1267"/>
      <c r="RCW123" s="1267"/>
      <c r="RCX123" s="1267"/>
      <c r="RCY123" s="1267"/>
      <c r="RCZ123" s="1267"/>
      <c r="RDA123" s="1267"/>
      <c r="RDB123" s="1267"/>
      <c r="RDC123" s="1267"/>
      <c r="RDD123" s="1267"/>
      <c r="RDE123" s="1267"/>
      <c r="RDF123" s="1267"/>
      <c r="RDG123" s="1267"/>
      <c r="RDH123" s="1267"/>
      <c r="RDI123" s="1267"/>
      <c r="RDJ123" s="1267"/>
      <c r="RDK123" s="1267"/>
      <c r="RDL123" s="1267"/>
      <c r="RDM123" s="1267"/>
      <c r="RDN123" s="1267"/>
      <c r="RDO123" s="1267"/>
      <c r="RDP123" s="1267"/>
      <c r="RDQ123" s="1267"/>
      <c r="RDR123" s="1267"/>
      <c r="RDS123" s="1267"/>
      <c r="RDT123" s="1267"/>
      <c r="RDU123" s="1267"/>
      <c r="RDV123" s="1267"/>
      <c r="RDW123" s="1267"/>
      <c r="RDX123" s="1267"/>
      <c r="RDY123" s="1267"/>
      <c r="RDZ123" s="1267"/>
      <c r="REA123" s="1267"/>
      <c r="REB123" s="1267"/>
      <c r="REC123" s="1267"/>
      <c r="RED123" s="1267"/>
      <c r="REE123" s="1267"/>
      <c r="REF123" s="1267"/>
      <c r="REG123" s="1267"/>
      <c r="REH123" s="1267"/>
      <c r="REI123" s="1267"/>
      <c r="REJ123" s="1267"/>
      <c r="REK123" s="1267"/>
      <c r="REL123" s="1267"/>
      <c r="REM123" s="1267"/>
      <c r="REN123" s="1267"/>
      <c r="REO123" s="1267"/>
      <c r="REP123" s="1267"/>
      <c r="REQ123" s="1267"/>
      <c r="RER123" s="1267"/>
      <c r="RES123" s="1267"/>
      <c r="RET123" s="1267"/>
      <c r="REU123" s="1267"/>
      <c r="REV123" s="1267"/>
      <c r="REW123" s="1267"/>
      <c r="REX123" s="1267"/>
      <c r="REY123" s="1267"/>
      <c r="REZ123" s="1267"/>
      <c r="RFA123" s="1267"/>
      <c r="RFB123" s="1267"/>
      <c r="RFC123" s="1267"/>
      <c r="RFD123" s="1267"/>
      <c r="RFE123" s="1267"/>
      <c r="RFF123" s="1267"/>
      <c r="RFG123" s="1267"/>
      <c r="RFH123" s="1267"/>
      <c r="RFI123" s="1267"/>
      <c r="RFJ123" s="1267"/>
      <c r="RFK123" s="1267"/>
      <c r="RFL123" s="1267"/>
      <c r="RFM123" s="1267"/>
      <c r="RFN123" s="1267"/>
      <c r="RFO123" s="1267"/>
      <c r="RFP123" s="1267"/>
      <c r="RFQ123" s="1267"/>
      <c r="RFR123" s="1267"/>
      <c r="RFS123" s="1267"/>
      <c r="RFT123" s="1267"/>
      <c r="RFU123" s="1267"/>
      <c r="RFV123" s="1267"/>
      <c r="RFW123" s="1267"/>
      <c r="RFX123" s="1267"/>
      <c r="RFY123" s="1267"/>
      <c r="RFZ123" s="1267"/>
      <c r="RGA123" s="1267"/>
      <c r="RGB123" s="1267"/>
      <c r="RGC123" s="1267"/>
      <c r="RGD123" s="1267"/>
      <c r="RGE123" s="1267"/>
      <c r="RGF123" s="1267"/>
      <c r="RGG123" s="1267"/>
      <c r="RGH123" s="1267"/>
      <c r="RGI123" s="1267"/>
      <c r="RGJ123" s="1267"/>
      <c r="RGK123" s="1267"/>
      <c r="RGL123" s="1267"/>
      <c r="RGM123" s="1267"/>
      <c r="RGN123" s="1267"/>
      <c r="RGO123" s="1267"/>
      <c r="RGP123" s="1267"/>
      <c r="RGQ123" s="1267"/>
      <c r="RGR123" s="1267"/>
      <c r="RGS123" s="1267"/>
      <c r="RGT123" s="1267"/>
      <c r="RGU123" s="1267"/>
      <c r="RGV123" s="1267"/>
      <c r="RGW123" s="1267"/>
      <c r="RGX123" s="1267"/>
      <c r="RGY123" s="1267"/>
      <c r="RGZ123" s="1267"/>
      <c r="RHA123" s="1267"/>
      <c r="RHB123" s="1267"/>
      <c r="RHC123" s="1267"/>
      <c r="RHD123" s="1267"/>
      <c r="RHE123" s="1267"/>
      <c r="RHF123" s="1267"/>
      <c r="RHG123" s="1267"/>
      <c r="RHH123" s="1267"/>
      <c r="RHI123" s="1267"/>
      <c r="RHJ123" s="1267"/>
      <c r="RHK123" s="1267"/>
      <c r="RHL123" s="1267"/>
      <c r="RHM123" s="1267"/>
      <c r="RHN123" s="1267"/>
      <c r="RHO123" s="1267"/>
      <c r="RHP123" s="1267"/>
      <c r="RHQ123" s="1267"/>
      <c r="RHR123" s="1267"/>
      <c r="RHS123" s="1267"/>
      <c r="RHT123" s="1267"/>
      <c r="RHU123" s="1267"/>
      <c r="RHV123" s="1267"/>
      <c r="RHW123" s="1267"/>
      <c r="RHX123" s="1267"/>
      <c r="RHY123" s="1267"/>
      <c r="RHZ123" s="1267"/>
      <c r="RIA123" s="1267"/>
      <c r="RIB123" s="1267"/>
      <c r="RIC123" s="1267"/>
      <c r="RID123" s="1267"/>
      <c r="RIE123" s="1267"/>
      <c r="RIF123" s="1267"/>
      <c r="RIG123" s="1267"/>
      <c r="RIH123" s="1267"/>
      <c r="RII123" s="1267"/>
      <c r="RIJ123" s="1267"/>
      <c r="RIK123" s="1267"/>
      <c r="RIL123" s="1267"/>
      <c r="RIM123" s="1267"/>
      <c r="RIN123" s="1267"/>
      <c r="RIO123" s="1267"/>
      <c r="RIP123" s="1267"/>
      <c r="RIQ123" s="1267"/>
      <c r="RIR123" s="1267"/>
      <c r="RIS123" s="1267"/>
      <c r="RIT123" s="1267"/>
      <c r="RIU123" s="1267"/>
      <c r="RIV123" s="1267"/>
      <c r="RIW123" s="1267"/>
      <c r="RIX123" s="1267"/>
      <c r="RIY123" s="1267"/>
      <c r="RIZ123" s="1267"/>
      <c r="RJA123" s="1267"/>
      <c r="RJB123" s="1267"/>
      <c r="RJC123" s="1267"/>
      <c r="RJD123" s="1267"/>
      <c r="RJE123" s="1267"/>
      <c r="RJF123" s="1267"/>
      <c r="RJG123" s="1267"/>
      <c r="RJH123" s="1267"/>
      <c r="RJI123" s="1267"/>
      <c r="RJJ123" s="1267"/>
      <c r="RJK123" s="1267"/>
      <c r="RJL123" s="1267"/>
      <c r="RJM123" s="1267"/>
      <c r="RJN123" s="1267"/>
      <c r="RJO123" s="1267"/>
      <c r="RJP123" s="1267"/>
      <c r="RJQ123" s="1267"/>
      <c r="RJR123" s="1267"/>
      <c r="RJS123" s="1267"/>
      <c r="RJT123" s="1267"/>
      <c r="RJU123" s="1267"/>
      <c r="RJV123" s="1267"/>
      <c r="RJW123" s="1267"/>
      <c r="RJX123" s="1267"/>
      <c r="RJY123" s="1267"/>
      <c r="RJZ123" s="1267"/>
      <c r="RKA123" s="1267"/>
      <c r="RKB123" s="1267"/>
      <c r="RKC123" s="1267"/>
      <c r="RKD123" s="1267"/>
      <c r="RKE123" s="1267"/>
      <c r="RKF123" s="1267"/>
      <c r="RKG123" s="1267"/>
      <c r="RKH123" s="1267"/>
      <c r="RKI123" s="1267"/>
      <c r="RKJ123" s="1267"/>
      <c r="RKK123" s="1267"/>
      <c r="RKL123" s="1267"/>
      <c r="RKM123" s="1267"/>
      <c r="RKN123" s="1267"/>
      <c r="RKO123" s="1267"/>
      <c r="RKP123" s="1267"/>
      <c r="RKQ123" s="1267"/>
      <c r="RKR123" s="1267"/>
      <c r="RKS123" s="1267"/>
      <c r="RKT123" s="1267"/>
      <c r="RKU123" s="1267"/>
      <c r="RKV123" s="1267"/>
      <c r="RKW123" s="1267"/>
      <c r="RKX123" s="1267"/>
      <c r="RKY123" s="1267"/>
      <c r="RKZ123" s="1267"/>
      <c r="RLA123" s="1267"/>
      <c r="RLB123" s="1267"/>
      <c r="RLC123" s="1267"/>
      <c r="RLD123" s="1267"/>
      <c r="RLE123" s="1267"/>
      <c r="RLF123" s="1267"/>
      <c r="RLG123" s="1267"/>
      <c r="RLH123" s="1267"/>
      <c r="RLI123" s="1267"/>
      <c r="RLJ123" s="1267"/>
      <c r="RLK123" s="1267"/>
      <c r="RLL123" s="1267"/>
      <c r="RLM123" s="1267"/>
      <c r="RLN123" s="1267"/>
      <c r="RLO123" s="1267"/>
      <c r="RLP123" s="1267"/>
      <c r="RLQ123" s="1267"/>
      <c r="RLR123" s="1267"/>
      <c r="RLS123" s="1267"/>
      <c r="RLT123" s="1267"/>
      <c r="RLU123" s="1267"/>
      <c r="RLV123" s="1267"/>
      <c r="RLW123" s="1267"/>
      <c r="RLX123" s="1267"/>
      <c r="RLY123" s="1267"/>
      <c r="RLZ123" s="1267"/>
      <c r="RMA123" s="1267"/>
      <c r="RMB123" s="1267"/>
      <c r="RMC123" s="1267"/>
      <c r="RMD123" s="1267"/>
      <c r="RME123" s="1267"/>
      <c r="RMF123" s="1267"/>
      <c r="RMG123" s="1267"/>
      <c r="RMH123" s="1267"/>
      <c r="RMI123" s="1267"/>
      <c r="RMJ123" s="1267"/>
      <c r="RMK123" s="1267"/>
      <c r="RML123" s="1267"/>
      <c r="RMM123" s="1267"/>
      <c r="RMN123" s="1267"/>
      <c r="RMO123" s="1267"/>
      <c r="RMP123" s="1267"/>
      <c r="RMQ123" s="1267"/>
      <c r="RMR123" s="1267"/>
      <c r="RMS123" s="1267"/>
      <c r="RMT123" s="1267"/>
      <c r="RMU123" s="1267"/>
      <c r="RMV123" s="1267"/>
      <c r="RMW123" s="1267"/>
      <c r="RMX123" s="1267"/>
      <c r="RMY123" s="1267"/>
      <c r="RMZ123" s="1267"/>
      <c r="RNA123" s="1267"/>
      <c r="RNB123" s="1267"/>
      <c r="RNC123" s="1267"/>
      <c r="RND123" s="1267"/>
      <c r="RNE123" s="1267"/>
      <c r="RNF123" s="1267"/>
      <c r="RNG123" s="1267"/>
      <c r="RNH123" s="1267"/>
      <c r="RNI123" s="1267"/>
      <c r="RNJ123" s="1267"/>
      <c r="RNK123" s="1267"/>
      <c r="RNL123" s="1267"/>
      <c r="RNM123" s="1267"/>
      <c r="RNN123" s="1267"/>
      <c r="RNO123" s="1267"/>
      <c r="RNP123" s="1267"/>
      <c r="RNQ123" s="1267"/>
      <c r="RNR123" s="1267"/>
      <c r="RNS123" s="1267"/>
      <c r="RNT123" s="1267"/>
      <c r="RNU123" s="1267"/>
      <c r="RNV123" s="1267"/>
      <c r="RNW123" s="1267"/>
      <c r="RNX123" s="1267"/>
      <c r="RNY123" s="1267"/>
      <c r="RNZ123" s="1267"/>
      <c r="ROA123" s="1267"/>
      <c r="ROB123" s="1267"/>
      <c r="ROC123" s="1267"/>
      <c r="ROD123" s="1267"/>
      <c r="ROE123" s="1267"/>
      <c r="ROF123" s="1267"/>
      <c r="ROG123" s="1267"/>
      <c r="ROH123" s="1267"/>
      <c r="ROI123" s="1267"/>
      <c r="ROJ123" s="1267"/>
      <c r="ROK123" s="1267"/>
      <c r="ROL123" s="1267"/>
      <c r="ROM123" s="1267"/>
      <c r="RON123" s="1267"/>
      <c r="ROO123" s="1267"/>
      <c r="ROP123" s="1267"/>
      <c r="ROQ123" s="1267"/>
      <c r="ROR123" s="1267"/>
      <c r="ROS123" s="1267"/>
      <c r="ROT123" s="1267"/>
      <c r="ROU123" s="1267"/>
      <c r="ROV123" s="1267"/>
      <c r="ROW123" s="1267"/>
      <c r="ROX123" s="1267"/>
      <c r="ROY123" s="1267"/>
      <c r="ROZ123" s="1267"/>
      <c r="RPA123" s="1267"/>
      <c r="RPB123" s="1267"/>
      <c r="RPC123" s="1267"/>
      <c r="RPD123" s="1267"/>
      <c r="RPE123" s="1267"/>
      <c r="RPF123" s="1267"/>
      <c r="RPG123" s="1267"/>
      <c r="RPH123" s="1267"/>
      <c r="RPI123" s="1267"/>
      <c r="RPJ123" s="1267"/>
      <c r="RPK123" s="1267"/>
      <c r="RPL123" s="1267"/>
      <c r="RPM123" s="1267"/>
      <c r="RPN123" s="1267"/>
      <c r="RPO123" s="1267"/>
      <c r="RPP123" s="1267"/>
      <c r="RPQ123" s="1267"/>
      <c r="RPR123" s="1267"/>
      <c r="RPS123" s="1267"/>
      <c r="RPT123" s="1267"/>
      <c r="RPU123" s="1267"/>
      <c r="RPV123" s="1267"/>
      <c r="RPW123" s="1267"/>
      <c r="RPX123" s="1267"/>
      <c r="RPY123" s="1267"/>
      <c r="RPZ123" s="1267"/>
      <c r="RQA123" s="1267"/>
      <c r="RQB123" s="1267"/>
      <c r="RQC123" s="1267"/>
      <c r="RQD123" s="1267"/>
      <c r="RQE123" s="1267"/>
      <c r="RQF123" s="1267"/>
      <c r="RQG123" s="1267"/>
      <c r="RQH123" s="1267"/>
      <c r="RQI123" s="1267"/>
      <c r="RQJ123" s="1267"/>
      <c r="RQK123" s="1267"/>
      <c r="RQL123" s="1267"/>
      <c r="RQM123" s="1267"/>
      <c r="RQN123" s="1267"/>
      <c r="RQO123" s="1267"/>
      <c r="RQP123" s="1267"/>
      <c r="RQQ123" s="1267"/>
      <c r="RQR123" s="1267"/>
      <c r="RQS123" s="1267"/>
      <c r="RQT123" s="1267"/>
      <c r="RQU123" s="1267"/>
      <c r="RQV123" s="1267"/>
      <c r="RQW123" s="1267"/>
      <c r="RQX123" s="1267"/>
      <c r="RQY123" s="1267"/>
      <c r="RQZ123" s="1267"/>
      <c r="RRA123" s="1267"/>
      <c r="RRB123" s="1267"/>
      <c r="RRC123" s="1267"/>
      <c r="RRD123" s="1267"/>
      <c r="RRE123" s="1267"/>
      <c r="RRF123" s="1267"/>
      <c r="RRG123" s="1267"/>
      <c r="RRH123" s="1267"/>
      <c r="RRI123" s="1267"/>
      <c r="RRJ123" s="1267"/>
      <c r="RRK123" s="1267"/>
      <c r="RRL123" s="1267"/>
      <c r="RRM123" s="1267"/>
      <c r="RRN123" s="1267"/>
      <c r="RRO123" s="1267"/>
      <c r="RRP123" s="1267"/>
      <c r="RRQ123" s="1267"/>
      <c r="RRR123" s="1267"/>
      <c r="RRS123" s="1267"/>
      <c r="RRT123" s="1267"/>
      <c r="RRU123" s="1267"/>
      <c r="RRV123" s="1267"/>
      <c r="RRW123" s="1267"/>
      <c r="RRX123" s="1267"/>
      <c r="RRY123" s="1267"/>
      <c r="RRZ123" s="1267"/>
      <c r="RSA123" s="1267"/>
      <c r="RSB123" s="1267"/>
      <c r="RSC123" s="1267"/>
      <c r="RSD123" s="1267"/>
      <c r="RSE123" s="1267"/>
      <c r="RSF123" s="1267"/>
      <c r="RSG123" s="1267"/>
      <c r="RSH123" s="1267"/>
      <c r="RSI123" s="1267"/>
      <c r="RSJ123" s="1267"/>
      <c r="RSK123" s="1267"/>
      <c r="RSL123" s="1267"/>
      <c r="RSM123" s="1267"/>
      <c r="RSN123" s="1267"/>
      <c r="RSO123" s="1267"/>
      <c r="RSP123" s="1267"/>
      <c r="RSQ123" s="1267"/>
      <c r="RSR123" s="1267"/>
      <c r="RSS123" s="1267"/>
      <c r="RST123" s="1267"/>
      <c r="RSU123" s="1267"/>
      <c r="RSV123" s="1267"/>
      <c r="RSW123" s="1267"/>
      <c r="RSX123" s="1267"/>
      <c r="RSY123" s="1267"/>
      <c r="RSZ123" s="1267"/>
      <c r="RTA123" s="1267"/>
      <c r="RTB123" s="1267"/>
      <c r="RTC123" s="1267"/>
      <c r="RTD123" s="1267"/>
      <c r="RTE123" s="1267"/>
      <c r="RTF123" s="1267"/>
      <c r="RTG123" s="1267"/>
      <c r="RTH123" s="1267"/>
      <c r="RTI123" s="1267"/>
      <c r="RTJ123" s="1267"/>
      <c r="RTK123" s="1267"/>
      <c r="RTL123" s="1267"/>
      <c r="RTM123" s="1267"/>
      <c r="RTN123" s="1267"/>
      <c r="RTO123" s="1267"/>
      <c r="RTP123" s="1267"/>
      <c r="RTQ123" s="1267"/>
      <c r="RTR123" s="1267"/>
      <c r="RTS123" s="1267"/>
      <c r="RTT123" s="1267"/>
      <c r="RTU123" s="1267"/>
      <c r="RTV123" s="1267"/>
      <c r="RTW123" s="1267"/>
      <c r="RTX123" s="1267"/>
      <c r="RTY123" s="1267"/>
      <c r="RTZ123" s="1267"/>
      <c r="RUA123" s="1267"/>
      <c r="RUB123" s="1267"/>
      <c r="RUC123" s="1267"/>
      <c r="RUD123" s="1267"/>
      <c r="RUE123" s="1267"/>
      <c r="RUF123" s="1267"/>
      <c r="RUG123" s="1267"/>
      <c r="RUH123" s="1267"/>
      <c r="RUI123" s="1267"/>
      <c r="RUJ123" s="1267"/>
      <c r="RUK123" s="1267"/>
      <c r="RUL123" s="1267"/>
      <c r="RUM123" s="1267"/>
      <c r="RUN123" s="1267"/>
      <c r="RUO123" s="1267"/>
      <c r="RUP123" s="1267"/>
      <c r="RUQ123" s="1267"/>
      <c r="RUR123" s="1267"/>
      <c r="RUS123" s="1267"/>
      <c r="RUT123" s="1267"/>
      <c r="RUU123" s="1267"/>
      <c r="RUV123" s="1267"/>
      <c r="RUW123" s="1267"/>
      <c r="RUX123" s="1267"/>
      <c r="RUY123" s="1267"/>
      <c r="RUZ123" s="1267"/>
      <c r="RVA123" s="1267"/>
      <c r="RVB123" s="1267"/>
      <c r="RVC123" s="1267"/>
      <c r="RVD123" s="1267"/>
      <c r="RVE123" s="1267"/>
      <c r="RVF123" s="1267"/>
      <c r="RVG123" s="1267"/>
      <c r="RVH123" s="1267"/>
      <c r="RVI123" s="1267"/>
      <c r="RVJ123" s="1267"/>
      <c r="RVK123" s="1267"/>
      <c r="RVL123" s="1267"/>
      <c r="RVM123" s="1267"/>
      <c r="RVN123" s="1267"/>
      <c r="RVO123" s="1267"/>
      <c r="RVP123" s="1267"/>
      <c r="RVQ123" s="1267"/>
      <c r="RVR123" s="1267"/>
      <c r="RVS123" s="1267"/>
      <c r="RVT123" s="1267"/>
      <c r="RVU123" s="1267"/>
      <c r="RVV123" s="1267"/>
      <c r="RVW123" s="1267"/>
      <c r="RVX123" s="1267"/>
      <c r="RVY123" s="1267"/>
      <c r="RVZ123" s="1267"/>
      <c r="RWA123" s="1267"/>
      <c r="RWB123" s="1267"/>
      <c r="RWC123" s="1267"/>
      <c r="RWD123" s="1267"/>
      <c r="RWE123" s="1267"/>
      <c r="RWF123" s="1267"/>
      <c r="RWG123" s="1267"/>
      <c r="RWH123" s="1267"/>
      <c r="RWI123" s="1267"/>
      <c r="RWJ123" s="1267"/>
      <c r="RWK123" s="1267"/>
      <c r="RWL123" s="1267"/>
      <c r="RWM123" s="1267"/>
      <c r="RWN123" s="1267"/>
      <c r="RWO123" s="1267"/>
      <c r="RWP123" s="1267"/>
      <c r="RWQ123" s="1267"/>
      <c r="RWR123" s="1267"/>
      <c r="RWS123" s="1267"/>
      <c r="RWT123" s="1267"/>
      <c r="RWU123" s="1267"/>
      <c r="RWV123" s="1267"/>
      <c r="RWW123" s="1267"/>
      <c r="RWX123" s="1267"/>
      <c r="RWY123" s="1267"/>
      <c r="RWZ123" s="1267"/>
      <c r="RXA123" s="1267"/>
      <c r="RXB123" s="1267"/>
      <c r="RXC123" s="1267"/>
      <c r="RXD123" s="1267"/>
      <c r="RXE123" s="1267"/>
      <c r="RXF123" s="1267"/>
      <c r="RXG123" s="1267"/>
      <c r="RXH123" s="1267"/>
      <c r="RXI123" s="1267"/>
      <c r="RXJ123" s="1267"/>
      <c r="RXK123" s="1267"/>
      <c r="RXL123" s="1267"/>
      <c r="RXM123" s="1267"/>
      <c r="RXN123" s="1267"/>
      <c r="RXO123" s="1267"/>
      <c r="RXP123" s="1267"/>
      <c r="RXQ123" s="1267"/>
      <c r="RXR123" s="1267"/>
      <c r="RXS123" s="1267"/>
      <c r="RXT123" s="1267"/>
      <c r="RXU123" s="1267"/>
      <c r="RXV123" s="1267"/>
      <c r="RXW123" s="1267"/>
      <c r="RXX123" s="1267"/>
      <c r="RXY123" s="1267"/>
      <c r="RXZ123" s="1267"/>
      <c r="RYA123" s="1267"/>
      <c r="RYB123" s="1267"/>
      <c r="RYC123" s="1267"/>
      <c r="RYD123" s="1267"/>
      <c r="RYE123" s="1267"/>
      <c r="RYF123" s="1267"/>
      <c r="RYG123" s="1267"/>
      <c r="RYH123" s="1267"/>
      <c r="RYI123" s="1267"/>
      <c r="RYJ123" s="1267"/>
      <c r="RYK123" s="1267"/>
      <c r="RYL123" s="1267"/>
      <c r="RYM123" s="1267"/>
      <c r="RYN123" s="1267"/>
      <c r="RYO123" s="1267"/>
      <c r="RYP123" s="1267"/>
      <c r="RYQ123" s="1267"/>
      <c r="RYR123" s="1267"/>
      <c r="RYS123" s="1267"/>
      <c r="RYT123" s="1267"/>
      <c r="RYU123" s="1267"/>
      <c r="RYV123" s="1267"/>
      <c r="RYW123" s="1267"/>
      <c r="RYX123" s="1267"/>
      <c r="RYY123" s="1267"/>
      <c r="RYZ123" s="1267"/>
      <c r="RZA123" s="1267"/>
      <c r="RZB123" s="1267"/>
      <c r="RZC123" s="1267"/>
      <c r="RZD123" s="1267"/>
      <c r="RZE123" s="1267"/>
      <c r="RZF123" s="1267"/>
      <c r="RZG123" s="1267"/>
      <c r="RZH123" s="1267"/>
      <c r="RZI123" s="1267"/>
      <c r="RZJ123" s="1267"/>
      <c r="RZK123" s="1267"/>
      <c r="RZL123" s="1267"/>
      <c r="RZM123" s="1267"/>
      <c r="RZN123" s="1267"/>
      <c r="RZO123" s="1267"/>
      <c r="RZP123" s="1267"/>
      <c r="RZQ123" s="1267"/>
      <c r="RZR123" s="1267"/>
      <c r="RZS123" s="1267"/>
      <c r="RZT123" s="1267"/>
      <c r="RZU123" s="1267"/>
      <c r="RZV123" s="1267"/>
      <c r="RZW123" s="1267"/>
      <c r="RZX123" s="1267"/>
      <c r="RZY123" s="1267"/>
      <c r="RZZ123" s="1267"/>
      <c r="SAA123" s="1267"/>
      <c r="SAB123" s="1267"/>
      <c r="SAC123" s="1267"/>
      <c r="SAD123" s="1267"/>
      <c r="SAE123" s="1267"/>
      <c r="SAF123" s="1267"/>
      <c r="SAG123" s="1267"/>
      <c r="SAH123" s="1267"/>
      <c r="SAI123" s="1267"/>
      <c r="SAJ123" s="1267"/>
      <c r="SAK123" s="1267"/>
      <c r="SAL123" s="1267"/>
      <c r="SAM123" s="1267"/>
      <c r="SAN123" s="1267"/>
      <c r="SAO123" s="1267"/>
      <c r="SAP123" s="1267"/>
      <c r="SAQ123" s="1267"/>
      <c r="SAR123" s="1267"/>
      <c r="SAS123" s="1267"/>
      <c r="SAT123" s="1267"/>
      <c r="SAU123" s="1267"/>
      <c r="SAV123" s="1267"/>
      <c r="SAW123" s="1267"/>
      <c r="SAX123" s="1267"/>
      <c r="SAY123" s="1267"/>
      <c r="SAZ123" s="1267"/>
      <c r="SBA123" s="1267"/>
      <c r="SBB123" s="1267"/>
      <c r="SBC123" s="1267"/>
      <c r="SBD123" s="1267"/>
      <c r="SBE123" s="1267"/>
      <c r="SBF123" s="1267"/>
      <c r="SBG123" s="1267"/>
      <c r="SBH123" s="1267"/>
      <c r="SBI123" s="1267"/>
      <c r="SBJ123" s="1267"/>
      <c r="SBK123" s="1267"/>
      <c r="SBL123" s="1267"/>
      <c r="SBM123" s="1267"/>
      <c r="SBN123" s="1267"/>
      <c r="SBO123" s="1267"/>
      <c r="SBP123" s="1267"/>
      <c r="SBQ123" s="1267"/>
      <c r="SBR123" s="1267"/>
      <c r="SBS123" s="1267"/>
      <c r="SBT123" s="1267"/>
      <c r="SBU123" s="1267"/>
      <c r="SBV123" s="1267"/>
      <c r="SBW123" s="1267"/>
      <c r="SBX123" s="1267"/>
      <c r="SBY123" s="1267"/>
      <c r="SBZ123" s="1267"/>
      <c r="SCA123" s="1267"/>
      <c r="SCB123" s="1267"/>
      <c r="SCC123" s="1267"/>
      <c r="SCD123" s="1267"/>
      <c r="SCE123" s="1267"/>
      <c r="SCF123" s="1267"/>
      <c r="SCG123" s="1267"/>
      <c r="SCH123" s="1267"/>
      <c r="SCI123" s="1267"/>
      <c r="SCJ123" s="1267"/>
      <c r="SCK123" s="1267"/>
      <c r="SCL123" s="1267"/>
      <c r="SCM123" s="1267"/>
      <c r="SCN123" s="1267"/>
      <c r="SCO123" s="1267"/>
      <c r="SCP123" s="1267"/>
      <c r="SCQ123" s="1267"/>
      <c r="SCR123" s="1267"/>
      <c r="SCS123" s="1267"/>
      <c r="SCT123" s="1267"/>
      <c r="SCU123" s="1267"/>
      <c r="SCV123" s="1267"/>
      <c r="SCW123" s="1267"/>
      <c r="SCX123" s="1267"/>
      <c r="SCY123" s="1267"/>
      <c r="SCZ123" s="1267"/>
      <c r="SDA123" s="1267"/>
      <c r="SDB123" s="1267"/>
      <c r="SDC123" s="1267"/>
      <c r="SDD123" s="1267"/>
      <c r="SDE123" s="1267"/>
      <c r="SDF123" s="1267"/>
      <c r="SDG123" s="1267"/>
      <c r="SDH123" s="1267"/>
      <c r="SDI123" s="1267"/>
      <c r="SDJ123" s="1267"/>
      <c r="SDK123" s="1267"/>
      <c r="SDL123" s="1267"/>
      <c r="SDM123" s="1267"/>
      <c r="SDN123" s="1267"/>
      <c r="SDO123" s="1267"/>
      <c r="SDP123" s="1267"/>
      <c r="SDQ123" s="1267"/>
      <c r="SDR123" s="1267"/>
      <c r="SDS123" s="1267"/>
      <c r="SDT123" s="1267"/>
      <c r="SDU123" s="1267"/>
      <c r="SDV123" s="1267"/>
      <c r="SDW123" s="1267"/>
      <c r="SDX123" s="1267"/>
      <c r="SDY123" s="1267"/>
      <c r="SDZ123" s="1267"/>
      <c r="SEA123" s="1267"/>
      <c r="SEB123" s="1267"/>
      <c r="SEC123" s="1267"/>
      <c r="SED123" s="1267"/>
      <c r="SEE123" s="1267"/>
      <c r="SEF123" s="1267"/>
      <c r="SEG123" s="1267"/>
      <c r="SEH123" s="1267"/>
      <c r="SEI123" s="1267"/>
      <c r="SEJ123" s="1267"/>
      <c r="SEK123" s="1267"/>
      <c r="SEL123" s="1267"/>
      <c r="SEM123" s="1267"/>
      <c r="SEN123" s="1267"/>
      <c r="SEO123" s="1267"/>
      <c r="SEP123" s="1267"/>
      <c r="SEQ123" s="1267"/>
      <c r="SER123" s="1267"/>
      <c r="SES123" s="1267"/>
      <c r="SET123" s="1267"/>
      <c r="SEU123" s="1267"/>
      <c r="SEV123" s="1267"/>
      <c r="SEW123" s="1267"/>
      <c r="SEX123" s="1267"/>
      <c r="SEY123" s="1267"/>
      <c r="SEZ123" s="1267"/>
      <c r="SFA123" s="1267"/>
      <c r="SFB123" s="1267"/>
      <c r="SFC123" s="1267"/>
      <c r="SFD123" s="1267"/>
      <c r="SFE123" s="1267"/>
      <c r="SFF123" s="1267"/>
      <c r="SFG123" s="1267"/>
      <c r="SFH123" s="1267"/>
      <c r="SFI123" s="1267"/>
      <c r="SFJ123" s="1267"/>
      <c r="SFK123" s="1267"/>
      <c r="SFL123" s="1267"/>
      <c r="SFM123" s="1267"/>
      <c r="SFN123" s="1267"/>
      <c r="SFO123" s="1267"/>
      <c r="SFP123" s="1267"/>
      <c r="SFQ123" s="1267"/>
      <c r="SFR123" s="1267"/>
      <c r="SFS123" s="1267"/>
      <c r="SFT123" s="1267"/>
      <c r="SFU123" s="1267"/>
      <c r="SFV123" s="1267"/>
      <c r="SFW123" s="1267"/>
      <c r="SFX123" s="1267"/>
      <c r="SFY123" s="1267"/>
      <c r="SFZ123" s="1267"/>
      <c r="SGA123" s="1267"/>
      <c r="SGB123" s="1267"/>
      <c r="SGC123" s="1267"/>
      <c r="SGD123" s="1267"/>
      <c r="SGE123" s="1267"/>
      <c r="SGF123" s="1267"/>
      <c r="SGG123" s="1267"/>
      <c r="SGH123" s="1267"/>
      <c r="SGI123" s="1267"/>
      <c r="SGJ123" s="1267"/>
      <c r="SGK123" s="1267"/>
      <c r="SGL123" s="1267"/>
      <c r="SGM123" s="1267"/>
      <c r="SGN123" s="1267"/>
      <c r="SGO123" s="1267"/>
      <c r="SGP123" s="1267"/>
      <c r="SGQ123" s="1267"/>
      <c r="SGR123" s="1267"/>
      <c r="SGS123" s="1267"/>
      <c r="SGT123" s="1267"/>
      <c r="SGU123" s="1267"/>
      <c r="SGV123" s="1267"/>
      <c r="SGW123" s="1267"/>
      <c r="SGX123" s="1267"/>
      <c r="SGY123" s="1267"/>
      <c r="SGZ123" s="1267"/>
      <c r="SHA123" s="1267"/>
      <c r="SHB123" s="1267"/>
      <c r="SHC123" s="1267"/>
      <c r="SHD123" s="1267"/>
      <c r="SHE123" s="1267"/>
      <c r="SHF123" s="1267"/>
      <c r="SHG123" s="1267"/>
      <c r="SHH123" s="1267"/>
      <c r="SHI123" s="1267"/>
      <c r="SHJ123" s="1267"/>
      <c r="SHK123" s="1267"/>
      <c r="SHL123" s="1267"/>
      <c r="SHM123" s="1267"/>
      <c r="SHN123" s="1267"/>
      <c r="SHO123" s="1267"/>
      <c r="SHP123" s="1267"/>
      <c r="SHQ123" s="1267"/>
      <c r="SHR123" s="1267"/>
      <c r="SHS123" s="1267"/>
      <c r="SHT123" s="1267"/>
      <c r="SHU123" s="1267"/>
      <c r="SHV123" s="1267"/>
      <c r="SHW123" s="1267"/>
      <c r="SHX123" s="1267"/>
      <c r="SHY123" s="1267"/>
      <c r="SHZ123" s="1267"/>
      <c r="SIA123" s="1267"/>
      <c r="SIB123" s="1267"/>
      <c r="SIC123" s="1267"/>
      <c r="SID123" s="1267"/>
      <c r="SIE123" s="1267"/>
      <c r="SIF123" s="1267"/>
      <c r="SIG123" s="1267"/>
      <c r="SIH123" s="1267"/>
      <c r="SII123" s="1267"/>
      <c r="SIJ123" s="1267"/>
      <c r="SIK123" s="1267"/>
      <c r="SIL123" s="1267"/>
      <c r="SIM123" s="1267"/>
      <c r="SIN123" s="1267"/>
      <c r="SIO123" s="1267"/>
      <c r="SIP123" s="1267"/>
      <c r="SIQ123" s="1267"/>
      <c r="SIR123" s="1267"/>
      <c r="SIS123" s="1267"/>
      <c r="SIT123" s="1267"/>
      <c r="SIU123" s="1267"/>
      <c r="SIV123" s="1267"/>
      <c r="SIW123" s="1267"/>
      <c r="SIX123" s="1267"/>
      <c r="SIY123" s="1267"/>
      <c r="SIZ123" s="1267"/>
      <c r="SJA123" s="1267"/>
      <c r="SJB123" s="1267"/>
      <c r="SJC123" s="1267"/>
      <c r="SJD123" s="1267"/>
      <c r="SJE123" s="1267"/>
      <c r="SJF123" s="1267"/>
      <c r="SJG123" s="1267"/>
      <c r="SJH123" s="1267"/>
      <c r="SJI123" s="1267"/>
      <c r="SJJ123" s="1267"/>
      <c r="SJK123" s="1267"/>
      <c r="SJL123" s="1267"/>
      <c r="SJM123" s="1267"/>
      <c r="SJN123" s="1267"/>
      <c r="SJO123" s="1267"/>
      <c r="SJP123" s="1267"/>
      <c r="SJQ123" s="1267"/>
      <c r="SJR123" s="1267"/>
      <c r="SJS123" s="1267"/>
      <c r="SJT123" s="1267"/>
      <c r="SJU123" s="1267"/>
      <c r="SJV123" s="1267"/>
      <c r="SJW123" s="1267"/>
      <c r="SJX123" s="1267"/>
      <c r="SJY123" s="1267"/>
      <c r="SJZ123" s="1267"/>
      <c r="SKA123" s="1267"/>
      <c r="SKB123" s="1267"/>
      <c r="SKC123" s="1267"/>
      <c r="SKD123" s="1267"/>
      <c r="SKE123" s="1267"/>
      <c r="SKF123" s="1267"/>
      <c r="SKG123" s="1267"/>
      <c r="SKH123" s="1267"/>
      <c r="SKI123" s="1267"/>
      <c r="SKJ123" s="1267"/>
      <c r="SKK123" s="1267"/>
      <c r="SKL123" s="1267"/>
      <c r="SKM123" s="1267"/>
      <c r="SKN123" s="1267"/>
      <c r="SKO123" s="1267"/>
      <c r="SKP123" s="1267"/>
      <c r="SKQ123" s="1267"/>
      <c r="SKR123" s="1267"/>
      <c r="SKS123" s="1267"/>
      <c r="SKT123" s="1267"/>
      <c r="SKU123" s="1267"/>
      <c r="SKV123" s="1267"/>
      <c r="SKW123" s="1267"/>
      <c r="SKX123" s="1267"/>
      <c r="SKY123" s="1267"/>
      <c r="SKZ123" s="1267"/>
      <c r="SLA123" s="1267"/>
      <c r="SLB123" s="1267"/>
      <c r="SLC123" s="1267"/>
      <c r="SLD123" s="1267"/>
      <c r="SLE123" s="1267"/>
      <c r="SLF123" s="1267"/>
      <c r="SLG123" s="1267"/>
      <c r="SLH123" s="1267"/>
      <c r="SLI123" s="1267"/>
      <c r="SLJ123" s="1267"/>
      <c r="SLK123" s="1267"/>
      <c r="SLL123" s="1267"/>
      <c r="SLM123" s="1267"/>
      <c r="SLN123" s="1267"/>
      <c r="SLO123" s="1267"/>
      <c r="SLP123" s="1267"/>
      <c r="SLQ123" s="1267"/>
      <c r="SLR123" s="1267"/>
      <c r="SLS123" s="1267"/>
      <c r="SLT123" s="1267"/>
      <c r="SLU123" s="1267"/>
      <c r="SLV123" s="1267"/>
      <c r="SLW123" s="1267"/>
      <c r="SLX123" s="1267"/>
      <c r="SLY123" s="1267"/>
      <c r="SLZ123" s="1267"/>
      <c r="SMA123" s="1267"/>
      <c r="SMB123" s="1267"/>
      <c r="SMC123" s="1267"/>
      <c r="SMD123" s="1267"/>
      <c r="SME123" s="1267"/>
      <c r="SMF123" s="1267"/>
      <c r="SMG123" s="1267"/>
      <c r="SMH123" s="1267"/>
      <c r="SMI123" s="1267"/>
      <c r="SMJ123" s="1267"/>
      <c r="SMK123" s="1267"/>
      <c r="SML123" s="1267"/>
      <c r="SMM123" s="1267"/>
      <c r="SMN123" s="1267"/>
      <c r="SMO123" s="1267"/>
      <c r="SMP123" s="1267"/>
      <c r="SMQ123" s="1267"/>
      <c r="SMR123" s="1267"/>
      <c r="SMS123" s="1267"/>
      <c r="SMT123" s="1267"/>
      <c r="SMU123" s="1267"/>
      <c r="SMV123" s="1267"/>
      <c r="SMW123" s="1267"/>
      <c r="SMX123" s="1267"/>
      <c r="SMY123" s="1267"/>
      <c r="SMZ123" s="1267"/>
      <c r="SNA123" s="1267"/>
      <c r="SNB123" s="1267"/>
      <c r="SNC123" s="1267"/>
      <c r="SND123" s="1267"/>
      <c r="SNE123" s="1267"/>
      <c r="SNF123" s="1267"/>
      <c r="SNG123" s="1267"/>
      <c r="SNH123" s="1267"/>
      <c r="SNI123" s="1267"/>
      <c r="SNJ123" s="1267"/>
      <c r="SNK123" s="1267"/>
      <c r="SNL123" s="1267"/>
      <c r="SNM123" s="1267"/>
      <c r="SNN123" s="1267"/>
      <c r="SNO123" s="1267"/>
      <c r="SNP123" s="1267"/>
      <c r="SNQ123" s="1267"/>
      <c r="SNR123" s="1267"/>
      <c r="SNS123" s="1267"/>
      <c r="SNT123" s="1267"/>
      <c r="SNU123" s="1267"/>
      <c r="SNV123" s="1267"/>
      <c r="SNW123" s="1267"/>
      <c r="SNX123" s="1267"/>
      <c r="SNY123" s="1267"/>
      <c r="SNZ123" s="1267"/>
      <c r="SOA123" s="1267"/>
      <c r="SOB123" s="1267"/>
      <c r="SOC123" s="1267"/>
      <c r="SOD123" s="1267"/>
      <c r="SOE123" s="1267"/>
      <c r="SOF123" s="1267"/>
      <c r="SOG123" s="1267"/>
      <c r="SOH123" s="1267"/>
      <c r="SOI123" s="1267"/>
      <c r="SOJ123" s="1267"/>
      <c r="SOK123" s="1267"/>
      <c r="SOL123" s="1267"/>
      <c r="SOM123" s="1267"/>
      <c r="SON123" s="1267"/>
      <c r="SOO123" s="1267"/>
      <c r="SOP123" s="1267"/>
      <c r="SOQ123" s="1267"/>
      <c r="SOR123" s="1267"/>
      <c r="SOS123" s="1267"/>
      <c r="SOT123" s="1267"/>
      <c r="SOU123" s="1267"/>
      <c r="SOV123" s="1267"/>
      <c r="SOW123" s="1267"/>
      <c r="SOX123" s="1267"/>
      <c r="SOY123" s="1267"/>
      <c r="SOZ123" s="1267"/>
      <c r="SPA123" s="1267"/>
      <c r="SPB123" s="1267"/>
      <c r="SPC123" s="1267"/>
      <c r="SPD123" s="1267"/>
      <c r="SPE123" s="1267"/>
      <c r="SPF123" s="1267"/>
      <c r="SPG123" s="1267"/>
      <c r="SPH123" s="1267"/>
      <c r="SPI123" s="1267"/>
      <c r="SPJ123" s="1267"/>
      <c r="SPK123" s="1267"/>
      <c r="SPL123" s="1267"/>
      <c r="SPM123" s="1267"/>
      <c r="SPN123" s="1267"/>
      <c r="SPO123" s="1267"/>
      <c r="SPP123" s="1267"/>
      <c r="SPQ123" s="1267"/>
      <c r="SPR123" s="1267"/>
      <c r="SPS123" s="1267"/>
      <c r="SPT123" s="1267"/>
      <c r="SPU123" s="1267"/>
      <c r="SPV123" s="1267"/>
      <c r="SPW123" s="1267"/>
      <c r="SPX123" s="1267"/>
      <c r="SPY123" s="1267"/>
      <c r="SPZ123" s="1267"/>
      <c r="SQA123" s="1267"/>
      <c r="SQB123" s="1267"/>
      <c r="SQC123" s="1267"/>
      <c r="SQD123" s="1267"/>
      <c r="SQE123" s="1267"/>
      <c r="SQF123" s="1267"/>
      <c r="SQG123" s="1267"/>
      <c r="SQH123" s="1267"/>
      <c r="SQI123" s="1267"/>
      <c r="SQJ123" s="1267"/>
      <c r="SQK123" s="1267"/>
      <c r="SQL123" s="1267"/>
      <c r="SQM123" s="1267"/>
      <c r="SQN123" s="1267"/>
      <c r="SQO123" s="1267"/>
      <c r="SQP123" s="1267"/>
      <c r="SQQ123" s="1267"/>
      <c r="SQR123" s="1267"/>
      <c r="SQS123" s="1267"/>
      <c r="SQT123" s="1267"/>
      <c r="SQU123" s="1267"/>
      <c r="SQV123" s="1267"/>
      <c r="SQW123" s="1267"/>
      <c r="SQX123" s="1267"/>
      <c r="SQY123" s="1267"/>
      <c r="SQZ123" s="1267"/>
      <c r="SRA123" s="1267"/>
      <c r="SRB123" s="1267"/>
      <c r="SRC123" s="1267"/>
      <c r="SRD123" s="1267"/>
      <c r="SRE123" s="1267"/>
      <c r="SRF123" s="1267"/>
      <c r="SRG123" s="1267"/>
      <c r="SRH123" s="1267"/>
      <c r="SRI123" s="1267"/>
      <c r="SRJ123" s="1267"/>
      <c r="SRK123" s="1267"/>
      <c r="SRL123" s="1267"/>
      <c r="SRM123" s="1267"/>
      <c r="SRN123" s="1267"/>
      <c r="SRO123" s="1267"/>
      <c r="SRP123" s="1267"/>
      <c r="SRQ123" s="1267"/>
      <c r="SRR123" s="1267"/>
      <c r="SRS123" s="1267"/>
      <c r="SRT123" s="1267"/>
      <c r="SRU123" s="1267"/>
      <c r="SRV123" s="1267"/>
      <c r="SRW123" s="1267"/>
      <c r="SRX123" s="1267"/>
      <c r="SRY123" s="1267"/>
      <c r="SRZ123" s="1267"/>
      <c r="SSA123" s="1267"/>
      <c r="SSB123" s="1267"/>
      <c r="SSC123" s="1267"/>
      <c r="SSD123" s="1267"/>
      <c r="SSE123" s="1267"/>
      <c r="SSF123" s="1267"/>
      <c r="SSG123" s="1267"/>
      <c r="SSH123" s="1267"/>
      <c r="SSI123" s="1267"/>
      <c r="SSJ123" s="1267"/>
      <c r="SSK123" s="1267"/>
      <c r="SSL123" s="1267"/>
      <c r="SSM123" s="1267"/>
      <c r="SSN123" s="1267"/>
      <c r="SSO123" s="1267"/>
      <c r="SSP123" s="1267"/>
      <c r="SSQ123" s="1267"/>
      <c r="SSR123" s="1267"/>
      <c r="SSS123" s="1267"/>
      <c r="SST123" s="1267"/>
      <c r="SSU123" s="1267"/>
      <c r="SSV123" s="1267"/>
      <c r="SSW123" s="1267"/>
      <c r="SSX123" s="1267"/>
      <c r="SSY123" s="1267"/>
      <c r="SSZ123" s="1267"/>
      <c r="STA123" s="1267"/>
      <c r="STB123" s="1267"/>
      <c r="STC123" s="1267"/>
      <c r="STD123" s="1267"/>
      <c r="STE123" s="1267"/>
      <c r="STF123" s="1267"/>
      <c r="STG123" s="1267"/>
      <c r="STH123" s="1267"/>
      <c r="STI123" s="1267"/>
      <c r="STJ123" s="1267"/>
      <c r="STK123" s="1267"/>
      <c r="STL123" s="1267"/>
      <c r="STM123" s="1267"/>
      <c r="STN123" s="1267"/>
      <c r="STO123" s="1267"/>
      <c r="STP123" s="1267"/>
      <c r="STQ123" s="1267"/>
      <c r="STR123" s="1267"/>
      <c r="STS123" s="1267"/>
      <c r="STT123" s="1267"/>
      <c r="STU123" s="1267"/>
      <c r="STV123" s="1267"/>
      <c r="STW123" s="1267"/>
      <c r="STX123" s="1267"/>
      <c r="STY123" s="1267"/>
      <c r="STZ123" s="1267"/>
      <c r="SUA123" s="1267"/>
      <c r="SUB123" s="1267"/>
      <c r="SUC123" s="1267"/>
      <c r="SUD123" s="1267"/>
      <c r="SUE123" s="1267"/>
      <c r="SUF123" s="1267"/>
      <c r="SUG123" s="1267"/>
      <c r="SUH123" s="1267"/>
      <c r="SUI123" s="1267"/>
      <c r="SUJ123" s="1267"/>
      <c r="SUK123" s="1267"/>
      <c r="SUL123" s="1267"/>
      <c r="SUM123" s="1267"/>
      <c r="SUN123" s="1267"/>
      <c r="SUO123" s="1267"/>
      <c r="SUP123" s="1267"/>
      <c r="SUQ123" s="1267"/>
      <c r="SUR123" s="1267"/>
      <c r="SUS123" s="1267"/>
      <c r="SUT123" s="1267"/>
      <c r="SUU123" s="1267"/>
      <c r="SUV123" s="1267"/>
      <c r="SUW123" s="1267"/>
      <c r="SUX123" s="1267"/>
      <c r="SUY123" s="1267"/>
      <c r="SUZ123" s="1267"/>
      <c r="SVA123" s="1267"/>
      <c r="SVB123" s="1267"/>
      <c r="SVC123" s="1267"/>
      <c r="SVD123" s="1267"/>
      <c r="SVE123" s="1267"/>
      <c r="SVF123" s="1267"/>
      <c r="SVG123" s="1267"/>
      <c r="SVH123" s="1267"/>
      <c r="SVI123" s="1267"/>
      <c r="SVJ123" s="1267"/>
      <c r="SVK123" s="1267"/>
      <c r="SVL123" s="1267"/>
      <c r="SVM123" s="1267"/>
      <c r="SVN123" s="1267"/>
      <c r="SVO123" s="1267"/>
      <c r="SVP123" s="1267"/>
      <c r="SVQ123" s="1267"/>
      <c r="SVR123" s="1267"/>
      <c r="SVS123" s="1267"/>
      <c r="SVT123" s="1267"/>
      <c r="SVU123" s="1267"/>
      <c r="SVV123" s="1267"/>
      <c r="SVW123" s="1267"/>
      <c r="SVX123" s="1267"/>
      <c r="SVY123" s="1267"/>
      <c r="SVZ123" s="1267"/>
      <c r="SWA123" s="1267"/>
      <c r="SWB123" s="1267"/>
      <c r="SWC123" s="1267"/>
      <c r="SWD123" s="1267"/>
      <c r="SWE123" s="1267"/>
      <c r="SWF123" s="1267"/>
      <c r="SWG123" s="1267"/>
      <c r="SWH123" s="1267"/>
      <c r="SWI123" s="1267"/>
      <c r="SWJ123" s="1267"/>
      <c r="SWK123" s="1267"/>
      <c r="SWL123" s="1267"/>
      <c r="SWM123" s="1267"/>
      <c r="SWN123" s="1267"/>
      <c r="SWO123" s="1267"/>
      <c r="SWP123" s="1267"/>
      <c r="SWQ123" s="1267"/>
      <c r="SWR123" s="1267"/>
      <c r="SWS123" s="1267"/>
      <c r="SWT123" s="1267"/>
      <c r="SWU123" s="1267"/>
      <c r="SWV123" s="1267"/>
      <c r="SWW123" s="1267"/>
      <c r="SWX123" s="1267"/>
      <c r="SWY123" s="1267"/>
      <c r="SWZ123" s="1267"/>
      <c r="SXA123" s="1267"/>
      <c r="SXB123" s="1267"/>
      <c r="SXC123" s="1267"/>
      <c r="SXD123" s="1267"/>
      <c r="SXE123" s="1267"/>
      <c r="SXF123" s="1267"/>
      <c r="SXG123" s="1267"/>
      <c r="SXH123" s="1267"/>
      <c r="SXI123" s="1267"/>
      <c r="SXJ123" s="1267"/>
      <c r="SXK123" s="1267"/>
      <c r="SXL123" s="1267"/>
      <c r="SXM123" s="1267"/>
      <c r="SXN123" s="1267"/>
      <c r="SXO123" s="1267"/>
      <c r="SXP123" s="1267"/>
      <c r="SXQ123" s="1267"/>
      <c r="SXR123" s="1267"/>
      <c r="SXS123" s="1267"/>
      <c r="SXT123" s="1267"/>
      <c r="SXU123" s="1267"/>
      <c r="SXV123" s="1267"/>
      <c r="SXW123" s="1267"/>
      <c r="SXX123" s="1267"/>
      <c r="SXY123" s="1267"/>
      <c r="SXZ123" s="1267"/>
      <c r="SYA123" s="1267"/>
      <c r="SYB123" s="1267"/>
      <c r="SYC123" s="1267"/>
      <c r="SYD123" s="1267"/>
      <c r="SYE123" s="1267"/>
      <c r="SYF123" s="1267"/>
      <c r="SYG123" s="1267"/>
      <c r="SYH123" s="1267"/>
      <c r="SYI123" s="1267"/>
      <c r="SYJ123" s="1267"/>
      <c r="SYK123" s="1267"/>
      <c r="SYL123" s="1267"/>
      <c r="SYM123" s="1267"/>
      <c r="SYN123" s="1267"/>
      <c r="SYO123" s="1267"/>
      <c r="SYP123" s="1267"/>
      <c r="SYQ123" s="1267"/>
      <c r="SYR123" s="1267"/>
      <c r="SYS123" s="1267"/>
      <c r="SYT123" s="1267"/>
      <c r="SYU123" s="1267"/>
      <c r="SYV123" s="1267"/>
      <c r="SYW123" s="1267"/>
      <c r="SYX123" s="1267"/>
      <c r="SYY123" s="1267"/>
      <c r="SYZ123" s="1267"/>
      <c r="SZA123" s="1267"/>
      <c r="SZB123" s="1267"/>
      <c r="SZC123" s="1267"/>
      <c r="SZD123" s="1267"/>
      <c r="SZE123" s="1267"/>
      <c r="SZF123" s="1267"/>
      <c r="SZG123" s="1267"/>
      <c r="SZH123" s="1267"/>
      <c r="SZI123" s="1267"/>
      <c r="SZJ123" s="1267"/>
      <c r="SZK123" s="1267"/>
      <c r="SZL123" s="1267"/>
      <c r="SZM123" s="1267"/>
      <c r="SZN123" s="1267"/>
      <c r="SZO123" s="1267"/>
      <c r="SZP123" s="1267"/>
      <c r="SZQ123" s="1267"/>
      <c r="SZR123" s="1267"/>
      <c r="SZS123" s="1267"/>
      <c r="SZT123" s="1267"/>
      <c r="SZU123" s="1267"/>
      <c r="SZV123" s="1267"/>
      <c r="SZW123" s="1267"/>
      <c r="SZX123" s="1267"/>
      <c r="SZY123" s="1267"/>
      <c r="SZZ123" s="1267"/>
      <c r="TAA123" s="1267"/>
      <c r="TAB123" s="1267"/>
      <c r="TAC123" s="1267"/>
      <c r="TAD123" s="1267"/>
      <c r="TAE123" s="1267"/>
      <c r="TAF123" s="1267"/>
      <c r="TAG123" s="1267"/>
      <c r="TAH123" s="1267"/>
      <c r="TAI123" s="1267"/>
      <c r="TAJ123" s="1267"/>
      <c r="TAK123" s="1267"/>
      <c r="TAL123" s="1267"/>
      <c r="TAM123" s="1267"/>
      <c r="TAN123" s="1267"/>
      <c r="TAO123" s="1267"/>
      <c r="TAP123" s="1267"/>
      <c r="TAQ123" s="1267"/>
      <c r="TAR123" s="1267"/>
      <c r="TAS123" s="1267"/>
      <c r="TAT123" s="1267"/>
      <c r="TAU123" s="1267"/>
      <c r="TAV123" s="1267"/>
      <c r="TAW123" s="1267"/>
      <c r="TAX123" s="1267"/>
      <c r="TAY123" s="1267"/>
      <c r="TAZ123" s="1267"/>
      <c r="TBA123" s="1267"/>
      <c r="TBB123" s="1267"/>
      <c r="TBC123" s="1267"/>
      <c r="TBD123" s="1267"/>
      <c r="TBE123" s="1267"/>
      <c r="TBF123" s="1267"/>
      <c r="TBG123" s="1267"/>
      <c r="TBH123" s="1267"/>
      <c r="TBI123" s="1267"/>
      <c r="TBJ123" s="1267"/>
      <c r="TBK123" s="1267"/>
      <c r="TBL123" s="1267"/>
      <c r="TBM123" s="1267"/>
      <c r="TBN123" s="1267"/>
      <c r="TBO123" s="1267"/>
      <c r="TBP123" s="1267"/>
      <c r="TBQ123" s="1267"/>
      <c r="TBR123" s="1267"/>
      <c r="TBS123" s="1267"/>
      <c r="TBT123" s="1267"/>
      <c r="TBU123" s="1267"/>
      <c r="TBV123" s="1267"/>
      <c r="TBW123" s="1267"/>
      <c r="TBX123" s="1267"/>
      <c r="TBY123" s="1267"/>
      <c r="TBZ123" s="1267"/>
      <c r="TCA123" s="1267"/>
      <c r="TCB123" s="1267"/>
      <c r="TCC123" s="1267"/>
      <c r="TCD123" s="1267"/>
      <c r="TCE123" s="1267"/>
      <c r="TCF123" s="1267"/>
      <c r="TCG123" s="1267"/>
      <c r="TCH123" s="1267"/>
      <c r="TCI123" s="1267"/>
      <c r="TCJ123" s="1267"/>
      <c r="TCK123" s="1267"/>
      <c r="TCL123" s="1267"/>
      <c r="TCM123" s="1267"/>
      <c r="TCN123" s="1267"/>
      <c r="TCO123" s="1267"/>
      <c r="TCP123" s="1267"/>
      <c r="TCQ123" s="1267"/>
      <c r="TCR123" s="1267"/>
      <c r="TCS123" s="1267"/>
      <c r="TCT123" s="1267"/>
      <c r="TCU123" s="1267"/>
      <c r="TCV123" s="1267"/>
      <c r="TCW123" s="1267"/>
      <c r="TCX123" s="1267"/>
      <c r="TCY123" s="1267"/>
      <c r="TCZ123" s="1267"/>
      <c r="TDA123" s="1267"/>
      <c r="TDB123" s="1267"/>
      <c r="TDC123" s="1267"/>
      <c r="TDD123" s="1267"/>
      <c r="TDE123" s="1267"/>
      <c r="TDF123" s="1267"/>
      <c r="TDG123" s="1267"/>
      <c r="TDH123" s="1267"/>
      <c r="TDI123" s="1267"/>
      <c r="TDJ123" s="1267"/>
      <c r="TDK123" s="1267"/>
      <c r="TDL123" s="1267"/>
      <c r="TDM123" s="1267"/>
      <c r="TDN123" s="1267"/>
      <c r="TDO123" s="1267"/>
      <c r="TDP123" s="1267"/>
      <c r="TDQ123" s="1267"/>
      <c r="TDR123" s="1267"/>
      <c r="TDS123" s="1267"/>
      <c r="TDT123" s="1267"/>
      <c r="TDU123" s="1267"/>
      <c r="TDV123" s="1267"/>
      <c r="TDW123" s="1267"/>
      <c r="TDX123" s="1267"/>
      <c r="TDY123" s="1267"/>
      <c r="TDZ123" s="1267"/>
      <c r="TEA123" s="1267"/>
      <c r="TEB123" s="1267"/>
      <c r="TEC123" s="1267"/>
      <c r="TED123" s="1267"/>
      <c r="TEE123" s="1267"/>
      <c r="TEF123" s="1267"/>
      <c r="TEG123" s="1267"/>
      <c r="TEH123" s="1267"/>
      <c r="TEI123" s="1267"/>
      <c r="TEJ123" s="1267"/>
      <c r="TEK123" s="1267"/>
      <c r="TEL123" s="1267"/>
      <c r="TEM123" s="1267"/>
      <c r="TEN123" s="1267"/>
      <c r="TEO123" s="1267"/>
      <c r="TEP123" s="1267"/>
      <c r="TEQ123" s="1267"/>
      <c r="TER123" s="1267"/>
      <c r="TES123" s="1267"/>
      <c r="TET123" s="1267"/>
      <c r="TEU123" s="1267"/>
      <c r="TEV123" s="1267"/>
      <c r="TEW123" s="1267"/>
      <c r="TEX123" s="1267"/>
      <c r="TEY123" s="1267"/>
      <c r="TEZ123" s="1267"/>
      <c r="TFA123" s="1267"/>
      <c r="TFB123" s="1267"/>
      <c r="TFC123" s="1267"/>
      <c r="TFD123" s="1267"/>
      <c r="TFE123" s="1267"/>
      <c r="TFF123" s="1267"/>
      <c r="TFG123" s="1267"/>
      <c r="TFH123" s="1267"/>
      <c r="TFI123" s="1267"/>
      <c r="TFJ123" s="1267"/>
      <c r="TFK123" s="1267"/>
      <c r="TFL123" s="1267"/>
      <c r="TFM123" s="1267"/>
      <c r="TFN123" s="1267"/>
      <c r="TFO123" s="1267"/>
      <c r="TFP123" s="1267"/>
      <c r="TFQ123" s="1267"/>
      <c r="TFR123" s="1267"/>
      <c r="TFS123" s="1267"/>
      <c r="TFT123" s="1267"/>
      <c r="TFU123" s="1267"/>
      <c r="TFV123" s="1267"/>
      <c r="TFW123" s="1267"/>
      <c r="TFX123" s="1267"/>
      <c r="TFY123" s="1267"/>
      <c r="TFZ123" s="1267"/>
      <c r="TGA123" s="1267"/>
      <c r="TGB123" s="1267"/>
      <c r="TGC123" s="1267"/>
      <c r="TGD123" s="1267"/>
      <c r="TGE123" s="1267"/>
      <c r="TGF123" s="1267"/>
      <c r="TGG123" s="1267"/>
      <c r="TGH123" s="1267"/>
      <c r="TGI123" s="1267"/>
      <c r="TGJ123" s="1267"/>
      <c r="TGK123" s="1267"/>
      <c r="TGL123" s="1267"/>
      <c r="TGM123" s="1267"/>
      <c r="TGN123" s="1267"/>
      <c r="TGO123" s="1267"/>
      <c r="TGP123" s="1267"/>
      <c r="TGQ123" s="1267"/>
      <c r="TGR123" s="1267"/>
      <c r="TGS123" s="1267"/>
      <c r="TGT123" s="1267"/>
      <c r="TGU123" s="1267"/>
      <c r="TGV123" s="1267"/>
      <c r="TGW123" s="1267"/>
      <c r="TGX123" s="1267"/>
      <c r="TGY123" s="1267"/>
      <c r="TGZ123" s="1267"/>
      <c r="THA123" s="1267"/>
      <c r="THB123" s="1267"/>
      <c r="THC123" s="1267"/>
      <c r="THD123" s="1267"/>
      <c r="THE123" s="1267"/>
      <c r="THF123" s="1267"/>
      <c r="THG123" s="1267"/>
      <c r="THH123" s="1267"/>
      <c r="THI123" s="1267"/>
      <c r="THJ123" s="1267"/>
      <c r="THK123" s="1267"/>
      <c r="THL123" s="1267"/>
      <c r="THM123" s="1267"/>
      <c r="THN123" s="1267"/>
      <c r="THO123" s="1267"/>
      <c r="THP123" s="1267"/>
      <c r="THQ123" s="1267"/>
      <c r="THR123" s="1267"/>
      <c r="THS123" s="1267"/>
      <c r="THT123" s="1267"/>
      <c r="THU123" s="1267"/>
      <c r="THV123" s="1267"/>
      <c r="THW123" s="1267"/>
      <c r="THX123" s="1267"/>
      <c r="THY123" s="1267"/>
      <c r="THZ123" s="1267"/>
      <c r="TIA123" s="1267"/>
      <c r="TIB123" s="1267"/>
      <c r="TIC123" s="1267"/>
      <c r="TID123" s="1267"/>
      <c r="TIE123" s="1267"/>
      <c r="TIF123" s="1267"/>
      <c r="TIG123" s="1267"/>
      <c r="TIH123" s="1267"/>
      <c r="TII123" s="1267"/>
      <c r="TIJ123" s="1267"/>
      <c r="TIK123" s="1267"/>
      <c r="TIL123" s="1267"/>
      <c r="TIM123" s="1267"/>
      <c r="TIN123" s="1267"/>
      <c r="TIO123" s="1267"/>
      <c r="TIP123" s="1267"/>
      <c r="TIQ123" s="1267"/>
      <c r="TIR123" s="1267"/>
      <c r="TIS123" s="1267"/>
      <c r="TIT123" s="1267"/>
      <c r="TIU123" s="1267"/>
      <c r="TIV123" s="1267"/>
      <c r="TIW123" s="1267"/>
      <c r="TIX123" s="1267"/>
      <c r="TIY123" s="1267"/>
      <c r="TIZ123" s="1267"/>
      <c r="TJA123" s="1267"/>
      <c r="TJB123" s="1267"/>
      <c r="TJC123" s="1267"/>
      <c r="TJD123" s="1267"/>
      <c r="TJE123" s="1267"/>
      <c r="TJF123" s="1267"/>
      <c r="TJG123" s="1267"/>
      <c r="TJH123" s="1267"/>
      <c r="TJI123" s="1267"/>
      <c r="TJJ123" s="1267"/>
      <c r="TJK123" s="1267"/>
      <c r="TJL123" s="1267"/>
      <c r="TJM123" s="1267"/>
      <c r="TJN123" s="1267"/>
      <c r="TJO123" s="1267"/>
      <c r="TJP123" s="1267"/>
      <c r="TJQ123" s="1267"/>
      <c r="TJR123" s="1267"/>
      <c r="TJS123" s="1267"/>
      <c r="TJT123" s="1267"/>
      <c r="TJU123" s="1267"/>
      <c r="TJV123" s="1267"/>
      <c r="TJW123" s="1267"/>
      <c r="TJX123" s="1267"/>
      <c r="TJY123" s="1267"/>
      <c r="TJZ123" s="1267"/>
      <c r="TKA123" s="1267"/>
      <c r="TKB123" s="1267"/>
      <c r="TKC123" s="1267"/>
      <c r="TKD123" s="1267"/>
      <c r="TKE123" s="1267"/>
      <c r="TKF123" s="1267"/>
      <c r="TKG123" s="1267"/>
      <c r="TKH123" s="1267"/>
      <c r="TKI123" s="1267"/>
      <c r="TKJ123" s="1267"/>
      <c r="TKK123" s="1267"/>
      <c r="TKL123" s="1267"/>
      <c r="TKM123" s="1267"/>
      <c r="TKN123" s="1267"/>
      <c r="TKO123" s="1267"/>
      <c r="TKP123" s="1267"/>
      <c r="TKQ123" s="1267"/>
      <c r="TKR123" s="1267"/>
      <c r="TKS123" s="1267"/>
      <c r="TKT123" s="1267"/>
      <c r="TKU123" s="1267"/>
      <c r="TKV123" s="1267"/>
      <c r="TKW123" s="1267"/>
      <c r="TKX123" s="1267"/>
      <c r="TKY123" s="1267"/>
      <c r="TKZ123" s="1267"/>
      <c r="TLA123" s="1267"/>
      <c r="TLB123" s="1267"/>
      <c r="TLC123" s="1267"/>
      <c r="TLD123" s="1267"/>
      <c r="TLE123" s="1267"/>
      <c r="TLF123" s="1267"/>
      <c r="TLG123" s="1267"/>
      <c r="TLH123" s="1267"/>
      <c r="TLI123" s="1267"/>
      <c r="TLJ123" s="1267"/>
      <c r="TLK123" s="1267"/>
      <c r="TLL123" s="1267"/>
      <c r="TLM123" s="1267"/>
      <c r="TLN123" s="1267"/>
      <c r="TLO123" s="1267"/>
      <c r="TLP123" s="1267"/>
      <c r="TLQ123" s="1267"/>
      <c r="TLR123" s="1267"/>
      <c r="TLS123" s="1267"/>
      <c r="TLT123" s="1267"/>
      <c r="TLU123" s="1267"/>
      <c r="TLV123" s="1267"/>
      <c r="TLW123" s="1267"/>
      <c r="TLX123" s="1267"/>
      <c r="TLY123" s="1267"/>
      <c r="TLZ123" s="1267"/>
      <c r="TMA123" s="1267"/>
      <c r="TMB123" s="1267"/>
      <c r="TMC123" s="1267"/>
      <c r="TMD123" s="1267"/>
      <c r="TME123" s="1267"/>
      <c r="TMF123" s="1267"/>
      <c r="TMG123" s="1267"/>
      <c r="TMH123" s="1267"/>
      <c r="TMI123" s="1267"/>
      <c r="TMJ123" s="1267"/>
      <c r="TMK123" s="1267"/>
      <c r="TML123" s="1267"/>
      <c r="TMM123" s="1267"/>
      <c r="TMN123" s="1267"/>
      <c r="TMO123" s="1267"/>
      <c r="TMP123" s="1267"/>
      <c r="TMQ123" s="1267"/>
      <c r="TMR123" s="1267"/>
      <c r="TMS123" s="1267"/>
      <c r="TMT123" s="1267"/>
      <c r="TMU123" s="1267"/>
      <c r="TMV123" s="1267"/>
      <c r="TMW123" s="1267"/>
      <c r="TMX123" s="1267"/>
      <c r="TMY123" s="1267"/>
      <c r="TMZ123" s="1267"/>
      <c r="TNA123" s="1267"/>
      <c r="TNB123" s="1267"/>
      <c r="TNC123" s="1267"/>
      <c r="TND123" s="1267"/>
      <c r="TNE123" s="1267"/>
      <c r="TNF123" s="1267"/>
      <c r="TNG123" s="1267"/>
      <c r="TNH123" s="1267"/>
      <c r="TNI123" s="1267"/>
      <c r="TNJ123" s="1267"/>
      <c r="TNK123" s="1267"/>
      <c r="TNL123" s="1267"/>
      <c r="TNM123" s="1267"/>
      <c r="TNN123" s="1267"/>
      <c r="TNO123" s="1267"/>
      <c r="TNP123" s="1267"/>
      <c r="TNQ123" s="1267"/>
      <c r="TNR123" s="1267"/>
      <c r="TNS123" s="1267"/>
      <c r="TNT123" s="1267"/>
      <c r="TNU123" s="1267"/>
      <c r="TNV123" s="1267"/>
      <c r="TNW123" s="1267"/>
      <c r="TNX123" s="1267"/>
      <c r="TNY123" s="1267"/>
      <c r="TNZ123" s="1267"/>
      <c r="TOA123" s="1267"/>
      <c r="TOB123" s="1267"/>
      <c r="TOC123" s="1267"/>
      <c r="TOD123" s="1267"/>
      <c r="TOE123" s="1267"/>
      <c r="TOF123" s="1267"/>
      <c r="TOG123" s="1267"/>
      <c r="TOH123" s="1267"/>
      <c r="TOI123" s="1267"/>
      <c r="TOJ123" s="1267"/>
      <c r="TOK123" s="1267"/>
      <c r="TOL123" s="1267"/>
      <c r="TOM123" s="1267"/>
      <c r="TON123" s="1267"/>
      <c r="TOO123" s="1267"/>
      <c r="TOP123" s="1267"/>
      <c r="TOQ123" s="1267"/>
      <c r="TOR123" s="1267"/>
      <c r="TOS123" s="1267"/>
      <c r="TOT123" s="1267"/>
      <c r="TOU123" s="1267"/>
      <c r="TOV123" s="1267"/>
      <c r="TOW123" s="1267"/>
      <c r="TOX123" s="1267"/>
      <c r="TOY123" s="1267"/>
      <c r="TOZ123" s="1267"/>
      <c r="TPA123" s="1267"/>
      <c r="TPB123" s="1267"/>
      <c r="TPC123" s="1267"/>
      <c r="TPD123" s="1267"/>
      <c r="TPE123" s="1267"/>
      <c r="TPF123" s="1267"/>
      <c r="TPG123" s="1267"/>
      <c r="TPH123" s="1267"/>
      <c r="TPI123" s="1267"/>
      <c r="TPJ123" s="1267"/>
      <c r="TPK123" s="1267"/>
      <c r="TPL123" s="1267"/>
      <c r="TPM123" s="1267"/>
      <c r="TPN123" s="1267"/>
      <c r="TPO123" s="1267"/>
      <c r="TPP123" s="1267"/>
      <c r="TPQ123" s="1267"/>
      <c r="TPR123" s="1267"/>
      <c r="TPS123" s="1267"/>
      <c r="TPT123" s="1267"/>
      <c r="TPU123" s="1267"/>
      <c r="TPV123" s="1267"/>
      <c r="TPW123" s="1267"/>
      <c r="TPX123" s="1267"/>
      <c r="TPY123" s="1267"/>
      <c r="TPZ123" s="1267"/>
      <c r="TQA123" s="1267"/>
      <c r="TQB123" s="1267"/>
      <c r="TQC123" s="1267"/>
      <c r="TQD123" s="1267"/>
      <c r="TQE123" s="1267"/>
      <c r="TQF123" s="1267"/>
      <c r="TQG123" s="1267"/>
      <c r="TQH123" s="1267"/>
      <c r="TQI123" s="1267"/>
      <c r="TQJ123" s="1267"/>
      <c r="TQK123" s="1267"/>
      <c r="TQL123" s="1267"/>
      <c r="TQM123" s="1267"/>
      <c r="TQN123" s="1267"/>
      <c r="TQO123" s="1267"/>
      <c r="TQP123" s="1267"/>
      <c r="TQQ123" s="1267"/>
      <c r="TQR123" s="1267"/>
      <c r="TQS123" s="1267"/>
      <c r="TQT123" s="1267"/>
      <c r="TQU123" s="1267"/>
      <c r="TQV123" s="1267"/>
      <c r="TQW123" s="1267"/>
      <c r="TQX123" s="1267"/>
      <c r="TQY123" s="1267"/>
      <c r="TQZ123" s="1267"/>
      <c r="TRA123" s="1267"/>
      <c r="TRB123" s="1267"/>
      <c r="TRC123" s="1267"/>
      <c r="TRD123" s="1267"/>
      <c r="TRE123" s="1267"/>
      <c r="TRF123" s="1267"/>
      <c r="TRG123" s="1267"/>
      <c r="TRH123" s="1267"/>
      <c r="TRI123" s="1267"/>
      <c r="TRJ123" s="1267"/>
      <c r="TRK123" s="1267"/>
      <c r="TRL123" s="1267"/>
      <c r="TRM123" s="1267"/>
      <c r="TRN123" s="1267"/>
      <c r="TRO123" s="1267"/>
      <c r="TRP123" s="1267"/>
      <c r="TRQ123" s="1267"/>
      <c r="TRR123" s="1267"/>
      <c r="TRS123" s="1267"/>
      <c r="TRT123" s="1267"/>
      <c r="TRU123" s="1267"/>
      <c r="TRV123" s="1267"/>
      <c r="TRW123" s="1267"/>
      <c r="TRX123" s="1267"/>
      <c r="TRY123" s="1267"/>
      <c r="TRZ123" s="1267"/>
      <c r="TSA123" s="1267"/>
      <c r="TSB123" s="1267"/>
      <c r="TSC123" s="1267"/>
      <c r="TSD123" s="1267"/>
      <c r="TSE123" s="1267"/>
      <c r="TSF123" s="1267"/>
      <c r="TSG123" s="1267"/>
      <c r="TSH123" s="1267"/>
      <c r="TSI123" s="1267"/>
      <c r="TSJ123" s="1267"/>
      <c r="TSK123" s="1267"/>
      <c r="TSL123" s="1267"/>
      <c r="TSM123" s="1267"/>
      <c r="TSN123" s="1267"/>
      <c r="TSO123" s="1267"/>
      <c r="TSP123" s="1267"/>
      <c r="TSQ123" s="1267"/>
      <c r="TSR123" s="1267"/>
      <c r="TSS123" s="1267"/>
      <c r="TST123" s="1267"/>
      <c r="TSU123" s="1267"/>
      <c r="TSV123" s="1267"/>
      <c r="TSW123" s="1267"/>
      <c r="TSX123" s="1267"/>
      <c r="TSY123" s="1267"/>
      <c r="TSZ123" s="1267"/>
      <c r="TTA123" s="1267"/>
      <c r="TTB123" s="1267"/>
      <c r="TTC123" s="1267"/>
      <c r="TTD123" s="1267"/>
      <c r="TTE123" s="1267"/>
      <c r="TTF123" s="1267"/>
      <c r="TTG123" s="1267"/>
      <c r="TTH123" s="1267"/>
      <c r="TTI123" s="1267"/>
      <c r="TTJ123" s="1267"/>
      <c r="TTK123" s="1267"/>
      <c r="TTL123" s="1267"/>
      <c r="TTM123" s="1267"/>
      <c r="TTN123" s="1267"/>
      <c r="TTO123" s="1267"/>
      <c r="TTP123" s="1267"/>
      <c r="TTQ123" s="1267"/>
      <c r="TTR123" s="1267"/>
      <c r="TTS123" s="1267"/>
      <c r="TTT123" s="1267"/>
      <c r="TTU123" s="1267"/>
      <c r="TTV123" s="1267"/>
      <c r="TTW123" s="1267"/>
      <c r="TTX123" s="1267"/>
      <c r="TTY123" s="1267"/>
      <c r="TTZ123" s="1267"/>
      <c r="TUA123" s="1267"/>
      <c r="TUB123" s="1267"/>
      <c r="TUC123" s="1267"/>
      <c r="TUD123" s="1267"/>
      <c r="TUE123" s="1267"/>
      <c r="TUF123" s="1267"/>
      <c r="TUG123" s="1267"/>
      <c r="TUH123" s="1267"/>
      <c r="TUI123" s="1267"/>
      <c r="TUJ123" s="1267"/>
      <c r="TUK123" s="1267"/>
      <c r="TUL123" s="1267"/>
      <c r="TUM123" s="1267"/>
      <c r="TUN123" s="1267"/>
      <c r="TUO123" s="1267"/>
      <c r="TUP123" s="1267"/>
      <c r="TUQ123" s="1267"/>
      <c r="TUR123" s="1267"/>
      <c r="TUS123" s="1267"/>
      <c r="TUT123" s="1267"/>
      <c r="TUU123" s="1267"/>
      <c r="TUV123" s="1267"/>
      <c r="TUW123" s="1267"/>
      <c r="TUX123" s="1267"/>
      <c r="TUY123" s="1267"/>
      <c r="TUZ123" s="1267"/>
      <c r="TVA123" s="1267"/>
      <c r="TVB123" s="1267"/>
      <c r="TVC123" s="1267"/>
      <c r="TVD123" s="1267"/>
      <c r="TVE123" s="1267"/>
      <c r="TVF123" s="1267"/>
      <c r="TVG123" s="1267"/>
      <c r="TVH123" s="1267"/>
      <c r="TVI123" s="1267"/>
      <c r="TVJ123" s="1267"/>
      <c r="TVK123" s="1267"/>
      <c r="TVL123" s="1267"/>
      <c r="TVM123" s="1267"/>
      <c r="TVN123" s="1267"/>
      <c r="TVO123" s="1267"/>
      <c r="TVP123" s="1267"/>
      <c r="TVQ123" s="1267"/>
      <c r="TVR123" s="1267"/>
      <c r="TVS123" s="1267"/>
      <c r="TVT123" s="1267"/>
      <c r="TVU123" s="1267"/>
      <c r="TVV123" s="1267"/>
      <c r="TVW123" s="1267"/>
      <c r="TVX123" s="1267"/>
      <c r="TVY123" s="1267"/>
      <c r="TVZ123" s="1267"/>
      <c r="TWA123" s="1267"/>
      <c r="TWB123" s="1267"/>
      <c r="TWC123" s="1267"/>
      <c r="TWD123" s="1267"/>
      <c r="TWE123" s="1267"/>
      <c r="TWF123" s="1267"/>
      <c r="TWG123" s="1267"/>
      <c r="TWH123" s="1267"/>
      <c r="TWI123" s="1267"/>
      <c r="TWJ123" s="1267"/>
      <c r="TWK123" s="1267"/>
      <c r="TWL123" s="1267"/>
      <c r="TWM123" s="1267"/>
      <c r="TWN123" s="1267"/>
      <c r="TWO123" s="1267"/>
      <c r="TWP123" s="1267"/>
      <c r="TWQ123" s="1267"/>
      <c r="TWR123" s="1267"/>
      <c r="TWS123" s="1267"/>
      <c r="TWT123" s="1267"/>
      <c r="TWU123" s="1267"/>
      <c r="TWV123" s="1267"/>
      <c r="TWW123" s="1267"/>
      <c r="TWX123" s="1267"/>
      <c r="TWY123" s="1267"/>
      <c r="TWZ123" s="1267"/>
      <c r="TXA123" s="1267"/>
      <c r="TXB123" s="1267"/>
      <c r="TXC123" s="1267"/>
      <c r="TXD123" s="1267"/>
      <c r="TXE123" s="1267"/>
      <c r="TXF123" s="1267"/>
      <c r="TXG123" s="1267"/>
      <c r="TXH123" s="1267"/>
      <c r="TXI123" s="1267"/>
      <c r="TXJ123" s="1267"/>
      <c r="TXK123" s="1267"/>
      <c r="TXL123" s="1267"/>
      <c r="TXM123" s="1267"/>
      <c r="TXN123" s="1267"/>
      <c r="TXO123" s="1267"/>
      <c r="TXP123" s="1267"/>
      <c r="TXQ123" s="1267"/>
      <c r="TXR123" s="1267"/>
      <c r="TXS123" s="1267"/>
      <c r="TXT123" s="1267"/>
      <c r="TXU123" s="1267"/>
      <c r="TXV123" s="1267"/>
      <c r="TXW123" s="1267"/>
      <c r="TXX123" s="1267"/>
      <c r="TXY123" s="1267"/>
      <c r="TXZ123" s="1267"/>
      <c r="TYA123" s="1267"/>
      <c r="TYB123" s="1267"/>
      <c r="TYC123" s="1267"/>
      <c r="TYD123" s="1267"/>
      <c r="TYE123" s="1267"/>
      <c r="TYF123" s="1267"/>
      <c r="TYG123" s="1267"/>
      <c r="TYH123" s="1267"/>
      <c r="TYI123" s="1267"/>
      <c r="TYJ123" s="1267"/>
      <c r="TYK123" s="1267"/>
      <c r="TYL123" s="1267"/>
      <c r="TYM123" s="1267"/>
      <c r="TYN123" s="1267"/>
      <c r="TYO123" s="1267"/>
      <c r="TYP123" s="1267"/>
      <c r="TYQ123" s="1267"/>
      <c r="TYR123" s="1267"/>
      <c r="TYS123" s="1267"/>
      <c r="TYT123" s="1267"/>
      <c r="TYU123" s="1267"/>
      <c r="TYV123" s="1267"/>
      <c r="TYW123" s="1267"/>
      <c r="TYX123" s="1267"/>
      <c r="TYY123" s="1267"/>
      <c r="TYZ123" s="1267"/>
      <c r="TZA123" s="1267"/>
      <c r="TZB123" s="1267"/>
      <c r="TZC123" s="1267"/>
      <c r="TZD123" s="1267"/>
      <c r="TZE123" s="1267"/>
      <c r="TZF123" s="1267"/>
      <c r="TZG123" s="1267"/>
      <c r="TZH123" s="1267"/>
      <c r="TZI123" s="1267"/>
      <c r="TZJ123" s="1267"/>
      <c r="TZK123" s="1267"/>
      <c r="TZL123" s="1267"/>
      <c r="TZM123" s="1267"/>
      <c r="TZN123" s="1267"/>
      <c r="TZO123" s="1267"/>
      <c r="TZP123" s="1267"/>
      <c r="TZQ123" s="1267"/>
      <c r="TZR123" s="1267"/>
      <c r="TZS123" s="1267"/>
      <c r="TZT123" s="1267"/>
      <c r="TZU123" s="1267"/>
      <c r="TZV123" s="1267"/>
      <c r="TZW123" s="1267"/>
      <c r="TZX123" s="1267"/>
      <c r="TZY123" s="1267"/>
      <c r="TZZ123" s="1267"/>
      <c r="UAA123" s="1267"/>
      <c r="UAB123" s="1267"/>
      <c r="UAC123" s="1267"/>
      <c r="UAD123" s="1267"/>
      <c r="UAE123" s="1267"/>
      <c r="UAF123" s="1267"/>
      <c r="UAG123" s="1267"/>
      <c r="UAH123" s="1267"/>
      <c r="UAI123" s="1267"/>
      <c r="UAJ123" s="1267"/>
      <c r="UAK123" s="1267"/>
      <c r="UAL123" s="1267"/>
      <c r="UAM123" s="1267"/>
      <c r="UAN123" s="1267"/>
      <c r="UAO123" s="1267"/>
      <c r="UAP123" s="1267"/>
      <c r="UAQ123" s="1267"/>
      <c r="UAR123" s="1267"/>
      <c r="UAS123" s="1267"/>
      <c r="UAT123" s="1267"/>
      <c r="UAU123" s="1267"/>
      <c r="UAV123" s="1267"/>
      <c r="UAW123" s="1267"/>
      <c r="UAX123" s="1267"/>
      <c r="UAY123" s="1267"/>
      <c r="UAZ123" s="1267"/>
      <c r="UBA123" s="1267"/>
      <c r="UBB123" s="1267"/>
      <c r="UBC123" s="1267"/>
      <c r="UBD123" s="1267"/>
      <c r="UBE123" s="1267"/>
      <c r="UBF123" s="1267"/>
      <c r="UBG123" s="1267"/>
      <c r="UBH123" s="1267"/>
      <c r="UBI123" s="1267"/>
      <c r="UBJ123" s="1267"/>
      <c r="UBK123" s="1267"/>
      <c r="UBL123" s="1267"/>
      <c r="UBM123" s="1267"/>
      <c r="UBN123" s="1267"/>
      <c r="UBO123" s="1267"/>
      <c r="UBP123" s="1267"/>
      <c r="UBQ123" s="1267"/>
      <c r="UBR123" s="1267"/>
      <c r="UBS123" s="1267"/>
      <c r="UBT123" s="1267"/>
      <c r="UBU123" s="1267"/>
      <c r="UBV123" s="1267"/>
      <c r="UBW123" s="1267"/>
      <c r="UBX123" s="1267"/>
      <c r="UBY123" s="1267"/>
      <c r="UBZ123" s="1267"/>
      <c r="UCA123" s="1267"/>
      <c r="UCB123" s="1267"/>
      <c r="UCC123" s="1267"/>
      <c r="UCD123" s="1267"/>
      <c r="UCE123" s="1267"/>
      <c r="UCF123" s="1267"/>
      <c r="UCG123" s="1267"/>
      <c r="UCH123" s="1267"/>
      <c r="UCI123" s="1267"/>
      <c r="UCJ123" s="1267"/>
      <c r="UCK123" s="1267"/>
      <c r="UCL123" s="1267"/>
      <c r="UCM123" s="1267"/>
      <c r="UCN123" s="1267"/>
      <c r="UCO123" s="1267"/>
      <c r="UCP123" s="1267"/>
      <c r="UCQ123" s="1267"/>
      <c r="UCR123" s="1267"/>
      <c r="UCS123" s="1267"/>
      <c r="UCT123" s="1267"/>
      <c r="UCU123" s="1267"/>
      <c r="UCV123" s="1267"/>
      <c r="UCW123" s="1267"/>
      <c r="UCX123" s="1267"/>
      <c r="UCY123" s="1267"/>
      <c r="UCZ123" s="1267"/>
      <c r="UDA123" s="1267"/>
      <c r="UDB123" s="1267"/>
      <c r="UDC123" s="1267"/>
      <c r="UDD123" s="1267"/>
      <c r="UDE123" s="1267"/>
      <c r="UDF123" s="1267"/>
      <c r="UDG123" s="1267"/>
      <c r="UDH123" s="1267"/>
      <c r="UDI123" s="1267"/>
      <c r="UDJ123" s="1267"/>
      <c r="UDK123" s="1267"/>
      <c r="UDL123" s="1267"/>
      <c r="UDM123" s="1267"/>
      <c r="UDN123" s="1267"/>
      <c r="UDO123" s="1267"/>
      <c r="UDP123" s="1267"/>
      <c r="UDQ123" s="1267"/>
      <c r="UDR123" s="1267"/>
      <c r="UDS123" s="1267"/>
      <c r="UDT123" s="1267"/>
      <c r="UDU123" s="1267"/>
      <c r="UDV123" s="1267"/>
      <c r="UDW123" s="1267"/>
      <c r="UDX123" s="1267"/>
      <c r="UDY123" s="1267"/>
      <c r="UDZ123" s="1267"/>
      <c r="UEA123" s="1267"/>
      <c r="UEB123" s="1267"/>
      <c r="UEC123" s="1267"/>
      <c r="UED123" s="1267"/>
      <c r="UEE123" s="1267"/>
      <c r="UEF123" s="1267"/>
      <c r="UEG123" s="1267"/>
      <c r="UEH123" s="1267"/>
      <c r="UEI123" s="1267"/>
      <c r="UEJ123" s="1267"/>
      <c r="UEK123" s="1267"/>
      <c r="UEL123" s="1267"/>
      <c r="UEM123" s="1267"/>
      <c r="UEN123" s="1267"/>
      <c r="UEO123" s="1267"/>
      <c r="UEP123" s="1267"/>
      <c r="UEQ123" s="1267"/>
      <c r="UER123" s="1267"/>
      <c r="UES123" s="1267"/>
      <c r="UET123" s="1267"/>
      <c r="UEU123" s="1267"/>
      <c r="UEV123" s="1267"/>
      <c r="UEW123" s="1267"/>
      <c r="UEX123" s="1267"/>
      <c r="UEY123" s="1267"/>
      <c r="UEZ123" s="1267"/>
      <c r="UFA123" s="1267"/>
      <c r="UFB123" s="1267"/>
      <c r="UFC123" s="1267"/>
      <c r="UFD123" s="1267"/>
      <c r="UFE123" s="1267"/>
      <c r="UFF123" s="1267"/>
      <c r="UFG123" s="1267"/>
      <c r="UFH123" s="1267"/>
      <c r="UFI123" s="1267"/>
      <c r="UFJ123" s="1267"/>
      <c r="UFK123" s="1267"/>
      <c r="UFL123" s="1267"/>
      <c r="UFM123" s="1267"/>
      <c r="UFN123" s="1267"/>
      <c r="UFO123" s="1267"/>
      <c r="UFP123" s="1267"/>
      <c r="UFQ123" s="1267"/>
      <c r="UFR123" s="1267"/>
      <c r="UFS123" s="1267"/>
      <c r="UFT123" s="1267"/>
      <c r="UFU123" s="1267"/>
      <c r="UFV123" s="1267"/>
      <c r="UFW123" s="1267"/>
      <c r="UFX123" s="1267"/>
      <c r="UFY123" s="1267"/>
      <c r="UFZ123" s="1267"/>
      <c r="UGA123" s="1267"/>
      <c r="UGB123" s="1267"/>
      <c r="UGC123" s="1267"/>
      <c r="UGD123" s="1267"/>
      <c r="UGE123" s="1267"/>
      <c r="UGF123" s="1267"/>
      <c r="UGG123" s="1267"/>
      <c r="UGH123" s="1267"/>
      <c r="UGI123" s="1267"/>
      <c r="UGJ123" s="1267"/>
      <c r="UGK123" s="1267"/>
      <c r="UGL123" s="1267"/>
      <c r="UGM123" s="1267"/>
      <c r="UGN123" s="1267"/>
      <c r="UGO123" s="1267"/>
      <c r="UGP123" s="1267"/>
      <c r="UGQ123" s="1267"/>
      <c r="UGR123" s="1267"/>
      <c r="UGS123" s="1267"/>
      <c r="UGT123" s="1267"/>
      <c r="UGU123" s="1267"/>
      <c r="UGV123" s="1267"/>
      <c r="UGW123" s="1267"/>
      <c r="UGX123" s="1267"/>
      <c r="UGY123" s="1267"/>
      <c r="UGZ123" s="1267"/>
      <c r="UHA123" s="1267"/>
      <c r="UHB123" s="1267"/>
      <c r="UHC123" s="1267"/>
      <c r="UHD123" s="1267"/>
      <c r="UHE123" s="1267"/>
      <c r="UHF123" s="1267"/>
      <c r="UHG123" s="1267"/>
      <c r="UHH123" s="1267"/>
      <c r="UHI123" s="1267"/>
      <c r="UHJ123" s="1267"/>
      <c r="UHK123" s="1267"/>
      <c r="UHL123" s="1267"/>
      <c r="UHM123" s="1267"/>
      <c r="UHN123" s="1267"/>
      <c r="UHO123" s="1267"/>
      <c r="UHP123" s="1267"/>
      <c r="UHQ123" s="1267"/>
      <c r="UHR123" s="1267"/>
      <c r="UHS123" s="1267"/>
      <c r="UHT123" s="1267"/>
      <c r="UHU123" s="1267"/>
      <c r="UHV123" s="1267"/>
      <c r="UHW123" s="1267"/>
      <c r="UHX123" s="1267"/>
      <c r="UHY123" s="1267"/>
      <c r="UHZ123" s="1267"/>
      <c r="UIA123" s="1267"/>
      <c r="UIB123" s="1267"/>
      <c r="UIC123" s="1267"/>
      <c r="UID123" s="1267"/>
      <c r="UIE123" s="1267"/>
      <c r="UIF123" s="1267"/>
      <c r="UIG123" s="1267"/>
      <c r="UIH123" s="1267"/>
      <c r="UII123" s="1267"/>
      <c r="UIJ123" s="1267"/>
      <c r="UIK123" s="1267"/>
      <c r="UIL123" s="1267"/>
      <c r="UIM123" s="1267"/>
      <c r="UIN123" s="1267"/>
      <c r="UIO123" s="1267"/>
      <c r="UIP123" s="1267"/>
      <c r="UIQ123" s="1267"/>
      <c r="UIR123" s="1267"/>
      <c r="UIS123" s="1267"/>
      <c r="UIT123" s="1267"/>
      <c r="UIU123" s="1267"/>
      <c r="UIV123" s="1267"/>
      <c r="UIW123" s="1267"/>
      <c r="UIX123" s="1267"/>
      <c r="UIY123" s="1267"/>
      <c r="UIZ123" s="1267"/>
      <c r="UJA123" s="1267"/>
      <c r="UJB123" s="1267"/>
      <c r="UJC123" s="1267"/>
      <c r="UJD123" s="1267"/>
      <c r="UJE123" s="1267"/>
      <c r="UJF123" s="1267"/>
      <c r="UJG123" s="1267"/>
      <c r="UJH123" s="1267"/>
      <c r="UJI123" s="1267"/>
      <c r="UJJ123" s="1267"/>
      <c r="UJK123" s="1267"/>
      <c r="UJL123" s="1267"/>
      <c r="UJM123" s="1267"/>
      <c r="UJN123" s="1267"/>
      <c r="UJO123" s="1267"/>
      <c r="UJP123" s="1267"/>
      <c r="UJQ123" s="1267"/>
      <c r="UJR123" s="1267"/>
      <c r="UJS123" s="1267"/>
      <c r="UJT123" s="1267"/>
      <c r="UJU123" s="1267"/>
      <c r="UJV123" s="1267"/>
      <c r="UJW123" s="1267"/>
      <c r="UJX123" s="1267"/>
      <c r="UJY123" s="1267"/>
      <c r="UJZ123" s="1267"/>
      <c r="UKA123" s="1267"/>
      <c r="UKB123" s="1267"/>
      <c r="UKC123" s="1267"/>
      <c r="UKD123" s="1267"/>
      <c r="UKE123" s="1267"/>
      <c r="UKF123" s="1267"/>
      <c r="UKG123" s="1267"/>
      <c r="UKH123" s="1267"/>
      <c r="UKI123" s="1267"/>
      <c r="UKJ123" s="1267"/>
      <c r="UKK123" s="1267"/>
      <c r="UKL123" s="1267"/>
      <c r="UKM123" s="1267"/>
      <c r="UKN123" s="1267"/>
      <c r="UKO123" s="1267"/>
      <c r="UKP123" s="1267"/>
      <c r="UKQ123" s="1267"/>
      <c r="UKR123" s="1267"/>
      <c r="UKS123" s="1267"/>
      <c r="UKT123" s="1267"/>
      <c r="UKU123" s="1267"/>
      <c r="UKV123" s="1267"/>
      <c r="UKW123" s="1267"/>
      <c r="UKX123" s="1267"/>
      <c r="UKY123" s="1267"/>
      <c r="UKZ123" s="1267"/>
      <c r="ULA123" s="1267"/>
      <c r="ULB123" s="1267"/>
      <c r="ULC123" s="1267"/>
      <c r="ULD123" s="1267"/>
      <c r="ULE123" s="1267"/>
      <c r="ULF123" s="1267"/>
      <c r="ULG123" s="1267"/>
      <c r="ULH123" s="1267"/>
      <c r="ULI123" s="1267"/>
      <c r="ULJ123" s="1267"/>
      <c r="ULK123" s="1267"/>
      <c r="ULL123" s="1267"/>
      <c r="ULM123" s="1267"/>
      <c r="ULN123" s="1267"/>
      <c r="ULO123" s="1267"/>
      <c r="ULP123" s="1267"/>
      <c r="ULQ123" s="1267"/>
      <c r="ULR123" s="1267"/>
      <c r="ULS123" s="1267"/>
      <c r="ULT123" s="1267"/>
      <c r="ULU123" s="1267"/>
      <c r="ULV123" s="1267"/>
      <c r="ULW123" s="1267"/>
      <c r="ULX123" s="1267"/>
      <c r="ULY123" s="1267"/>
      <c r="ULZ123" s="1267"/>
      <c r="UMA123" s="1267"/>
      <c r="UMB123" s="1267"/>
      <c r="UMC123" s="1267"/>
      <c r="UMD123" s="1267"/>
      <c r="UME123" s="1267"/>
      <c r="UMF123" s="1267"/>
      <c r="UMG123" s="1267"/>
      <c r="UMH123" s="1267"/>
      <c r="UMI123" s="1267"/>
      <c r="UMJ123" s="1267"/>
      <c r="UMK123" s="1267"/>
      <c r="UML123" s="1267"/>
      <c r="UMM123" s="1267"/>
      <c r="UMN123" s="1267"/>
      <c r="UMO123" s="1267"/>
      <c r="UMP123" s="1267"/>
      <c r="UMQ123" s="1267"/>
      <c r="UMR123" s="1267"/>
      <c r="UMS123" s="1267"/>
      <c r="UMT123" s="1267"/>
      <c r="UMU123" s="1267"/>
      <c r="UMV123" s="1267"/>
      <c r="UMW123" s="1267"/>
      <c r="UMX123" s="1267"/>
      <c r="UMY123" s="1267"/>
      <c r="UMZ123" s="1267"/>
      <c r="UNA123" s="1267"/>
      <c r="UNB123" s="1267"/>
      <c r="UNC123" s="1267"/>
      <c r="UND123" s="1267"/>
      <c r="UNE123" s="1267"/>
      <c r="UNF123" s="1267"/>
      <c r="UNG123" s="1267"/>
      <c r="UNH123" s="1267"/>
      <c r="UNI123" s="1267"/>
      <c r="UNJ123" s="1267"/>
      <c r="UNK123" s="1267"/>
      <c r="UNL123" s="1267"/>
      <c r="UNM123" s="1267"/>
      <c r="UNN123" s="1267"/>
      <c r="UNO123" s="1267"/>
      <c r="UNP123" s="1267"/>
      <c r="UNQ123" s="1267"/>
      <c r="UNR123" s="1267"/>
      <c r="UNS123" s="1267"/>
      <c r="UNT123" s="1267"/>
      <c r="UNU123" s="1267"/>
      <c r="UNV123" s="1267"/>
      <c r="UNW123" s="1267"/>
      <c r="UNX123" s="1267"/>
      <c r="UNY123" s="1267"/>
      <c r="UNZ123" s="1267"/>
      <c r="UOA123" s="1267"/>
      <c r="UOB123" s="1267"/>
      <c r="UOC123" s="1267"/>
      <c r="UOD123" s="1267"/>
      <c r="UOE123" s="1267"/>
      <c r="UOF123" s="1267"/>
      <c r="UOG123" s="1267"/>
      <c r="UOH123" s="1267"/>
      <c r="UOI123" s="1267"/>
      <c r="UOJ123" s="1267"/>
      <c r="UOK123" s="1267"/>
      <c r="UOL123" s="1267"/>
      <c r="UOM123" s="1267"/>
      <c r="UON123" s="1267"/>
      <c r="UOO123" s="1267"/>
      <c r="UOP123" s="1267"/>
      <c r="UOQ123" s="1267"/>
      <c r="UOR123" s="1267"/>
      <c r="UOS123" s="1267"/>
      <c r="UOT123" s="1267"/>
      <c r="UOU123" s="1267"/>
      <c r="UOV123" s="1267"/>
      <c r="UOW123" s="1267"/>
      <c r="UOX123" s="1267"/>
      <c r="UOY123" s="1267"/>
      <c r="UOZ123" s="1267"/>
      <c r="UPA123" s="1267"/>
      <c r="UPB123" s="1267"/>
      <c r="UPC123" s="1267"/>
      <c r="UPD123" s="1267"/>
      <c r="UPE123" s="1267"/>
      <c r="UPF123" s="1267"/>
      <c r="UPG123" s="1267"/>
      <c r="UPH123" s="1267"/>
      <c r="UPI123" s="1267"/>
      <c r="UPJ123" s="1267"/>
      <c r="UPK123" s="1267"/>
      <c r="UPL123" s="1267"/>
      <c r="UPM123" s="1267"/>
      <c r="UPN123" s="1267"/>
      <c r="UPO123" s="1267"/>
      <c r="UPP123" s="1267"/>
      <c r="UPQ123" s="1267"/>
      <c r="UPR123" s="1267"/>
      <c r="UPS123" s="1267"/>
      <c r="UPT123" s="1267"/>
      <c r="UPU123" s="1267"/>
      <c r="UPV123" s="1267"/>
      <c r="UPW123" s="1267"/>
      <c r="UPX123" s="1267"/>
      <c r="UPY123" s="1267"/>
      <c r="UPZ123" s="1267"/>
      <c r="UQA123" s="1267"/>
      <c r="UQB123" s="1267"/>
      <c r="UQC123" s="1267"/>
      <c r="UQD123" s="1267"/>
      <c r="UQE123" s="1267"/>
      <c r="UQF123" s="1267"/>
      <c r="UQG123" s="1267"/>
      <c r="UQH123" s="1267"/>
      <c r="UQI123" s="1267"/>
      <c r="UQJ123" s="1267"/>
      <c r="UQK123" s="1267"/>
      <c r="UQL123" s="1267"/>
      <c r="UQM123" s="1267"/>
      <c r="UQN123" s="1267"/>
      <c r="UQO123" s="1267"/>
      <c r="UQP123" s="1267"/>
      <c r="UQQ123" s="1267"/>
      <c r="UQR123" s="1267"/>
      <c r="UQS123" s="1267"/>
      <c r="UQT123" s="1267"/>
      <c r="UQU123" s="1267"/>
      <c r="UQV123" s="1267"/>
      <c r="UQW123" s="1267"/>
      <c r="UQX123" s="1267"/>
      <c r="UQY123" s="1267"/>
      <c r="UQZ123" s="1267"/>
      <c r="URA123" s="1267"/>
      <c r="URB123" s="1267"/>
      <c r="URC123" s="1267"/>
      <c r="URD123" s="1267"/>
      <c r="URE123" s="1267"/>
      <c r="URF123" s="1267"/>
      <c r="URG123" s="1267"/>
      <c r="URH123" s="1267"/>
      <c r="URI123" s="1267"/>
      <c r="URJ123" s="1267"/>
      <c r="URK123" s="1267"/>
      <c r="URL123" s="1267"/>
      <c r="URM123" s="1267"/>
      <c r="URN123" s="1267"/>
      <c r="URO123" s="1267"/>
      <c r="URP123" s="1267"/>
      <c r="URQ123" s="1267"/>
      <c r="URR123" s="1267"/>
      <c r="URS123" s="1267"/>
      <c r="URT123" s="1267"/>
      <c r="URU123" s="1267"/>
      <c r="URV123" s="1267"/>
      <c r="URW123" s="1267"/>
      <c r="URX123" s="1267"/>
      <c r="URY123" s="1267"/>
      <c r="URZ123" s="1267"/>
      <c r="USA123" s="1267"/>
      <c r="USB123" s="1267"/>
      <c r="USC123" s="1267"/>
      <c r="USD123" s="1267"/>
      <c r="USE123" s="1267"/>
      <c r="USF123" s="1267"/>
      <c r="USG123" s="1267"/>
      <c r="USH123" s="1267"/>
      <c r="USI123" s="1267"/>
      <c r="USJ123" s="1267"/>
      <c r="USK123" s="1267"/>
      <c r="USL123" s="1267"/>
      <c r="USM123" s="1267"/>
      <c r="USN123" s="1267"/>
      <c r="USO123" s="1267"/>
      <c r="USP123" s="1267"/>
      <c r="USQ123" s="1267"/>
      <c r="USR123" s="1267"/>
      <c r="USS123" s="1267"/>
      <c r="UST123" s="1267"/>
      <c r="USU123" s="1267"/>
      <c r="USV123" s="1267"/>
      <c r="USW123" s="1267"/>
      <c r="USX123" s="1267"/>
      <c r="USY123" s="1267"/>
      <c r="USZ123" s="1267"/>
      <c r="UTA123" s="1267"/>
      <c r="UTB123" s="1267"/>
      <c r="UTC123" s="1267"/>
      <c r="UTD123" s="1267"/>
      <c r="UTE123" s="1267"/>
      <c r="UTF123" s="1267"/>
      <c r="UTG123" s="1267"/>
      <c r="UTH123" s="1267"/>
      <c r="UTI123" s="1267"/>
      <c r="UTJ123" s="1267"/>
      <c r="UTK123" s="1267"/>
      <c r="UTL123" s="1267"/>
      <c r="UTM123" s="1267"/>
      <c r="UTN123" s="1267"/>
      <c r="UTO123" s="1267"/>
      <c r="UTP123" s="1267"/>
      <c r="UTQ123" s="1267"/>
      <c r="UTR123" s="1267"/>
      <c r="UTS123" s="1267"/>
      <c r="UTT123" s="1267"/>
      <c r="UTU123" s="1267"/>
      <c r="UTV123" s="1267"/>
      <c r="UTW123" s="1267"/>
      <c r="UTX123" s="1267"/>
      <c r="UTY123" s="1267"/>
      <c r="UTZ123" s="1267"/>
      <c r="UUA123" s="1267"/>
      <c r="UUB123" s="1267"/>
      <c r="UUC123" s="1267"/>
      <c r="UUD123" s="1267"/>
      <c r="UUE123" s="1267"/>
      <c r="UUF123" s="1267"/>
      <c r="UUG123" s="1267"/>
      <c r="UUH123" s="1267"/>
      <c r="UUI123" s="1267"/>
      <c r="UUJ123" s="1267"/>
      <c r="UUK123" s="1267"/>
      <c r="UUL123" s="1267"/>
      <c r="UUM123" s="1267"/>
      <c r="UUN123" s="1267"/>
      <c r="UUO123" s="1267"/>
      <c r="UUP123" s="1267"/>
      <c r="UUQ123" s="1267"/>
      <c r="UUR123" s="1267"/>
      <c r="UUS123" s="1267"/>
      <c r="UUT123" s="1267"/>
      <c r="UUU123" s="1267"/>
      <c r="UUV123" s="1267"/>
      <c r="UUW123" s="1267"/>
      <c r="UUX123" s="1267"/>
      <c r="UUY123" s="1267"/>
      <c r="UUZ123" s="1267"/>
      <c r="UVA123" s="1267"/>
      <c r="UVB123" s="1267"/>
      <c r="UVC123" s="1267"/>
      <c r="UVD123" s="1267"/>
      <c r="UVE123" s="1267"/>
      <c r="UVF123" s="1267"/>
      <c r="UVG123" s="1267"/>
      <c r="UVH123" s="1267"/>
      <c r="UVI123" s="1267"/>
      <c r="UVJ123" s="1267"/>
      <c r="UVK123" s="1267"/>
      <c r="UVL123" s="1267"/>
      <c r="UVM123" s="1267"/>
      <c r="UVN123" s="1267"/>
      <c r="UVO123" s="1267"/>
      <c r="UVP123" s="1267"/>
      <c r="UVQ123" s="1267"/>
      <c r="UVR123" s="1267"/>
      <c r="UVS123" s="1267"/>
      <c r="UVT123" s="1267"/>
      <c r="UVU123" s="1267"/>
      <c r="UVV123" s="1267"/>
      <c r="UVW123" s="1267"/>
      <c r="UVX123" s="1267"/>
      <c r="UVY123" s="1267"/>
      <c r="UVZ123" s="1267"/>
      <c r="UWA123" s="1267"/>
      <c r="UWB123" s="1267"/>
      <c r="UWC123" s="1267"/>
      <c r="UWD123" s="1267"/>
      <c r="UWE123" s="1267"/>
      <c r="UWF123" s="1267"/>
      <c r="UWG123" s="1267"/>
      <c r="UWH123" s="1267"/>
      <c r="UWI123" s="1267"/>
      <c r="UWJ123" s="1267"/>
      <c r="UWK123" s="1267"/>
      <c r="UWL123" s="1267"/>
      <c r="UWM123" s="1267"/>
      <c r="UWN123" s="1267"/>
      <c r="UWO123" s="1267"/>
      <c r="UWP123" s="1267"/>
      <c r="UWQ123" s="1267"/>
      <c r="UWR123" s="1267"/>
      <c r="UWS123" s="1267"/>
      <c r="UWT123" s="1267"/>
      <c r="UWU123" s="1267"/>
      <c r="UWV123" s="1267"/>
      <c r="UWW123" s="1267"/>
      <c r="UWX123" s="1267"/>
      <c r="UWY123" s="1267"/>
      <c r="UWZ123" s="1267"/>
      <c r="UXA123" s="1267"/>
      <c r="UXB123" s="1267"/>
      <c r="UXC123" s="1267"/>
      <c r="UXD123" s="1267"/>
      <c r="UXE123" s="1267"/>
      <c r="UXF123" s="1267"/>
      <c r="UXG123" s="1267"/>
      <c r="UXH123" s="1267"/>
      <c r="UXI123" s="1267"/>
      <c r="UXJ123" s="1267"/>
      <c r="UXK123" s="1267"/>
      <c r="UXL123" s="1267"/>
      <c r="UXM123" s="1267"/>
      <c r="UXN123" s="1267"/>
      <c r="UXO123" s="1267"/>
      <c r="UXP123" s="1267"/>
      <c r="UXQ123" s="1267"/>
      <c r="UXR123" s="1267"/>
      <c r="UXS123" s="1267"/>
      <c r="UXT123" s="1267"/>
      <c r="UXU123" s="1267"/>
      <c r="UXV123" s="1267"/>
      <c r="UXW123" s="1267"/>
      <c r="UXX123" s="1267"/>
      <c r="UXY123" s="1267"/>
      <c r="UXZ123" s="1267"/>
      <c r="UYA123" s="1267"/>
      <c r="UYB123" s="1267"/>
      <c r="UYC123" s="1267"/>
      <c r="UYD123" s="1267"/>
      <c r="UYE123" s="1267"/>
      <c r="UYF123" s="1267"/>
      <c r="UYG123" s="1267"/>
      <c r="UYH123" s="1267"/>
      <c r="UYI123" s="1267"/>
      <c r="UYJ123" s="1267"/>
      <c r="UYK123" s="1267"/>
      <c r="UYL123" s="1267"/>
      <c r="UYM123" s="1267"/>
      <c r="UYN123" s="1267"/>
      <c r="UYO123" s="1267"/>
      <c r="UYP123" s="1267"/>
      <c r="UYQ123" s="1267"/>
      <c r="UYR123" s="1267"/>
      <c r="UYS123" s="1267"/>
      <c r="UYT123" s="1267"/>
      <c r="UYU123" s="1267"/>
      <c r="UYV123" s="1267"/>
      <c r="UYW123" s="1267"/>
      <c r="UYX123" s="1267"/>
      <c r="UYY123" s="1267"/>
      <c r="UYZ123" s="1267"/>
      <c r="UZA123" s="1267"/>
      <c r="UZB123" s="1267"/>
      <c r="UZC123" s="1267"/>
      <c r="UZD123" s="1267"/>
      <c r="UZE123" s="1267"/>
      <c r="UZF123" s="1267"/>
      <c r="UZG123" s="1267"/>
      <c r="UZH123" s="1267"/>
      <c r="UZI123" s="1267"/>
      <c r="UZJ123" s="1267"/>
      <c r="UZK123" s="1267"/>
      <c r="UZL123" s="1267"/>
      <c r="UZM123" s="1267"/>
      <c r="UZN123" s="1267"/>
      <c r="UZO123" s="1267"/>
      <c r="UZP123" s="1267"/>
      <c r="UZQ123" s="1267"/>
      <c r="UZR123" s="1267"/>
      <c r="UZS123" s="1267"/>
      <c r="UZT123" s="1267"/>
      <c r="UZU123" s="1267"/>
      <c r="UZV123" s="1267"/>
      <c r="UZW123" s="1267"/>
      <c r="UZX123" s="1267"/>
      <c r="UZY123" s="1267"/>
      <c r="UZZ123" s="1267"/>
      <c r="VAA123" s="1267"/>
      <c r="VAB123" s="1267"/>
      <c r="VAC123" s="1267"/>
      <c r="VAD123" s="1267"/>
      <c r="VAE123" s="1267"/>
      <c r="VAF123" s="1267"/>
      <c r="VAG123" s="1267"/>
      <c r="VAH123" s="1267"/>
      <c r="VAI123" s="1267"/>
      <c r="VAJ123" s="1267"/>
      <c r="VAK123" s="1267"/>
      <c r="VAL123" s="1267"/>
      <c r="VAM123" s="1267"/>
      <c r="VAN123" s="1267"/>
      <c r="VAO123" s="1267"/>
      <c r="VAP123" s="1267"/>
      <c r="VAQ123" s="1267"/>
      <c r="VAR123" s="1267"/>
      <c r="VAS123" s="1267"/>
      <c r="VAT123" s="1267"/>
      <c r="VAU123" s="1267"/>
      <c r="VAV123" s="1267"/>
      <c r="VAW123" s="1267"/>
      <c r="VAX123" s="1267"/>
      <c r="VAY123" s="1267"/>
      <c r="VAZ123" s="1267"/>
      <c r="VBA123" s="1267"/>
      <c r="VBB123" s="1267"/>
      <c r="VBC123" s="1267"/>
      <c r="VBD123" s="1267"/>
      <c r="VBE123" s="1267"/>
      <c r="VBF123" s="1267"/>
      <c r="VBG123" s="1267"/>
      <c r="VBH123" s="1267"/>
      <c r="VBI123" s="1267"/>
      <c r="VBJ123" s="1267"/>
      <c r="VBK123" s="1267"/>
      <c r="VBL123" s="1267"/>
      <c r="VBM123" s="1267"/>
      <c r="VBN123" s="1267"/>
      <c r="VBO123" s="1267"/>
      <c r="VBP123" s="1267"/>
      <c r="VBQ123" s="1267"/>
      <c r="VBR123" s="1267"/>
      <c r="VBS123" s="1267"/>
      <c r="VBT123" s="1267"/>
      <c r="VBU123" s="1267"/>
      <c r="VBV123" s="1267"/>
      <c r="VBW123" s="1267"/>
      <c r="VBX123" s="1267"/>
      <c r="VBY123" s="1267"/>
      <c r="VBZ123" s="1267"/>
      <c r="VCA123" s="1267"/>
      <c r="VCB123" s="1267"/>
      <c r="VCC123" s="1267"/>
      <c r="VCD123" s="1267"/>
      <c r="VCE123" s="1267"/>
      <c r="VCF123" s="1267"/>
      <c r="VCG123" s="1267"/>
      <c r="VCH123" s="1267"/>
      <c r="VCI123" s="1267"/>
      <c r="VCJ123" s="1267"/>
      <c r="VCK123" s="1267"/>
      <c r="VCL123" s="1267"/>
      <c r="VCM123" s="1267"/>
      <c r="VCN123" s="1267"/>
      <c r="VCO123" s="1267"/>
      <c r="VCP123" s="1267"/>
      <c r="VCQ123" s="1267"/>
      <c r="VCR123" s="1267"/>
      <c r="VCS123" s="1267"/>
      <c r="VCT123" s="1267"/>
      <c r="VCU123" s="1267"/>
      <c r="VCV123" s="1267"/>
      <c r="VCW123" s="1267"/>
      <c r="VCX123" s="1267"/>
      <c r="VCY123" s="1267"/>
      <c r="VCZ123" s="1267"/>
      <c r="VDA123" s="1267"/>
      <c r="VDB123" s="1267"/>
      <c r="VDC123" s="1267"/>
      <c r="VDD123" s="1267"/>
      <c r="VDE123" s="1267"/>
      <c r="VDF123" s="1267"/>
      <c r="VDG123" s="1267"/>
      <c r="VDH123" s="1267"/>
      <c r="VDI123" s="1267"/>
      <c r="VDJ123" s="1267"/>
      <c r="VDK123" s="1267"/>
      <c r="VDL123" s="1267"/>
      <c r="VDM123" s="1267"/>
      <c r="VDN123" s="1267"/>
      <c r="VDO123" s="1267"/>
      <c r="VDP123" s="1267"/>
      <c r="VDQ123" s="1267"/>
      <c r="VDR123" s="1267"/>
      <c r="VDS123" s="1267"/>
      <c r="VDT123" s="1267"/>
      <c r="VDU123" s="1267"/>
      <c r="VDV123" s="1267"/>
      <c r="VDW123" s="1267"/>
      <c r="VDX123" s="1267"/>
      <c r="VDY123" s="1267"/>
      <c r="VDZ123" s="1267"/>
      <c r="VEA123" s="1267"/>
      <c r="VEB123" s="1267"/>
      <c r="VEC123" s="1267"/>
      <c r="VED123" s="1267"/>
      <c r="VEE123" s="1267"/>
      <c r="VEF123" s="1267"/>
      <c r="VEG123" s="1267"/>
      <c r="VEH123" s="1267"/>
      <c r="VEI123" s="1267"/>
      <c r="VEJ123" s="1267"/>
      <c r="VEK123" s="1267"/>
      <c r="VEL123" s="1267"/>
      <c r="VEM123" s="1267"/>
      <c r="VEN123" s="1267"/>
      <c r="VEO123" s="1267"/>
      <c r="VEP123" s="1267"/>
      <c r="VEQ123" s="1267"/>
      <c r="VER123" s="1267"/>
      <c r="VES123" s="1267"/>
      <c r="VET123" s="1267"/>
      <c r="VEU123" s="1267"/>
      <c r="VEV123" s="1267"/>
      <c r="VEW123" s="1267"/>
      <c r="VEX123" s="1267"/>
      <c r="VEY123" s="1267"/>
      <c r="VEZ123" s="1267"/>
      <c r="VFA123" s="1267"/>
      <c r="VFB123" s="1267"/>
      <c r="VFC123" s="1267"/>
      <c r="VFD123" s="1267"/>
      <c r="VFE123" s="1267"/>
      <c r="VFF123" s="1267"/>
      <c r="VFG123" s="1267"/>
      <c r="VFH123" s="1267"/>
      <c r="VFI123" s="1267"/>
      <c r="VFJ123" s="1267"/>
      <c r="VFK123" s="1267"/>
      <c r="VFL123" s="1267"/>
      <c r="VFM123" s="1267"/>
      <c r="VFN123" s="1267"/>
      <c r="VFO123" s="1267"/>
      <c r="VFP123" s="1267"/>
      <c r="VFQ123" s="1267"/>
      <c r="VFR123" s="1267"/>
      <c r="VFS123" s="1267"/>
      <c r="VFT123" s="1267"/>
      <c r="VFU123" s="1267"/>
      <c r="VFV123" s="1267"/>
      <c r="VFW123" s="1267"/>
      <c r="VFX123" s="1267"/>
      <c r="VFY123" s="1267"/>
      <c r="VFZ123" s="1267"/>
      <c r="VGA123" s="1267"/>
      <c r="VGB123" s="1267"/>
      <c r="VGC123" s="1267"/>
      <c r="VGD123" s="1267"/>
      <c r="VGE123" s="1267"/>
      <c r="VGF123" s="1267"/>
      <c r="VGG123" s="1267"/>
      <c r="VGH123" s="1267"/>
      <c r="VGI123" s="1267"/>
      <c r="VGJ123" s="1267"/>
      <c r="VGK123" s="1267"/>
      <c r="VGL123" s="1267"/>
      <c r="VGM123" s="1267"/>
      <c r="VGN123" s="1267"/>
      <c r="VGO123" s="1267"/>
      <c r="VGP123" s="1267"/>
      <c r="VGQ123" s="1267"/>
      <c r="VGR123" s="1267"/>
      <c r="VGS123" s="1267"/>
      <c r="VGT123" s="1267"/>
      <c r="VGU123" s="1267"/>
      <c r="VGV123" s="1267"/>
      <c r="VGW123" s="1267"/>
      <c r="VGX123" s="1267"/>
      <c r="VGY123" s="1267"/>
      <c r="VGZ123" s="1267"/>
      <c r="VHA123" s="1267"/>
      <c r="VHB123" s="1267"/>
      <c r="VHC123" s="1267"/>
      <c r="VHD123" s="1267"/>
      <c r="VHE123" s="1267"/>
      <c r="VHF123" s="1267"/>
      <c r="VHG123" s="1267"/>
      <c r="VHH123" s="1267"/>
      <c r="VHI123" s="1267"/>
      <c r="VHJ123" s="1267"/>
      <c r="VHK123" s="1267"/>
      <c r="VHL123" s="1267"/>
      <c r="VHM123" s="1267"/>
      <c r="VHN123" s="1267"/>
      <c r="VHO123" s="1267"/>
      <c r="VHP123" s="1267"/>
      <c r="VHQ123" s="1267"/>
      <c r="VHR123" s="1267"/>
      <c r="VHS123" s="1267"/>
      <c r="VHT123" s="1267"/>
      <c r="VHU123" s="1267"/>
      <c r="VHV123" s="1267"/>
      <c r="VHW123" s="1267"/>
      <c r="VHX123" s="1267"/>
      <c r="VHY123" s="1267"/>
      <c r="VHZ123" s="1267"/>
      <c r="VIA123" s="1267"/>
      <c r="VIB123" s="1267"/>
      <c r="VIC123" s="1267"/>
      <c r="VID123" s="1267"/>
      <c r="VIE123" s="1267"/>
      <c r="VIF123" s="1267"/>
      <c r="VIG123" s="1267"/>
      <c r="VIH123" s="1267"/>
      <c r="VII123" s="1267"/>
      <c r="VIJ123" s="1267"/>
      <c r="VIK123" s="1267"/>
      <c r="VIL123" s="1267"/>
      <c r="VIM123" s="1267"/>
      <c r="VIN123" s="1267"/>
      <c r="VIO123" s="1267"/>
      <c r="VIP123" s="1267"/>
      <c r="VIQ123" s="1267"/>
      <c r="VIR123" s="1267"/>
      <c r="VIS123" s="1267"/>
      <c r="VIT123" s="1267"/>
      <c r="VIU123" s="1267"/>
      <c r="VIV123" s="1267"/>
      <c r="VIW123" s="1267"/>
      <c r="VIX123" s="1267"/>
      <c r="VIY123" s="1267"/>
      <c r="VIZ123" s="1267"/>
      <c r="VJA123" s="1267"/>
      <c r="VJB123" s="1267"/>
      <c r="VJC123" s="1267"/>
      <c r="VJD123" s="1267"/>
      <c r="VJE123" s="1267"/>
      <c r="VJF123" s="1267"/>
      <c r="VJG123" s="1267"/>
      <c r="VJH123" s="1267"/>
      <c r="VJI123" s="1267"/>
      <c r="VJJ123" s="1267"/>
      <c r="VJK123" s="1267"/>
      <c r="VJL123" s="1267"/>
      <c r="VJM123" s="1267"/>
      <c r="VJN123" s="1267"/>
      <c r="VJO123" s="1267"/>
      <c r="VJP123" s="1267"/>
      <c r="VJQ123" s="1267"/>
      <c r="VJR123" s="1267"/>
      <c r="VJS123" s="1267"/>
      <c r="VJT123" s="1267"/>
      <c r="VJU123" s="1267"/>
      <c r="VJV123" s="1267"/>
      <c r="VJW123" s="1267"/>
      <c r="VJX123" s="1267"/>
      <c r="VJY123" s="1267"/>
      <c r="VJZ123" s="1267"/>
      <c r="VKA123" s="1267"/>
      <c r="VKB123" s="1267"/>
      <c r="VKC123" s="1267"/>
      <c r="VKD123" s="1267"/>
      <c r="VKE123" s="1267"/>
      <c r="VKF123" s="1267"/>
      <c r="VKG123" s="1267"/>
      <c r="VKH123" s="1267"/>
      <c r="VKI123" s="1267"/>
      <c r="VKJ123" s="1267"/>
      <c r="VKK123" s="1267"/>
      <c r="VKL123" s="1267"/>
      <c r="VKM123" s="1267"/>
      <c r="VKN123" s="1267"/>
      <c r="VKO123" s="1267"/>
      <c r="VKP123" s="1267"/>
      <c r="VKQ123" s="1267"/>
      <c r="VKR123" s="1267"/>
      <c r="VKS123" s="1267"/>
      <c r="VKT123" s="1267"/>
      <c r="VKU123" s="1267"/>
      <c r="VKV123" s="1267"/>
      <c r="VKW123" s="1267"/>
      <c r="VKX123" s="1267"/>
      <c r="VKY123" s="1267"/>
      <c r="VKZ123" s="1267"/>
      <c r="VLA123" s="1267"/>
      <c r="VLB123" s="1267"/>
      <c r="VLC123" s="1267"/>
      <c r="VLD123" s="1267"/>
      <c r="VLE123" s="1267"/>
      <c r="VLF123" s="1267"/>
      <c r="VLG123" s="1267"/>
      <c r="VLH123" s="1267"/>
      <c r="VLI123" s="1267"/>
      <c r="VLJ123" s="1267"/>
      <c r="VLK123" s="1267"/>
      <c r="VLL123" s="1267"/>
      <c r="VLM123" s="1267"/>
      <c r="VLN123" s="1267"/>
      <c r="VLO123" s="1267"/>
      <c r="VLP123" s="1267"/>
      <c r="VLQ123" s="1267"/>
      <c r="VLR123" s="1267"/>
      <c r="VLS123" s="1267"/>
      <c r="VLT123" s="1267"/>
      <c r="VLU123" s="1267"/>
      <c r="VLV123" s="1267"/>
      <c r="VLW123" s="1267"/>
      <c r="VLX123" s="1267"/>
      <c r="VLY123" s="1267"/>
      <c r="VLZ123" s="1267"/>
      <c r="VMA123" s="1267"/>
      <c r="VMB123" s="1267"/>
      <c r="VMC123" s="1267"/>
      <c r="VMD123" s="1267"/>
      <c r="VME123" s="1267"/>
      <c r="VMF123" s="1267"/>
      <c r="VMG123" s="1267"/>
      <c r="VMH123" s="1267"/>
      <c r="VMI123" s="1267"/>
      <c r="VMJ123" s="1267"/>
      <c r="VMK123" s="1267"/>
      <c r="VML123" s="1267"/>
      <c r="VMM123" s="1267"/>
      <c r="VMN123" s="1267"/>
      <c r="VMO123" s="1267"/>
      <c r="VMP123" s="1267"/>
      <c r="VMQ123" s="1267"/>
      <c r="VMR123" s="1267"/>
      <c r="VMS123" s="1267"/>
      <c r="VMT123" s="1267"/>
      <c r="VMU123" s="1267"/>
      <c r="VMV123" s="1267"/>
      <c r="VMW123" s="1267"/>
      <c r="VMX123" s="1267"/>
      <c r="VMY123" s="1267"/>
      <c r="VMZ123" s="1267"/>
      <c r="VNA123" s="1267"/>
      <c r="VNB123" s="1267"/>
      <c r="VNC123" s="1267"/>
      <c r="VND123" s="1267"/>
      <c r="VNE123" s="1267"/>
      <c r="VNF123" s="1267"/>
      <c r="VNG123" s="1267"/>
      <c r="VNH123" s="1267"/>
      <c r="VNI123" s="1267"/>
      <c r="VNJ123" s="1267"/>
      <c r="VNK123" s="1267"/>
      <c r="VNL123" s="1267"/>
      <c r="VNM123" s="1267"/>
      <c r="VNN123" s="1267"/>
      <c r="VNO123" s="1267"/>
      <c r="VNP123" s="1267"/>
      <c r="VNQ123" s="1267"/>
      <c r="VNR123" s="1267"/>
      <c r="VNS123" s="1267"/>
      <c r="VNT123" s="1267"/>
      <c r="VNU123" s="1267"/>
      <c r="VNV123" s="1267"/>
      <c r="VNW123" s="1267"/>
      <c r="VNX123" s="1267"/>
      <c r="VNY123" s="1267"/>
      <c r="VNZ123" s="1267"/>
      <c r="VOA123" s="1267"/>
      <c r="VOB123" s="1267"/>
      <c r="VOC123" s="1267"/>
      <c r="VOD123" s="1267"/>
      <c r="VOE123" s="1267"/>
      <c r="VOF123" s="1267"/>
      <c r="VOG123" s="1267"/>
      <c r="VOH123" s="1267"/>
      <c r="VOI123" s="1267"/>
      <c r="VOJ123" s="1267"/>
      <c r="VOK123" s="1267"/>
      <c r="VOL123" s="1267"/>
      <c r="VOM123" s="1267"/>
      <c r="VON123" s="1267"/>
      <c r="VOO123" s="1267"/>
      <c r="VOP123" s="1267"/>
      <c r="VOQ123" s="1267"/>
      <c r="VOR123" s="1267"/>
      <c r="VOS123" s="1267"/>
      <c r="VOT123" s="1267"/>
      <c r="VOU123" s="1267"/>
      <c r="VOV123" s="1267"/>
      <c r="VOW123" s="1267"/>
      <c r="VOX123" s="1267"/>
      <c r="VOY123" s="1267"/>
      <c r="VOZ123" s="1267"/>
      <c r="VPA123" s="1267"/>
      <c r="VPB123" s="1267"/>
      <c r="VPC123" s="1267"/>
      <c r="VPD123" s="1267"/>
      <c r="VPE123" s="1267"/>
      <c r="VPF123" s="1267"/>
      <c r="VPG123" s="1267"/>
      <c r="VPH123" s="1267"/>
      <c r="VPI123" s="1267"/>
      <c r="VPJ123" s="1267"/>
      <c r="VPK123" s="1267"/>
      <c r="VPL123" s="1267"/>
      <c r="VPM123" s="1267"/>
      <c r="VPN123" s="1267"/>
      <c r="VPO123" s="1267"/>
      <c r="VPP123" s="1267"/>
      <c r="VPQ123" s="1267"/>
      <c r="VPR123" s="1267"/>
      <c r="VPS123" s="1267"/>
      <c r="VPT123" s="1267"/>
      <c r="VPU123" s="1267"/>
      <c r="VPV123" s="1267"/>
      <c r="VPW123" s="1267"/>
      <c r="VPX123" s="1267"/>
      <c r="VPY123" s="1267"/>
      <c r="VPZ123" s="1267"/>
      <c r="VQA123" s="1267"/>
      <c r="VQB123" s="1267"/>
      <c r="VQC123" s="1267"/>
      <c r="VQD123" s="1267"/>
      <c r="VQE123" s="1267"/>
      <c r="VQF123" s="1267"/>
      <c r="VQG123" s="1267"/>
      <c r="VQH123" s="1267"/>
      <c r="VQI123" s="1267"/>
      <c r="VQJ123" s="1267"/>
      <c r="VQK123" s="1267"/>
      <c r="VQL123" s="1267"/>
      <c r="VQM123" s="1267"/>
      <c r="VQN123" s="1267"/>
      <c r="VQO123" s="1267"/>
      <c r="VQP123" s="1267"/>
      <c r="VQQ123" s="1267"/>
      <c r="VQR123" s="1267"/>
      <c r="VQS123" s="1267"/>
      <c r="VQT123" s="1267"/>
      <c r="VQU123" s="1267"/>
      <c r="VQV123" s="1267"/>
      <c r="VQW123" s="1267"/>
      <c r="VQX123" s="1267"/>
      <c r="VQY123" s="1267"/>
      <c r="VQZ123" s="1267"/>
      <c r="VRA123" s="1267"/>
      <c r="VRB123" s="1267"/>
      <c r="VRC123" s="1267"/>
      <c r="VRD123" s="1267"/>
      <c r="VRE123" s="1267"/>
      <c r="VRF123" s="1267"/>
      <c r="VRG123" s="1267"/>
      <c r="VRH123" s="1267"/>
      <c r="VRI123" s="1267"/>
      <c r="VRJ123" s="1267"/>
      <c r="VRK123" s="1267"/>
      <c r="VRL123" s="1267"/>
      <c r="VRM123" s="1267"/>
      <c r="VRN123" s="1267"/>
      <c r="VRO123" s="1267"/>
      <c r="VRP123" s="1267"/>
      <c r="VRQ123" s="1267"/>
      <c r="VRR123" s="1267"/>
      <c r="VRS123" s="1267"/>
      <c r="VRT123" s="1267"/>
      <c r="VRU123" s="1267"/>
      <c r="VRV123" s="1267"/>
      <c r="VRW123" s="1267"/>
      <c r="VRX123" s="1267"/>
      <c r="VRY123" s="1267"/>
      <c r="VRZ123" s="1267"/>
      <c r="VSA123" s="1267"/>
      <c r="VSB123" s="1267"/>
      <c r="VSC123" s="1267"/>
      <c r="VSD123" s="1267"/>
      <c r="VSE123" s="1267"/>
      <c r="VSF123" s="1267"/>
      <c r="VSG123" s="1267"/>
      <c r="VSH123" s="1267"/>
      <c r="VSI123" s="1267"/>
      <c r="VSJ123" s="1267"/>
      <c r="VSK123" s="1267"/>
      <c r="VSL123" s="1267"/>
      <c r="VSM123" s="1267"/>
      <c r="VSN123" s="1267"/>
      <c r="VSO123" s="1267"/>
      <c r="VSP123" s="1267"/>
      <c r="VSQ123" s="1267"/>
      <c r="VSR123" s="1267"/>
      <c r="VSS123" s="1267"/>
      <c r="VST123" s="1267"/>
      <c r="VSU123" s="1267"/>
      <c r="VSV123" s="1267"/>
      <c r="VSW123" s="1267"/>
      <c r="VSX123" s="1267"/>
      <c r="VSY123" s="1267"/>
      <c r="VSZ123" s="1267"/>
      <c r="VTA123" s="1267"/>
      <c r="VTB123" s="1267"/>
      <c r="VTC123" s="1267"/>
      <c r="VTD123" s="1267"/>
      <c r="VTE123" s="1267"/>
      <c r="VTF123" s="1267"/>
      <c r="VTG123" s="1267"/>
      <c r="VTH123" s="1267"/>
      <c r="VTI123" s="1267"/>
      <c r="VTJ123" s="1267"/>
      <c r="VTK123" s="1267"/>
      <c r="VTL123" s="1267"/>
      <c r="VTM123" s="1267"/>
      <c r="VTN123" s="1267"/>
      <c r="VTO123" s="1267"/>
      <c r="VTP123" s="1267"/>
      <c r="VTQ123" s="1267"/>
      <c r="VTR123" s="1267"/>
      <c r="VTS123" s="1267"/>
      <c r="VTT123" s="1267"/>
      <c r="VTU123" s="1267"/>
      <c r="VTV123" s="1267"/>
      <c r="VTW123" s="1267"/>
      <c r="VTX123" s="1267"/>
      <c r="VTY123" s="1267"/>
      <c r="VTZ123" s="1267"/>
      <c r="VUA123" s="1267"/>
      <c r="VUB123" s="1267"/>
      <c r="VUC123" s="1267"/>
      <c r="VUD123" s="1267"/>
      <c r="VUE123" s="1267"/>
      <c r="VUF123" s="1267"/>
      <c r="VUG123" s="1267"/>
      <c r="VUH123" s="1267"/>
      <c r="VUI123" s="1267"/>
      <c r="VUJ123" s="1267"/>
      <c r="VUK123" s="1267"/>
      <c r="VUL123" s="1267"/>
      <c r="VUM123" s="1267"/>
      <c r="VUN123" s="1267"/>
      <c r="VUO123" s="1267"/>
      <c r="VUP123" s="1267"/>
      <c r="VUQ123" s="1267"/>
      <c r="VUR123" s="1267"/>
      <c r="VUS123" s="1267"/>
      <c r="VUT123" s="1267"/>
      <c r="VUU123" s="1267"/>
      <c r="VUV123" s="1267"/>
      <c r="VUW123" s="1267"/>
      <c r="VUX123" s="1267"/>
      <c r="VUY123" s="1267"/>
      <c r="VUZ123" s="1267"/>
      <c r="VVA123" s="1267"/>
      <c r="VVB123" s="1267"/>
      <c r="VVC123" s="1267"/>
      <c r="VVD123" s="1267"/>
      <c r="VVE123" s="1267"/>
      <c r="VVF123" s="1267"/>
      <c r="VVG123" s="1267"/>
      <c r="VVH123" s="1267"/>
      <c r="VVI123" s="1267"/>
      <c r="VVJ123" s="1267"/>
      <c r="VVK123" s="1267"/>
      <c r="VVL123" s="1267"/>
      <c r="VVM123" s="1267"/>
      <c r="VVN123" s="1267"/>
      <c r="VVO123" s="1267"/>
      <c r="VVP123" s="1267"/>
      <c r="VVQ123" s="1267"/>
      <c r="VVR123" s="1267"/>
      <c r="VVS123" s="1267"/>
      <c r="VVT123" s="1267"/>
      <c r="VVU123" s="1267"/>
      <c r="VVV123" s="1267"/>
      <c r="VVW123" s="1267"/>
      <c r="VVX123" s="1267"/>
      <c r="VVY123" s="1267"/>
      <c r="VVZ123" s="1267"/>
      <c r="VWA123" s="1267"/>
      <c r="VWB123" s="1267"/>
      <c r="VWC123" s="1267"/>
      <c r="VWD123" s="1267"/>
      <c r="VWE123" s="1267"/>
      <c r="VWF123" s="1267"/>
      <c r="VWG123" s="1267"/>
      <c r="VWH123" s="1267"/>
      <c r="VWI123" s="1267"/>
      <c r="VWJ123" s="1267"/>
      <c r="VWK123" s="1267"/>
      <c r="VWL123" s="1267"/>
      <c r="VWM123" s="1267"/>
      <c r="VWN123" s="1267"/>
      <c r="VWO123" s="1267"/>
      <c r="VWP123" s="1267"/>
      <c r="VWQ123" s="1267"/>
      <c r="VWR123" s="1267"/>
      <c r="VWS123" s="1267"/>
      <c r="VWT123" s="1267"/>
      <c r="VWU123" s="1267"/>
      <c r="VWV123" s="1267"/>
      <c r="VWW123" s="1267"/>
      <c r="VWX123" s="1267"/>
      <c r="VWY123" s="1267"/>
      <c r="VWZ123" s="1267"/>
      <c r="VXA123" s="1267"/>
      <c r="VXB123" s="1267"/>
      <c r="VXC123" s="1267"/>
      <c r="VXD123" s="1267"/>
      <c r="VXE123" s="1267"/>
      <c r="VXF123" s="1267"/>
      <c r="VXG123" s="1267"/>
      <c r="VXH123" s="1267"/>
      <c r="VXI123" s="1267"/>
      <c r="VXJ123" s="1267"/>
      <c r="VXK123" s="1267"/>
      <c r="VXL123" s="1267"/>
      <c r="VXM123" s="1267"/>
      <c r="VXN123" s="1267"/>
      <c r="VXO123" s="1267"/>
      <c r="VXP123" s="1267"/>
      <c r="VXQ123" s="1267"/>
      <c r="VXR123" s="1267"/>
      <c r="VXS123" s="1267"/>
      <c r="VXT123" s="1267"/>
      <c r="VXU123" s="1267"/>
      <c r="VXV123" s="1267"/>
      <c r="VXW123" s="1267"/>
      <c r="VXX123" s="1267"/>
      <c r="VXY123" s="1267"/>
      <c r="VXZ123" s="1267"/>
      <c r="VYA123" s="1267"/>
      <c r="VYB123" s="1267"/>
      <c r="VYC123" s="1267"/>
      <c r="VYD123" s="1267"/>
      <c r="VYE123" s="1267"/>
      <c r="VYF123" s="1267"/>
      <c r="VYG123" s="1267"/>
      <c r="VYH123" s="1267"/>
      <c r="VYI123" s="1267"/>
      <c r="VYJ123" s="1267"/>
      <c r="VYK123" s="1267"/>
      <c r="VYL123" s="1267"/>
      <c r="VYM123" s="1267"/>
      <c r="VYN123" s="1267"/>
      <c r="VYO123" s="1267"/>
      <c r="VYP123" s="1267"/>
      <c r="VYQ123" s="1267"/>
      <c r="VYR123" s="1267"/>
      <c r="VYS123" s="1267"/>
      <c r="VYT123" s="1267"/>
      <c r="VYU123" s="1267"/>
      <c r="VYV123" s="1267"/>
      <c r="VYW123" s="1267"/>
      <c r="VYX123" s="1267"/>
      <c r="VYY123" s="1267"/>
      <c r="VYZ123" s="1267"/>
      <c r="VZA123" s="1267"/>
      <c r="VZB123" s="1267"/>
      <c r="VZC123" s="1267"/>
      <c r="VZD123" s="1267"/>
      <c r="VZE123" s="1267"/>
      <c r="VZF123" s="1267"/>
      <c r="VZG123" s="1267"/>
      <c r="VZH123" s="1267"/>
      <c r="VZI123" s="1267"/>
      <c r="VZJ123" s="1267"/>
      <c r="VZK123" s="1267"/>
      <c r="VZL123" s="1267"/>
      <c r="VZM123" s="1267"/>
      <c r="VZN123" s="1267"/>
      <c r="VZO123" s="1267"/>
      <c r="VZP123" s="1267"/>
      <c r="VZQ123" s="1267"/>
      <c r="VZR123" s="1267"/>
      <c r="VZS123" s="1267"/>
      <c r="VZT123" s="1267"/>
      <c r="VZU123" s="1267"/>
      <c r="VZV123" s="1267"/>
      <c r="VZW123" s="1267"/>
      <c r="VZX123" s="1267"/>
      <c r="VZY123" s="1267"/>
      <c r="VZZ123" s="1267"/>
      <c r="WAA123" s="1267"/>
      <c r="WAB123" s="1267"/>
      <c r="WAC123" s="1267"/>
      <c r="WAD123" s="1267"/>
      <c r="WAE123" s="1267"/>
      <c r="WAF123" s="1267"/>
      <c r="WAG123" s="1267"/>
      <c r="WAH123" s="1267"/>
      <c r="WAI123" s="1267"/>
      <c r="WAJ123" s="1267"/>
      <c r="WAK123" s="1267"/>
      <c r="WAL123" s="1267"/>
      <c r="WAM123" s="1267"/>
      <c r="WAN123" s="1267"/>
      <c r="WAO123" s="1267"/>
      <c r="WAP123" s="1267"/>
      <c r="WAQ123" s="1267"/>
      <c r="WAR123" s="1267"/>
      <c r="WAS123" s="1267"/>
      <c r="WAT123" s="1267"/>
      <c r="WAU123" s="1267"/>
      <c r="WAV123" s="1267"/>
      <c r="WAW123" s="1267"/>
      <c r="WAX123" s="1267"/>
      <c r="WAY123" s="1267"/>
      <c r="WAZ123" s="1267"/>
      <c r="WBA123" s="1267"/>
      <c r="WBB123" s="1267"/>
      <c r="WBC123" s="1267"/>
      <c r="WBD123" s="1267"/>
      <c r="WBE123" s="1267"/>
      <c r="WBF123" s="1267"/>
      <c r="WBG123" s="1267"/>
      <c r="WBH123" s="1267"/>
      <c r="WBI123" s="1267"/>
      <c r="WBJ123" s="1267"/>
      <c r="WBK123" s="1267"/>
      <c r="WBL123" s="1267"/>
      <c r="WBM123" s="1267"/>
      <c r="WBN123" s="1267"/>
      <c r="WBO123" s="1267"/>
      <c r="WBP123" s="1267"/>
      <c r="WBQ123" s="1267"/>
      <c r="WBR123" s="1267"/>
      <c r="WBS123" s="1267"/>
      <c r="WBT123" s="1267"/>
      <c r="WBU123" s="1267"/>
      <c r="WBV123" s="1267"/>
      <c r="WBW123" s="1267"/>
      <c r="WBX123" s="1267"/>
      <c r="WBY123" s="1267"/>
      <c r="WBZ123" s="1267"/>
      <c r="WCA123" s="1267"/>
      <c r="WCB123" s="1267"/>
      <c r="WCC123" s="1267"/>
      <c r="WCD123" s="1267"/>
      <c r="WCE123" s="1267"/>
      <c r="WCF123" s="1267"/>
      <c r="WCG123" s="1267"/>
      <c r="WCH123" s="1267"/>
      <c r="WCI123" s="1267"/>
      <c r="WCJ123" s="1267"/>
      <c r="WCK123" s="1267"/>
      <c r="WCL123" s="1267"/>
      <c r="WCM123" s="1267"/>
      <c r="WCN123" s="1267"/>
      <c r="WCO123" s="1267"/>
      <c r="WCP123" s="1267"/>
      <c r="WCQ123" s="1267"/>
      <c r="WCR123" s="1267"/>
      <c r="WCS123" s="1267"/>
      <c r="WCT123" s="1267"/>
      <c r="WCU123" s="1267"/>
      <c r="WCV123" s="1267"/>
      <c r="WCW123" s="1267"/>
      <c r="WCX123" s="1267"/>
      <c r="WCY123" s="1267"/>
      <c r="WCZ123" s="1267"/>
      <c r="WDA123" s="1267"/>
      <c r="WDB123" s="1267"/>
      <c r="WDC123" s="1267"/>
      <c r="WDD123" s="1267"/>
      <c r="WDE123" s="1267"/>
      <c r="WDF123" s="1267"/>
      <c r="WDG123" s="1267"/>
      <c r="WDH123" s="1267"/>
      <c r="WDI123" s="1267"/>
      <c r="WDJ123" s="1267"/>
      <c r="WDK123" s="1267"/>
      <c r="WDL123" s="1267"/>
      <c r="WDM123" s="1267"/>
      <c r="WDN123" s="1267"/>
      <c r="WDO123" s="1267"/>
      <c r="WDP123" s="1267"/>
      <c r="WDQ123" s="1267"/>
      <c r="WDR123" s="1267"/>
      <c r="WDS123" s="1267"/>
      <c r="WDT123" s="1267"/>
      <c r="WDU123" s="1267"/>
      <c r="WDV123" s="1267"/>
      <c r="WDW123" s="1267"/>
      <c r="WDX123" s="1267"/>
      <c r="WDY123" s="1267"/>
      <c r="WDZ123" s="1267"/>
      <c r="WEA123" s="1267"/>
      <c r="WEB123" s="1267"/>
      <c r="WEC123" s="1267"/>
      <c r="WED123" s="1267"/>
      <c r="WEE123" s="1267"/>
      <c r="WEF123" s="1267"/>
      <c r="WEG123" s="1267"/>
      <c r="WEH123" s="1267"/>
      <c r="WEI123" s="1267"/>
      <c r="WEJ123" s="1267"/>
      <c r="WEK123" s="1267"/>
      <c r="WEL123" s="1267"/>
      <c r="WEM123" s="1267"/>
      <c r="WEN123" s="1267"/>
      <c r="WEO123" s="1267"/>
      <c r="WEP123" s="1267"/>
      <c r="WEQ123" s="1267"/>
      <c r="WER123" s="1267"/>
      <c r="WES123" s="1267"/>
      <c r="WET123" s="1267"/>
      <c r="WEU123" s="1267"/>
      <c r="WEV123" s="1267"/>
      <c r="WEW123" s="1267"/>
      <c r="WEX123" s="1267"/>
      <c r="WEY123" s="1267"/>
      <c r="WEZ123" s="1267"/>
      <c r="WFA123" s="1267"/>
      <c r="WFB123" s="1267"/>
      <c r="WFC123" s="1267"/>
      <c r="WFD123" s="1267"/>
      <c r="WFE123" s="1267"/>
      <c r="WFF123" s="1267"/>
      <c r="WFG123" s="1267"/>
      <c r="WFH123" s="1267"/>
      <c r="WFI123" s="1267"/>
      <c r="WFJ123" s="1267"/>
      <c r="WFK123" s="1267"/>
      <c r="WFL123" s="1267"/>
      <c r="WFM123" s="1267"/>
      <c r="WFN123" s="1267"/>
      <c r="WFO123" s="1267"/>
      <c r="WFP123" s="1267"/>
      <c r="WFQ123" s="1267"/>
      <c r="WFR123" s="1267"/>
      <c r="WFS123" s="1267"/>
      <c r="WFT123" s="1267"/>
      <c r="WFU123" s="1267"/>
      <c r="WFV123" s="1267"/>
      <c r="WFW123" s="1267"/>
      <c r="WFX123" s="1267"/>
      <c r="WFY123" s="1267"/>
      <c r="WFZ123" s="1267"/>
      <c r="WGA123" s="1267"/>
      <c r="WGB123" s="1267"/>
      <c r="WGC123" s="1267"/>
      <c r="WGD123" s="1267"/>
      <c r="WGE123" s="1267"/>
      <c r="WGF123" s="1267"/>
      <c r="WGG123" s="1267"/>
      <c r="WGH123" s="1267"/>
      <c r="WGI123" s="1267"/>
      <c r="WGJ123" s="1267"/>
      <c r="WGK123" s="1267"/>
      <c r="WGL123" s="1267"/>
      <c r="WGM123" s="1267"/>
      <c r="WGN123" s="1267"/>
      <c r="WGO123" s="1267"/>
      <c r="WGP123" s="1267"/>
      <c r="WGQ123" s="1267"/>
      <c r="WGR123" s="1267"/>
      <c r="WGS123" s="1267"/>
      <c r="WGT123" s="1267"/>
      <c r="WGU123" s="1267"/>
      <c r="WGV123" s="1267"/>
      <c r="WGW123" s="1267"/>
      <c r="WGX123" s="1267"/>
      <c r="WGY123" s="1267"/>
      <c r="WGZ123" s="1267"/>
      <c r="WHA123" s="1267"/>
      <c r="WHB123" s="1267"/>
      <c r="WHC123" s="1267"/>
      <c r="WHD123" s="1267"/>
      <c r="WHE123" s="1267"/>
      <c r="WHF123" s="1267"/>
      <c r="WHG123" s="1267"/>
      <c r="WHH123" s="1267"/>
      <c r="WHI123" s="1267"/>
      <c r="WHJ123" s="1267"/>
      <c r="WHK123" s="1267"/>
      <c r="WHL123" s="1267"/>
      <c r="WHM123" s="1267"/>
      <c r="WHN123" s="1267"/>
      <c r="WHO123" s="1267"/>
      <c r="WHP123" s="1267"/>
      <c r="WHQ123" s="1267"/>
      <c r="WHR123" s="1267"/>
      <c r="WHS123" s="1267"/>
      <c r="WHT123" s="1267"/>
      <c r="WHU123" s="1267"/>
      <c r="WHV123" s="1267"/>
      <c r="WHW123" s="1267"/>
      <c r="WHX123" s="1267"/>
      <c r="WHY123" s="1267"/>
      <c r="WHZ123" s="1267"/>
      <c r="WIA123" s="1267"/>
      <c r="WIB123" s="1267"/>
      <c r="WIC123" s="1267"/>
      <c r="WID123" s="1267"/>
      <c r="WIE123" s="1267"/>
      <c r="WIF123" s="1267"/>
      <c r="WIG123" s="1267"/>
      <c r="WIH123" s="1267"/>
      <c r="WII123" s="1267"/>
      <c r="WIJ123" s="1267"/>
      <c r="WIK123" s="1267"/>
      <c r="WIL123" s="1267"/>
      <c r="WIM123" s="1267"/>
      <c r="WIN123" s="1267"/>
      <c r="WIO123" s="1267"/>
      <c r="WIP123" s="1267"/>
      <c r="WIQ123" s="1267"/>
      <c r="WIR123" s="1267"/>
      <c r="WIS123" s="1267"/>
      <c r="WIT123" s="1267"/>
      <c r="WIU123" s="1267"/>
      <c r="WIV123" s="1267"/>
      <c r="WIW123" s="1267"/>
      <c r="WIX123" s="1267"/>
      <c r="WIY123" s="1267"/>
      <c r="WIZ123" s="1267"/>
      <c r="WJA123" s="1267"/>
      <c r="WJB123" s="1267"/>
      <c r="WJC123" s="1267"/>
      <c r="WJD123" s="1267"/>
      <c r="WJE123" s="1267"/>
      <c r="WJF123" s="1267"/>
      <c r="WJG123" s="1267"/>
      <c r="WJH123" s="1267"/>
      <c r="WJI123" s="1267"/>
      <c r="WJJ123" s="1267"/>
      <c r="WJK123" s="1267"/>
      <c r="WJL123" s="1267"/>
      <c r="WJM123" s="1267"/>
      <c r="WJN123" s="1267"/>
      <c r="WJO123" s="1267"/>
      <c r="WJP123" s="1267"/>
      <c r="WJQ123" s="1267"/>
      <c r="WJR123" s="1267"/>
      <c r="WJS123" s="1267"/>
      <c r="WJT123" s="1267"/>
      <c r="WJU123" s="1267"/>
      <c r="WJV123" s="1267"/>
      <c r="WJW123" s="1267"/>
      <c r="WJX123" s="1267"/>
      <c r="WJY123" s="1267"/>
      <c r="WJZ123" s="1267"/>
      <c r="WKA123" s="1267"/>
      <c r="WKB123" s="1267"/>
      <c r="WKC123" s="1267"/>
      <c r="WKD123" s="1267"/>
      <c r="WKE123" s="1267"/>
      <c r="WKF123" s="1267"/>
      <c r="WKG123" s="1267"/>
      <c r="WKH123" s="1267"/>
      <c r="WKI123" s="1267"/>
      <c r="WKJ123" s="1267"/>
      <c r="WKK123" s="1267"/>
      <c r="WKL123" s="1267"/>
      <c r="WKM123" s="1267"/>
      <c r="WKN123" s="1267"/>
      <c r="WKO123" s="1267"/>
      <c r="WKP123" s="1267"/>
      <c r="WKQ123" s="1267"/>
      <c r="WKR123" s="1267"/>
      <c r="WKS123" s="1267"/>
      <c r="WKT123" s="1267"/>
      <c r="WKU123" s="1267"/>
      <c r="WKV123" s="1267"/>
      <c r="WKW123" s="1267"/>
      <c r="WKX123" s="1267"/>
      <c r="WKY123" s="1267"/>
      <c r="WKZ123" s="1267"/>
      <c r="WLA123" s="1267"/>
      <c r="WLB123" s="1267"/>
      <c r="WLC123" s="1267"/>
      <c r="WLD123" s="1267"/>
      <c r="WLE123" s="1267"/>
      <c r="WLF123" s="1267"/>
      <c r="WLG123" s="1267"/>
      <c r="WLH123" s="1267"/>
      <c r="WLI123" s="1267"/>
      <c r="WLJ123" s="1267"/>
      <c r="WLK123" s="1267"/>
      <c r="WLL123" s="1267"/>
      <c r="WLM123" s="1267"/>
      <c r="WLN123" s="1267"/>
      <c r="WLO123" s="1267"/>
      <c r="WLP123" s="1267"/>
      <c r="WLQ123" s="1267"/>
      <c r="WLR123" s="1267"/>
      <c r="WLS123" s="1267"/>
      <c r="WLT123" s="1267"/>
      <c r="WLU123" s="1267"/>
      <c r="WLV123" s="1267"/>
      <c r="WLW123" s="1267"/>
      <c r="WLX123" s="1267"/>
      <c r="WLY123" s="1267"/>
      <c r="WLZ123" s="1267"/>
      <c r="WMA123" s="1267"/>
      <c r="WMB123" s="1267"/>
      <c r="WMC123" s="1267"/>
      <c r="WMD123" s="1267"/>
      <c r="WME123" s="1267"/>
      <c r="WMF123" s="1267"/>
      <c r="WMG123" s="1267"/>
      <c r="WMH123" s="1267"/>
      <c r="WMI123" s="1267"/>
      <c r="WMJ123" s="1267"/>
      <c r="WMK123" s="1267"/>
      <c r="WML123" s="1267"/>
      <c r="WMM123" s="1267"/>
      <c r="WMN123" s="1267"/>
      <c r="WMO123" s="1267"/>
      <c r="WMP123" s="1267"/>
      <c r="WMQ123" s="1267"/>
      <c r="WMR123" s="1267"/>
      <c r="WMS123" s="1267"/>
      <c r="WMT123" s="1267"/>
      <c r="WMU123" s="1267"/>
      <c r="WMV123" s="1267"/>
      <c r="WMW123" s="1267"/>
      <c r="WMX123" s="1267"/>
      <c r="WMY123" s="1267"/>
      <c r="WMZ123" s="1267"/>
      <c r="WNA123" s="1267"/>
      <c r="WNB123" s="1267"/>
      <c r="WNC123" s="1267"/>
      <c r="WND123" s="1267"/>
      <c r="WNE123" s="1267"/>
      <c r="WNF123" s="1267"/>
      <c r="WNG123" s="1267"/>
      <c r="WNH123" s="1267"/>
      <c r="WNI123" s="1267"/>
      <c r="WNJ123" s="1267"/>
      <c r="WNK123" s="1267"/>
      <c r="WNL123" s="1267"/>
      <c r="WNM123" s="1267"/>
      <c r="WNN123" s="1267"/>
      <c r="WNO123" s="1267"/>
      <c r="WNP123" s="1267"/>
      <c r="WNQ123" s="1267"/>
      <c r="WNR123" s="1267"/>
      <c r="WNS123" s="1267"/>
      <c r="WNT123" s="1267"/>
      <c r="WNU123" s="1267"/>
      <c r="WNV123" s="1267"/>
      <c r="WNW123" s="1267"/>
      <c r="WNX123" s="1267"/>
      <c r="WNY123" s="1267"/>
      <c r="WNZ123" s="1267"/>
      <c r="WOA123" s="1267"/>
      <c r="WOB123" s="1267"/>
      <c r="WOC123" s="1267"/>
      <c r="WOD123" s="1267"/>
      <c r="WOE123" s="1267"/>
      <c r="WOF123" s="1267"/>
      <c r="WOG123" s="1267"/>
      <c r="WOH123" s="1267"/>
      <c r="WOI123" s="1267"/>
      <c r="WOJ123" s="1267"/>
      <c r="WOK123" s="1267"/>
      <c r="WOL123" s="1267"/>
      <c r="WOM123" s="1267"/>
      <c r="WON123" s="1267"/>
      <c r="WOO123" s="1267"/>
      <c r="WOP123" s="1267"/>
      <c r="WOQ123" s="1267"/>
      <c r="WOR123" s="1267"/>
      <c r="WOS123" s="1267"/>
      <c r="WOT123" s="1267"/>
      <c r="WOU123" s="1267"/>
      <c r="WOV123" s="1267"/>
      <c r="WOW123" s="1267"/>
      <c r="WOX123" s="1267"/>
      <c r="WOY123" s="1267"/>
      <c r="WOZ123" s="1267"/>
      <c r="WPA123" s="1267"/>
      <c r="WPB123" s="1267"/>
      <c r="WPC123" s="1267"/>
      <c r="WPD123" s="1267"/>
      <c r="WPE123" s="1267"/>
      <c r="WPF123" s="1267"/>
      <c r="WPG123" s="1267"/>
      <c r="WPH123" s="1267"/>
      <c r="WPI123" s="1267"/>
      <c r="WPJ123" s="1267"/>
      <c r="WPK123" s="1267"/>
      <c r="WPL123" s="1267"/>
      <c r="WPM123" s="1267"/>
      <c r="WPN123" s="1267"/>
      <c r="WPO123" s="1267"/>
      <c r="WPP123" s="1267"/>
      <c r="WPQ123" s="1267"/>
      <c r="WPR123" s="1267"/>
      <c r="WPS123" s="1267"/>
      <c r="WPT123" s="1267"/>
      <c r="WPU123" s="1267"/>
      <c r="WPV123" s="1267"/>
      <c r="WPW123" s="1267"/>
      <c r="WPX123" s="1267"/>
      <c r="WPY123" s="1267"/>
      <c r="WPZ123" s="1267"/>
      <c r="WQA123" s="1267"/>
      <c r="WQB123" s="1267"/>
      <c r="WQC123" s="1267"/>
      <c r="WQD123" s="1267"/>
      <c r="WQE123" s="1267"/>
      <c r="WQF123" s="1267"/>
      <c r="WQG123" s="1267"/>
      <c r="WQH123" s="1267"/>
      <c r="WQI123" s="1267"/>
      <c r="WQJ123" s="1267"/>
      <c r="WQK123" s="1267"/>
      <c r="WQL123" s="1267"/>
      <c r="WQM123" s="1267"/>
      <c r="WQN123" s="1267"/>
      <c r="WQO123" s="1267"/>
      <c r="WQP123" s="1267"/>
      <c r="WQQ123" s="1267"/>
      <c r="WQR123" s="1267"/>
      <c r="WQS123" s="1267"/>
      <c r="WQT123" s="1267"/>
      <c r="WQU123" s="1267"/>
      <c r="WQV123" s="1267"/>
      <c r="WQW123" s="1267"/>
      <c r="WQX123" s="1267"/>
      <c r="WQY123" s="1267"/>
      <c r="WQZ123" s="1267"/>
      <c r="WRA123" s="1267"/>
      <c r="WRB123" s="1267"/>
      <c r="WRC123" s="1267"/>
      <c r="WRD123" s="1267"/>
      <c r="WRE123" s="1267"/>
      <c r="WRF123" s="1267"/>
      <c r="WRG123" s="1267"/>
      <c r="WRH123" s="1267"/>
      <c r="WRI123" s="1267"/>
      <c r="WRJ123" s="1267"/>
      <c r="WRK123" s="1267"/>
      <c r="WRL123" s="1267"/>
      <c r="WRM123" s="1267"/>
      <c r="WRN123" s="1267"/>
      <c r="WRO123" s="1267"/>
      <c r="WRP123" s="1267"/>
      <c r="WRQ123" s="1267"/>
      <c r="WRR123" s="1267"/>
      <c r="WRS123" s="1267"/>
      <c r="WRT123" s="1267"/>
      <c r="WRU123" s="1267"/>
      <c r="WRV123" s="1267"/>
      <c r="WRW123" s="1267"/>
      <c r="WRX123" s="1267"/>
      <c r="WRY123" s="1267"/>
      <c r="WRZ123" s="1267"/>
      <c r="WSA123" s="1267"/>
      <c r="WSB123" s="1267"/>
      <c r="WSC123" s="1267"/>
      <c r="WSD123" s="1267"/>
      <c r="WSE123" s="1267"/>
      <c r="WSF123" s="1267"/>
      <c r="WSG123" s="1267"/>
      <c r="WSH123" s="1267"/>
      <c r="WSI123" s="1267"/>
      <c r="WSJ123" s="1267"/>
      <c r="WSK123" s="1267"/>
      <c r="WSL123" s="1267"/>
      <c r="WSM123" s="1267"/>
      <c r="WSN123" s="1267"/>
      <c r="WSO123" s="1267"/>
      <c r="WSP123" s="1267"/>
      <c r="WSQ123" s="1267"/>
      <c r="WSR123" s="1267"/>
      <c r="WSS123" s="1267"/>
      <c r="WST123" s="1267"/>
      <c r="WSU123" s="1267"/>
      <c r="WSV123" s="1267"/>
      <c r="WSW123" s="1267"/>
      <c r="WSX123" s="1267"/>
      <c r="WSY123" s="1267"/>
      <c r="WSZ123" s="1267"/>
      <c r="WTA123" s="1267"/>
      <c r="WTB123" s="1267"/>
      <c r="WTC123" s="1267"/>
      <c r="WTD123" s="1267"/>
      <c r="WTE123" s="1267"/>
      <c r="WTF123" s="1267"/>
      <c r="WTG123" s="1267"/>
      <c r="WTH123" s="1267"/>
      <c r="WTI123" s="1267"/>
      <c r="WTJ123" s="1267"/>
      <c r="WTK123" s="1267"/>
      <c r="WTL123" s="1267"/>
      <c r="WTM123" s="1267"/>
      <c r="WTN123" s="1267"/>
      <c r="WTO123" s="1267"/>
      <c r="WTP123" s="1267"/>
      <c r="WTQ123" s="1267"/>
      <c r="WTR123" s="1267"/>
      <c r="WTS123" s="1267"/>
      <c r="WTT123" s="1267"/>
      <c r="WTU123" s="1267"/>
      <c r="WTV123" s="1267"/>
      <c r="WTW123" s="1267"/>
      <c r="WTX123" s="1267"/>
      <c r="WTY123" s="1267"/>
      <c r="WTZ123" s="1267"/>
      <c r="WUA123" s="1267"/>
      <c r="WUB123" s="1267"/>
      <c r="WUC123" s="1267"/>
      <c r="WUD123" s="1267"/>
      <c r="WUE123" s="1267"/>
      <c r="WUF123" s="1267"/>
      <c r="WUG123" s="1267"/>
      <c r="WUH123" s="1267"/>
      <c r="WUI123" s="1267"/>
      <c r="WUJ123" s="1267"/>
      <c r="WUK123" s="1267"/>
      <c r="WUL123" s="1267"/>
      <c r="WUM123" s="1267"/>
      <c r="WUN123" s="1267"/>
      <c r="WUO123" s="1267"/>
      <c r="WUP123" s="1267"/>
      <c r="WUQ123" s="1267"/>
      <c r="WUR123" s="1267"/>
      <c r="WUS123" s="1267"/>
      <c r="WUT123" s="1267"/>
      <c r="WUU123" s="1267"/>
      <c r="WUV123" s="1267"/>
      <c r="WUW123" s="1267"/>
      <c r="WUX123" s="1267"/>
      <c r="WUY123" s="1267"/>
      <c r="WUZ123" s="1267"/>
      <c r="WVA123" s="1267"/>
      <c r="WVB123" s="1267"/>
      <c r="WVC123" s="1267"/>
      <c r="WVD123" s="1267"/>
      <c r="WVE123" s="1267"/>
      <c r="WVF123" s="1267"/>
      <c r="WVG123" s="1267"/>
      <c r="WVH123" s="1267"/>
      <c r="WVI123" s="1267"/>
      <c r="WVJ123" s="1267"/>
      <c r="WVK123" s="1267"/>
      <c r="WVL123" s="1267"/>
      <c r="WVM123" s="1267"/>
      <c r="WVN123" s="1267"/>
      <c r="WVO123" s="1267"/>
      <c r="WVP123" s="1267"/>
      <c r="WVQ123" s="1267"/>
      <c r="WVR123" s="1267"/>
      <c r="WVS123" s="1267"/>
      <c r="WVT123" s="1267"/>
      <c r="WVU123" s="1267"/>
      <c r="WVV123" s="1267"/>
      <c r="WVW123" s="1267"/>
      <c r="WVX123" s="1267"/>
      <c r="WVY123" s="1267"/>
      <c r="WVZ123" s="1267"/>
      <c r="WWA123" s="1267"/>
      <c r="WWB123" s="1267"/>
      <c r="WWC123" s="1267"/>
      <c r="WWD123" s="1267"/>
      <c r="WWE123" s="1267"/>
      <c r="WWF123" s="1267"/>
      <c r="WWG123" s="1267"/>
      <c r="WWH123" s="1267"/>
      <c r="WWI123" s="1267"/>
      <c r="WWJ123" s="1267"/>
      <c r="WWK123" s="1267"/>
      <c r="WWL123" s="1267"/>
      <c r="WWM123" s="1267"/>
      <c r="WWN123" s="1267"/>
      <c r="WWO123" s="1267"/>
      <c r="WWP123" s="1267"/>
      <c r="WWQ123" s="1267"/>
      <c r="WWR123" s="1267"/>
      <c r="WWS123" s="1267"/>
      <c r="WWT123" s="1267"/>
      <c r="WWU123" s="1267"/>
      <c r="WWV123" s="1267"/>
      <c r="WWW123" s="1267"/>
      <c r="WWX123" s="1267"/>
      <c r="WWY123" s="1267"/>
      <c r="WWZ123" s="1267"/>
      <c r="WXA123" s="1267"/>
      <c r="WXB123" s="1267"/>
      <c r="WXC123" s="1267"/>
      <c r="WXD123" s="1267"/>
      <c r="WXE123" s="1267"/>
      <c r="WXF123" s="1267"/>
      <c r="WXG123" s="1267"/>
      <c r="WXH123" s="1267"/>
      <c r="WXI123" s="1267"/>
      <c r="WXJ123" s="1267"/>
      <c r="WXK123" s="1267"/>
      <c r="WXL123" s="1267"/>
      <c r="WXM123" s="1267"/>
      <c r="WXN123" s="1267"/>
      <c r="WXO123" s="1267"/>
      <c r="WXP123" s="1267"/>
      <c r="WXQ123" s="1267"/>
      <c r="WXR123" s="1267"/>
      <c r="WXS123" s="1267"/>
      <c r="WXT123" s="1267"/>
      <c r="WXU123" s="1267"/>
      <c r="WXV123" s="1267"/>
      <c r="WXW123" s="1267"/>
      <c r="WXX123" s="1267"/>
      <c r="WXY123" s="1267"/>
      <c r="WXZ123" s="1267"/>
      <c r="WYA123" s="1267"/>
      <c r="WYB123" s="1267"/>
      <c r="WYC123" s="1267"/>
      <c r="WYD123" s="1267"/>
      <c r="WYE123" s="1267"/>
      <c r="WYF123" s="1267"/>
      <c r="WYG123" s="1267"/>
      <c r="WYH123" s="1267"/>
      <c r="WYI123" s="1267"/>
      <c r="WYJ123" s="1267"/>
      <c r="WYK123" s="1267"/>
      <c r="WYL123" s="1267"/>
      <c r="WYM123" s="1267"/>
      <c r="WYN123" s="1267"/>
      <c r="WYO123" s="1267"/>
      <c r="WYP123" s="1267"/>
      <c r="WYQ123" s="1267"/>
      <c r="WYR123" s="1267"/>
      <c r="WYS123" s="1267"/>
      <c r="WYT123" s="1267"/>
      <c r="WYU123" s="1267"/>
      <c r="WYV123" s="1267"/>
      <c r="WYW123" s="1267"/>
      <c r="WYX123" s="1267"/>
      <c r="WYY123" s="1267"/>
      <c r="WYZ123" s="1267"/>
      <c r="WZA123" s="1267"/>
      <c r="WZB123" s="1267"/>
      <c r="WZC123" s="1267"/>
      <c r="WZD123" s="1267"/>
      <c r="WZE123" s="1267"/>
      <c r="WZF123" s="1267"/>
      <c r="WZG123" s="1267"/>
      <c r="WZH123" s="1267"/>
      <c r="WZI123" s="1267"/>
      <c r="WZJ123" s="1267"/>
      <c r="WZK123" s="1267"/>
      <c r="WZL123" s="1267"/>
      <c r="WZM123" s="1267"/>
      <c r="WZN123" s="1267"/>
      <c r="WZO123" s="1267"/>
      <c r="WZP123" s="1267"/>
      <c r="WZQ123" s="1267"/>
      <c r="WZR123" s="1267"/>
      <c r="WZS123" s="1267"/>
      <c r="WZT123" s="1267"/>
      <c r="WZU123" s="1267"/>
      <c r="WZV123" s="1267"/>
      <c r="WZW123" s="1267"/>
      <c r="WZX123" s="1267"/>
      <c r="WZY123" s="1267"/>
      <c r="WZZ123" s="1267"/>
      <c r="XAA123" s="1267"/>
      <c r="XAB123" s="1267"/>
      <c r="XAC123" s="1267"/>
      <c r="XAD123" s="1267"/>
      <c r="XAE123" s="1267"/>
      <c r="XAF123" s="1267"/>
      <c r="XAG123" s="1267"/>
      <c r="XAH123" s="1267"/>
      <c r="XAI123" s="1267"/>
      <c r="XAJ123" s="1267"/>
      <c r="XAK123" s="1267"/>
      <c r="XAL123" s="1267"/>
      <c r="XAM123" s="1267"/>
      <c r="XAN123" s="1267"/>
      <c r="XAO123" s="1267"/>
      <c r="XAP123" s="1267"/>
      <c r="XAQ123" s="1267"/>
      <c r="XAR123" s="1267"/>
      <c r="XAS123" s="1267"/>
      <c r="XAT123" s="1267"/>
      <c r="XAU123" s="1267"/>
      <c r="XAV123" s="1267"/>
      <c r="XAW123" s="1267"/>
      <c r="XAX123" s="1267"/>
      <c r="XAY123" s="1267"/>
      <c r="XAZ123" s="1267"/>
      <c r="XBA123" s="1267"/>
      <c r="XBB123" s="1267"/>
      <c r="XBC123" s="1267"/>
      <c r="XBD123" s="1267"/>
      <c r="XBE123" s="1267"/>
      <c r="XBF123" s="1267"/>
      <c r="XBG123" s="1267"/>
      <c r="XBH123" s="1267"/>
      <c r="XBI123" s="1267"/>
      <c r="XBJ123" s="1267"/>
      <c r="XBK123" s="1267"/>
      <c r="XBL123" s="1267"/>
      <c r="XBM123" s="1267"/>
      <c r="XBN123" s="1267"/>
      <c r="XBO123" s="1267"/>
      <c r="XBP123" s="1267"/>
      <c r="XBQ123" s="1267"/>
      <c r="XBR123" s="1267"/>
      <c r="XBS123" s="1267"/>
      <c r="XBT123" s="1267"/>
      <c r="XBU123" s="1267"/>
      <c r="XBV123" s="1267"/>
      <c r="XBW123" s="1267"/>
      <c r="XBX123" s="1267"/>
      <c r="XBY123" s="1267"/>
      <c r="XBZ123" s="1267"/>
      <c r="XCA123" s="1267"/>
      <c r="XCB123" s="1267"/>
      <c r="XCC123" s="1267"/>
      <c r="XCD123" s="1267"/>
      <c r="XCE123" s="1267"/>
      <c r="XCF123" s="1267"/>
      <c r="XCG123" s="1267"/>
      <c r="XCH123" s="1267"/>
      <c r="XCI123" s="1267"/>
      <c r="XCJ123" s="1267"/>
      <c r="XCK123" s="1267"/>
      <c r="XCL123" s="1267"/>
      <c r="XCM123" s="1267"/>
      <c r="XCN123" s="1267"/>
      <c r="XCO123" s="1267"/>
      <c r="XCP123" s="1267"/>
      <c r="XCQ123" s="1267"/>
      <c r="XCR123" s="1267"/>
      <c r="XCS123" s="1267"/>
      <c r="XCT123" s="1267"/>
      <c r="XCU123" s="1267"/>
      <c r="XCV123" s="1267"/>
      <c r="XCW123" s="1267"/>
      <c r="XCX123" s="1267"/>
      <c r="XCY123" s="1267"/>
      <c r="XCZ123" s="1267"/>
      <c r="XDA123" s="1267"/>
      <c r="XDB123" s="1267"/>
      <c r="XDC123" s="1267"/>
      <c r="XDD123" s="1267"/>
      <c r="XDE123" s="1267"/>
      <c r="XDF123" s="1267"/>
      <c r="XDG123" s="1267"/>
      <c r="XDH123" s="1267"/>
      <c r="XDI123" s="1267"/>
      <c r="XDJ123" s="1267"/>
      <c r="XDK123" s="1267"/>
      <c r="XDL123" s="1267"/>
      <c r="XDM123" s="1267"/>
      <c r="XDN123" s="1267"/>
      <c r="XDO123" s="1267"/>
      <c r="XDP123" s="1267"/>
      <c r="XDQ123" s="1267"/>
      <c r="XDR123" s="1267"/>
      <c r="XDS123" s="1267"/>
      <c r="XDT123" s="1267"/>
      <c r="XDU123" s="1267"/>
      <c r="XDV123" s="1267"/>
      <c r="XDW123" s="1267"/>
      <c r="XDX123" s="1267"/>
      <c r="XDY123" s="1267"/>
      <c r="XDZ123" s="1267"/>
      <c r="XEA123" s="1267"/>
      <c r="XEB123" s="1267"/>
      <c r="XEC123" s="1267"/>
      <c r="XED123" s="1267"/>
      <c r="XEE123" s="1267"/>
      <c r="XEF123" s="1267"/>
      <c r="XEG123" s="1267"/>
      <c r="XEH123" s="1267"/>
      <c r="XEI123" s="1267"/>
      <c r="XEJ123" s="1267"/>
      <c r="XEK123" s="1267"/>
      <c r="XEL123" s="1267"/>
      <c r="XEM123" s="1267"/>
      <c r="XEN123" s="1267"/>
      <c r="XEO123" s="1267"/>
      <c r="XEP123" s="1267"/>
      <c r="XEQ123" s="1267"/>
      <c r="XER123" s="1267"/>
      <c r="XES123" s="1267"/>
      <c r="XET123" s="1267"/>
      <c r="XEU123" s="1267"/>
      <c r="XEV123" s="1267"/>
      <c r="XEW123" s="1267"/>
      <c r="XEX123" s="1267"/>
      <c r="XEY123" s="1267"/>
      <c r="XEZ123" s="1267"/>
      <c r="XFA123" s="1267"/>
    </row>
    <row r="124" spans="1:16381" x14ac:dyDescent="0.25">
      <c r="A124" s="1221"/>
      <c r="B124" s="1222" t="s">
        <v>76</v>
      </c>
      <c r="C124" s="1222"/>
      <c r="D124" s="1222"/>
      <c r="E124" s="1272">
        <f>[6]INDUSTRY!$F$114</f>
        <v>387467</v>
      </c>
      <c r="F124" s="1272">
        <f>[6]INDUSTRY!$G$114</f>
        <v>377788.58575999999</v>
      </c>
      <c r="G124" s="1272">
        <f>[7]INDUSTRY!$H$114</f>
        <v>374309.76607000001</v>
      </c>
      <c r="H124" s="1272">
        <f>[8]INDUSTRY!$I$114</f>
        <v>370273.24637000001</v>
      </c>
      <c r="I124" s="1272">
        <f>[8]INDUSTRY!$J$114</f>
        <v>362264.19088000001</v>
      </c>
      <c r="J124" s="1272">
        <f>[6]INDUSTRY!$K$114</f>
        <v>354767.04473000002</v>
      </c>
      <c r="K124" s="1191">
        <f>[6]INDUSTRY!$L$114</f>
        <v>350683</v>
      </c>
      <c r="L124" s="1191">
        <f>[6]INDUSTRY!$M$114</f>
        <v>348543</v>
      </c>
      <c r="M124" s="1191">
        <f>[6]INDUSTRY!$N$114</f>
        <v>347225.15604999999</v>
      </c>
      <c r="N124" s="1191">
        <f>[6]INDUSTRY!$O$114</f>
        <v>348189.85824999999</v>
      </c>
      <c r="O124" s="1191">
        <f>[6]INDUSTRY!$P$114</f>
        <v>357640.34788000002</v>
      </c>
      <c r="P124" s="1191">
        <f>[6]INDUSTRY!$Q$114</f>
        <v>343243.93442000001</v>
      </c>
    </row>
    <row r="125" spans="1:16381" x14ac:dyDescent="0.25">
      <c r="A125" s="1273" t="s">
        <v>77</v>
      </c>
      <c r="B125" s="1273"/>
      <c r="C125" s="1273"/>
      <c r="D125" s="1273"/>
      <c r="E125" s="1274">
        <f>SUM(E126:E130)</f>
        <v>1554277</v>
      </c>
      <c r="F125" s="1274">
        <f t="shared" ref="F125:G125" si="126">SUM(F126:F130)</f>
        <v>2391916.7721800003</v>
      </c>
      <c r="G125" s="1274">
        <f t="shared" si="126"/>
        <v>2423167.43414</v>
      </c>
      <c r="H125" s="1274">
        <f t="shared" ref="H125" si="127">SUM(H126:H130)</f>
        <v>1667049.52391</v>
      </c>
      <c r="I125" s="1274">
        <f t="shared" ref="I125" si="128">SUM(I126:I130)</f>
        <v>1761039.1524</v>
      </c>
      <c r="J125" s="1274">
        <f t="shared" ref="J125" si="129">SUM(J126:J130)</f>
        <v>2001463.4714099998</v>
      </c>
      <c r="K125" s="1274">
        <f t="shared" ref="K125:M125" si="130">SUM(K126:K130)</f>
        <v>2121298.7540899999</v>
      </c>
      <c r="L125" s="1274">
        <f t="shared" si="130"/>
        <v>2135870.2890899996</v>
      </c>
      <c r="M125" s="1269">
        <f t="shared" si="130"/>
        <v>2138390.22315</v>
      </c>
      <c r="N125" s="1269">
        <f t="shared" ref="N125:P125" si="131">SUM(N126:N130)</f>
        <v>2191003.0278699999</v>
      </c>
      <c r="O125" s="1269">
        <f t="shared" si="131"/>
        <v>1857980.2119199997</v>
      </c>
      <c r="P125" s="1269">
        <f t="shared" si="131"/>
        <v>2217566.8538899999</v>
      </c>
    </row>
    <row r="126" spans="1:16381" x14ac:dyDescent="0.25">
      <c r="A126" s="1224"/>
      <c r="B126" s="1201" t="s">
        <v>140</v>
      </c>
      <c r="C126" s="1201"/>
      <c r="D126" s="1201"/>
      <c r="E126" s="1266">
        <f>[6]INDUSTRY!$F$116</f>
        <v>4207</v>
      </c>
      <c r="F126" s="1266">
        <f>[6]INDUSTRY!$G$116</f>
        <v>4209</v>
      </c>
      <c r="G126" s="1266">
        <f>[7]INDUSTRY!$H$116</f>
        <v>3516</v>
      </c>
      <c r="H126" s="1266">
        <f>[8]INDUSTRY!$I$116</f>
        <v>9513.6029999999992</v>
      </c>
      <c r="I126" s="1266">
        <f>[8]INDUSTRY!$J$116</f>
        <v>8208</v>
      </c>
      <c r="J126" s="1266">
        <f>[6]INDUSTRY!$K$116</f>
        <v>3534.6030000000001</v>
      </c>
      <c r="K126" s="1191">
        <f>[6]INDUSTRY!$L$116</f>
        <v>3598</v>
      </c>
      <c r="L126" s="1191">
        <f>[6]INDUSTRY!$M$116</f>
        <v>3476</v>
      </c>
      <c r="M126" s="1191">
        <f>[6]INDUSTRY!$N$116</f>
        <v>3478</v>
      </c>
      <c r="N126" s="1191">
        <f>[6]INDUSTRY!$O$116</f>
        <v>3546</v>
      </c>
      <c r="O126" s="1191">
        <f>[6]INDUSTRY!$P$116</f>
        <v>3211.6120000000001</v>
      </c>
      <c r="P126" s="1191">
        <f>[6]INDUSTRY!$Q$116</f>
        <v>3272.6120000000001</v>
      </c>
    </row>
    <row r="127" spans="1:16381" x14ac:dyDescent="0.25">
      <c r="A127" s="1091"/>
      <c r="B127" s="1093" t="s">
        <v>79</v>
      </c>
      <c r="C127" s="1093"/>
      <c r="D127" s="1093"/>
      <c r="E127" s="1191">
        <f>[6]INDUSTRY!$F$117</f>
        <v>764744</v>
      </c>
      <c r="F127" s="1191">
        <f>[6]INDUSTRY!$G$117</f>
        <v>1472878.16824</v>
      </c>
      <c r="G127" s="1094">
        <f>[7]INDUSTRY!$H$117</f>
        <v>1556361.1710600001</v>
      </c>
      <c r="H127" s="1191">
        <f>[8]INDUSTRY!$I$117</f>
        <v>712929.82484000002</v>
      </c>
      <c r="I127" s="1191">
        <f>[8]INDUSTRY!$J$117</f>
        <v>623405.75852999999</v>
      </c>
      <c r="J127" s="1191">
        <f>[6]INDUSTRY!$K$117</f>
        <v>694456.28249000001</v>
      </c>
      <c r="K127" s="1191">
        <f>[6]INDUSTRY!$L$117</f>
        <v>980922.52099999995</v>
      </c>
      <c r="L127" s="1191">
        <f>[6]INDUSTRY!$M$117</f>
        <v>994672.05599999998</v>
      </c>
      <c r="M127" s="1191">
        <f>[6]INDUSTRY!$N$117</f>
        <v>979424.52622</v>
      </c>
      <c r="N127" s="1191">
        <f>[6]INDUSTRY!$O$117</f>
        <v>966045.21288999997</v>
      </c>
      <c r="O127" s="1191">
        <f>[6]INDUSTRY!$P$117</f>
        <v>683647.70409999997</v>
      </c>
      <c r="P127" s="1191">
        <f>[6]INDUSTRY!$Q$117</f>
        <v>803355.78646999993</v>
      </c>
    </row>
    <row r="128" spans="1:16381" x14ac:dyDescent="0.25">
      <c r="A128" s="1091"/>
      <c r="B128" s="1093" t="s">
        <v>80</v>
      </c>
      <c r="C128" s="1093"/>
      <c r="D128" s="1093"/>
      <c r="E128" s="1191">
        <f>[6]INDUSTRY!$F$118</f>
        <v>326439</v>
      </c>
      <c r="F128" s="1191">
        <f>[6]INDUSTRY!$G$118</f>
        <v>324755.60394</v>
      </c>
      <c r="G128" s="1094">
        <f>[7]INDUSTRY!$H$118</f>
        <v>304158.26308</v>
      </c>
      <c r="H128" s="1191">
        <f>[8]INDUSTRY!$I$118</f>
        <v>211557.66107</v>
      </c>
      <c r="I128" s="1191">
        <f>[8]INDUSTRY!$J$118</f>
        <v>420423.39387000003</v>
      </c>
      <c r="J128" s="1191">
        <f>[6]INDUSTRY!$K$118</f>
        <v>388946.35282999999</v>
      </c>
      <c r="K128" s="1191">
        <f>[6]INDUSTRY!$L$118</f>
        <v>275134</v>
      </c>
      <c r="L128" s="1191">
        <f>[6]INDUSTRY!$M$118</f>
        <v>305035</v>
      </c>
      <c r="M128" s="1191">
        <f>[6]INDUSTRY!$N$118</f>
        <v>278334.46383999998</v>
      </c>
      <c r="N128" s="1191">
        <f>[6]INDUSTRY!$O$118</f>
        <v>445444.08189000003</v>
      </c>
      <c r="O128" s="1191">
        <f>[6]INDUSTRY!$P$118</f>
        <v>383782.34272999997</v>
      </c>
      <c r="P128" s="1191">
        <f>[6]INDUSTRY!$Q$118</f>
        <v>434912.84941999998</v>
      </c>
    </row>
    <row r="129" spans="1:16" x14ac:dyDescent="0.25">
      <c r="A129" s="1091"/>
      <c r="B129" s="1093" t="s">
        <v>141</v>
      </c>
      <c r="C129" s="1093"/>
      <c r="D129" s="1093"/>
      <c r="E129" s="1191">
        <f>[6]INDUSTRY!$F$119</f>
        <v>120208</v>
      </c>
      <c r="F129" s="1191">
        <f>[6]INDUSTRY!$G$119</f>
        <v>124455</v>
      </c>
      <c r="G129" s="1094">
        <f>[7]INDUSTRY!$H$119</f>
        <v>105956</v>
      </c>
      <c r="H129" s="1191">
        <f>[8]INDUSTRY!$I$119</f>
        <v>105831.435</v>
      </c>
      <c r="I129" s="1191">
        <f>[8]INDUSTRY!$J$119</f>
        <v>106084</v>
      </c>
      <c r="J129" s="1191">
        <f>[6]INDUSTRY!$K$119</f>
        <v>94302.633090000003</v>
      </c>
      <c r="K129" s="1191">
        <f>[6]INDUSTRY!$L$119</f>
        <v>88777.633090000003</v>
      </c>
      <c r="L129" s="1191">
        <f>[6]INDUSTRY!$M$119</f>
        <v>88352.633090000003</v>
      </c>
      <c r="M129" s="1191">
        <f>[6]INDUSTRY!$N$119</f>
        <v>93391.633090000003</v>
      </c>
      <c r="N129" s="1191">
        <f>[6]INDUSTRY!$O$119</f>
        <v>93739.633090000003</v>
      </c>
      <c r="O129" s="1191">
        <f>[6]INDUSTRY!$P$119</f>
        <v>94098.220090000003</v>
      </c>
      <c r="P129" s="1191">
        <f>[6]INDUSTRY!$Q$119</f>
        <v>91380.129000000001</v>
      </c>
    </row>
    <row r="130" spans="1:16" ht="15.75" thickBot="1" x14ac:dyDescent="0.3">
      <c r="A130" s="1097"/>
      <c r="B130" s="1099" t="s">
        <v>43</v>
      </c>
      <c r="C130" s="1099"/>
      <c r="D130" s="1099"/>
      <c r="E130" s="1191">
        <f>[6]INDUSTRY!$F$120</f>
        <v>338679</v>
      </c>
      <c r="F130" s="1191">
        <f>[6]INDUSTRY!$G$120</f>
        <v>465619</v>
      </c>
      <c r="G130" s="1094">
        <f>[7]INDUSTRY!$H$120</f>
        <v>453176</v>
      </c>
      <c r="H130" s="1191">
        <f>[8]INDUSTRY!$I$120</f>
        <v>627217</v>
      </c>
      <c r="I130" s="1191">
        <f>[8]INDUSTRY!$J$120</f>
        <v>602918</v>
      </c>
      <c r="J130" s="1191">
        <f>[6]INDUSTRY!$K$120</f>
        <v>820223.6</v>
      </c>
      <c r="K130" s="1191">
        <f>[6]INDUSTRY!$L$120</f>
        <v>772866.6</v>
      </c>
      <c r="L130" s="1191">
        <f>[6]INDUSTRY!$M$120</f>
        <v>744334.6</v>
      </c>
      <c r="M130" s="1191">
        <f>[6]INDUSTRY!$N$120</f>
        <v>783761.6</v>
      </c>
      <c r="N130" s="1191">
        <f>[6]INDUSTRY!$O$120</f>
        <v>682228.1</v>
      </c>
      <c r="O130" s="1191">
        <f>[6]INDUSTRY!$P$120</f>
        <v>693240.33299999998</v>
      </c>
      <c r="P130" s="1191">
        <f>[6]INDUSTRY!$Q$120</f>
        <v>884645.47699999996</v>
      </c>
    </row>
    <row r="131" spans="1:16" ht="15.75" thickBot="1" x14ac:dyDescent="0.3">
      <c r="A131" s="1105" t="s">
        <v>81</v>
      </c>
      <c r="B131" s="1165"/>
      <c r="C131" s="1165"/>
      <c r="D131" s="1165"/>
      <c r="E131" s="1090">
        <f>E71+E81+E104+E119+E120+E125</f>
        <v>99861045</v>
      </c>
      <c r="F131" s="1090">
        <f t="shared" ref="F131:G131" si="132">F71+F81+F104+F119+F120+F125</f>
        <v>102263875.67898001</v>
      </c>
      <c r="G131" s="1090">
        <f t="shared" si="132"/>
        <v>104745410.06536999</v>
      </c>
      <c r="H131" s="1187">
        <f t="shared" ref="H131" si="133">H71+H81+H104+H119+H120+H125</f>
        <v>104158323.41249251</v>
      </c>
      <c r="I131" s="1187">
        <f t="shared" ref="I131" si="134">I71+I81+I104+I119+I120+I125</f>
        <v>105027980.29571</v>
      </c>
      <c r="J131" s="1187">
        <f t="shared" ref="J131" si="135">J71+J81+J104+J119+J120+J125</f>
        <v>104983795.82907254</v>
      </c>
      <c r="K131" s="1090">
        <f>K71+K81+K104+K119+K120+K125</f>
        <v>104842246.06707999</v>
      </c>
      <c r="L131" s="1090">
        <f>L71+L81+L104+L119+L120+L125</f>
        <v>105212365.08527999</v>
      </c>
      <c r="M131" s="1090">
        <f t="shared" ref="M131" si="136">M71+M81+M104+M119+M120+M125</f>
        <v>106098856.13543999</v>
      </c>
      <c r="N131" s="1187">
        <f t="shared" ref="N131" si="137">N71+N81+N104+N119+N120+N125</f>
        <v>106214650.74141</v>
      </c>
      <c r="O131" s="1187">
        <f>O71+O81+O104+O119+O120+O125</f>
        <v>109491323.72679999</v>
      </c>
      <c r="P131" s="1187">
        <f>P71+P81+P104+P119+P120+P125</f>
        <v>110060112.00461003</v>
      </c>
    </row>
    <row r="132" spans="1:16" ht="15.75" thickBot="1" x14ac:dyDescent="0.3">
      <c r="A132" s="1166" t="s">
        <v>82</v>
      </c>
      <c r="B132" s="1167"/>
      <c r="C132" s="1168"/>
      <c r="D132" s="1168"/>
      <c r="E132" s="1169"/>
      <c r="F132" s="1169"/>
      <c r="G132" s="1169"/>
      <c r="H132" s="1262"/>
      <c r="I132" s="1262"/>
      <c r="J132" s="1262"/>
      <c r="K132" s="1169"/>
      <c r="L132" s="1169"/>
      <c r="M132" s="1169"/>
      <c r="N132" s="1262"/>
      <c r="O132" s="1262"/>
      <c r="P132" s="1262"/>
    </row>
    <row r="133" spans="1:16" x14ac:dyDescent="0.25">
      <c r="A133" s="1127" t="s">
        <v>83</v>
      </c>
      <c r="B133" s="1104"/>
      <c r="C133" s="1104"/>
      <c r="D133" s="1104"/>
      <c r="E133" s="1094">
        <f>[7]INDUSTRY!$F$123</f>
        <v>573755</v>
      </c>
      <c r="F133" s="1094">
        <f>[6]INDUSTRY!$G$123</f>
        <v>216062</v>
      </c>
      <c r="G133" s="1094">
        <f>[7]INDUSTRY!$H$123</f>
        <v>280028</v>
      </c>
      <c r="H133" s="1191">
        <f>[8]INDUSTRY!$I$123</f>
        <v>395938</v>
      </c>
      <c r="I133" s="1191">
        <f>[8]INDUSTRY!$J$123</f>
        <v>470457</v>
      </c>
      <c r="J133" s="1191">
        <f>[8]INDUSTRY!$K$123</f>
        <v>660798</v>
      </c>
      <c r="K133" s="1094">
        <f>[6]INDUSTRY!$L$123</f>
        <v>676042</v>
      </c>
      <c r="L133" s="1191">
        <f>[6]INDUSTRY!$M$123</f>
        <v>930426</v>
      </c>
      <c r="M133" s="1191">
        <f>[6]INDUSTRY!$N$123</f>
        <v>797542</v>
      </c>
      <c r="N133" s="1191">
        <f>[6]INDUSTRY!$O$123</f>
        <v>717628</v>
      </c>
      <c r="O133" s="1191">
        <f>[6]INDUSTRY!$P$123</f>
        <v>712644</v>
      </c>
      <c r="P133" s="1191">
        <f>[6]INDUSTRY!$Q$123</f>
        <v>885063.24600000004</v>
      </c>
    </row>
    <row r="134" spans="1:16" x14ac:dyDescent="0.25">
      <c r="A134" s="1091" t="s">
        <v>142</v>
      </c>
      <c r="B134" s="1093"/>
      <c r="C134" s="1093"/>
      <c r="D134" s="1093"/>
      <c r="E134" s="1094">
        <f>[7]INDUSTRY!$F$124</f>
        <v>3803376</v>
      </c>
      <c r="F134" s="1094">
        <f>[6]INDUSTRY!$G$124</f>
        <v>3725654</v>
      </c>
      <c r="G134" s="1094">
        <f>[7]INDUSTRY!$H$124</f>
        <v>3632941</v>
      </c>
      <c r="H134" s="1191">
        <f>[8]INDUSTRY!$I$124</f>
        <v>3962491.3969999999</v>
      </c>
      <c r="I134" s="1191">
        <f>[8]INDUSTRY!$J$124</f>
        <v>5151256</v>
      </c>
      <c r="J134" s="1191">
        <f>[8]INDUSTRY!$K$124</f>
        <v>4018720</v>
      </c>
      <c r="K134" s="1191">
        <f>[6]INDUSTRY!$L$124</f>
        <v>4012314</v>
      </c>
      <c r="L134" s="1191">
        <f>[6]INDUSTRY!$M$124</f>
        <v>4161305</v>
      </c>
      <c r="M134" s="1191">
        <f>[6]INDUSTRY!$N$124</f>
        <v>4227614</v>
      </c>
      <c r="N134" s="1191">
        <f>[6]INDUSTRY!$O$124</f>
        <v>4169215</v>
      </c>
      <c r="O134" s="1191">
        <f>[6]INDUSTRY!$P$124</f>
        <v>4423921</v>
      </c>
      <c r="P134" s="1191">
        <f>[6]INDUSTRY!$Q$124</f>
        <v>4602245.29</v>
      </c>
    </row>
    <row r="135" spans="1:16" ht="15.75" thickBot="1" x14ac:dyDescent="0.3">
      <c r="A135" s="1171" t="s">
        <v>143</v>
      </c>
      <c r="B135" s="1172"/>
      <c r="C135" s="1172"/>
      <c r="D135" s="1172"/>
      <c r="E135" s="1173"/>
      <c r="F135" s="1173">
        <f>[9]INDUSTRY!$G$125</f>
        <v>0</v>
      </c>
      <c r="G135" s="1173">
        <f>[9]INDUSTRY!$H$125</f>
        <v>0</v>
      </c>
      <c r="H135" s="1191">
        <f>[8]INDUSTRY!$I$125</f>
        <v>0</v>
      </c>
      <c r="I135" s="1191">
        <f>[8]INDUSTRY!$J$125</f>
        <v>0</v>
      </c>
      <c r="J135" s="1191">
        <f>[8]INDUSTRY!$K$125</f>
        <v>0</v>
      </c>
      <c r="K135" s="1173">
        <f>[9]INDUSTRY!$L$125</f>
        <v>0</v>
      </c>
      <c r="L135" s="1173">
        <f>[9]INDUSTRY!$M$125</f>
        <v>0</v>
      </c>
      <c r="M135" s="1173">
        <f>[9]INDUSTRY!$N$125</f>
        <v>0</v>
      </c>
      <c r="N135" s="1173">
        <f>[9]INDUSTRY!$O$125</f>
        <v>0</v>
      </c>
      <c r="O135" s="1173">
        <f>[9]INDUSTRY!$P$125</f>
        <v>0</v>
      </c>
      <c r="P135" s="1173">
        <f>[9]INDUSTRY!$Q$125</f>
        <v>0</v>
      </c>
    </row>
    <row r="136" spans="1:16" x14ac:dyDescent="0.25">
      <c r="I136" s="1181"/>
      <c r="J136" s="1181"/>
      <c r="N136" s="1178"/>
      <c r="O136" s="1178"/>
      <c r="P136" s="1178"/>
    </row>
    <row r="137" spans="1:16" x14ac:dyDescent="0.25">
      <c r="E137" s="1075"/>
      <c r="F137" s="1183"/>
      <c r="G137" s="1183"/>
      <c r="H137" s="1183"/>
      <c r="I137" s="1183"/>
      <c r="J137" s="1183"/>
      <c r="K137" s="1183"/>
      <c r="L137" s="1075"/>
      <c r="M137" s="1075"/>
      <c r="N137" s="1075"/>
      <c r="O137" s="1075"/>
      <c r="P137" s="1075"/>
    </row>
    <row r="138" spans="1:16" x14ac:dyDescent="0.25">
      <c r="N138" s="1178"/>
      <c r="O138" s="1178"/>
      <c r="P138" s="1178"/>
    </row>
    <row r="139" spans="1:16" x14ac:dyDescent="0.25">
      <c r="N139" s="1178"/>
      <c r="O139" s="1178"/>
      <c r="P139" s="1178"/>
    </row>
    <row r="140" spans="1:16" x14ac:dyDescent="0.25">
      <c r="L140" s="1075"/>
      <c r="N140" s="1178"/>
      <c r="O140" s="1178"/>
      <c r="P140" s="1178"/>
    </row>
    <row r="141" spans="1:16" x14ac:dyDescent="0.25">
      <c r="N141" s="1178"/>
      <c r="O141" s="1178"/>
      <c r="P141" s="1178"/>
    </row>
    <row r="142" spans="1:16" x14ac:dyDescent="0.25">
      <c r="N142" s="1178"/>
      <c r="O142" s="1178"/>
      <c r="P142" s="1178"/>
    </row>
    <row r="143" spans="1:16" x14ac:dyDescent="0.25">
      <c r="N143" s="1178"/>
      <c r="O143" s="1178"/>
      <c r="P143" s="1178"/>
    </row>
    <row r="144" spans="1:16" x14ac:dyDescent="0.25">
      <c r="N144" s="1178"/>
      <c r="O144" s="1178"/>
      <c r="P144" s="1178"/>
    </row>
    <row r="145" spans="14:16" x14ac:dyDescent="0.25">
      <c r="N145" s="1178"/>
      <c r="O145" s="1178"/>
      <c r="P145" s="1178"/>
    </row>
    <row r="146" spans="14:16" x14ac:dyDescent="0.25">
      <c r="N146" s="1178"/>
      <c r="O146" s="1178"/>
      <c r="P146" s="1178"/>
    </row>
    <row r="147" spans="14:16" x14ac:dyDescent="0.25">
      <c r="N147" s="1178"/>
      <c r="O147" s="1178"/>
      <c r="P147" s="1178"/>
    </row>
    <row r="148" spans="14:16" x14ac:dyDescent="0.25">
      <c r="N148" s="1178"/>
      <c r="O148" s="1178"/>
      <c r="P148" s="1178"/>
    </row>
    <row r="149" spans="14:16" x14ac:dyDescent="0.25">
      <c r="N149" s="1178"/>
      <c r="O149" s="1178"/>
      <c r="P149" s="1178"/>
    </row>
    <row r="150" spans="14:16" x14ac:dyDescent="0.25">
      <c r="N150" s="1178"/>
      <c r="O150" s="1178"/>
      <c r="P150" s="1178"/>
    </row>
    <row r="151" spans="14:16" x14ac:dyDescent="0.25">
      <c r="N151" s="1178"/>
      <c r="O151" s="1178"/>
      <c r="P151" s="1178"/>
    </row>
    <row r="152" spans="14:16" x14ac:dyDescent="0.25">
      <c r="N152" s="1178"/>
      <c r="O152" s="1178"/>
      <c r="P152" s="1178"/>
    </row>
    <row r="153" spans="14:16" x14ac:dyDescent="0.25">
      <c r="N153" s="1178"/>
      <c r="O153" s="1178"/>
      <c r="P153" s="1178"/>
    </row>
    <row r="154" spans="14:16" x14ac:dyDescent="0.25">
      <c r="N154" s="1178"/>
      <c r="O154" s="1178"/>
      <c r="P154" s="1178"/>
    </row>
    <row r="155" spans="14:16" x14ac:dyDescent="0.25">
      <c r="N155" s="1178"/>
      <c r="O155" s="1178"/>
      <c r="P155" s="1178"/>
    </row>
    <row r="156" spans="14:16" x14ac:dyDescent="0.25">
      <c r="N156" s="1178"/>
      <c r="O156" s="1178"/>
      <c r="P156" s="1178"/>
    </row>
    <row r="157" spans="14:16" x14ac:dyDescent="0.25">
      <c r="N157" s="1178"/>
      <c r="O157" s="1178"/>
      <c r="P157" s="1178"/>
    </row>
    <row r="158" spans="14:16" x14ac:dyDescent="0.25">
      <c r="N158" s="1178"/>
      <c r="O158" s="1178"/>
      <c r="P158" s="1178"/>
    </row>
    <row r="159" spans="14:16" x14ac:dyDescent="0.25">
      <c r="N159" s="1178"/>
      <c r="O159" s="1178"/>
      <c r="P159" s="1178"/>
    </row>
    <row r="160" spans="14:16" x14ac:dyDescent="0.25">
      <c r="N160" s="1178"/>
      <c r="O160" s="1178"/>
      <c r="P160" s="1178"/>
    </row>
    <row r="161" spans="14:16" x14ac:dyDescent="0.25">
      <c r="N161" s="1178"/>
      <c r="O161" s="1178"/>
      <c r="P161" s="1178"/>
    </row>
    <row r="162" spans="14:16" x14ac:dyDescent="0.25">
      <c r="N162" s="1178"/>
      <c r="O162" s="1178"/>
      <c r="P162" s="1178"/>
    </row>
    <row r="163" spans="14:16" x14ac:dyDescent="0.25">
      <c r="N163" s="1178"/>
      <c r="O163" s="1178"/>
      <c r="P163" s="1178"/>
    </row>
    <row r="164" spans="14:16" x14ac:dyDescent="0.25">
      <c r="N164" s="1178"/>
      <c r="O164" s="1178"/>
      <c r="P164" s="1178"/>
    </row>
    <row r="165" spans="14:16" x14ac:dyDescent="0.25">
      <c r="N165" s="1178"/>
      <c r="O165" s="1178"/>
      <c r="P165" s="1178"/>
    </row>
    <row r="166" spans="14:16" x14ac:dyDescent="0.25">
      <c r="N166" s="1178"/>
      <c r="O166" s="1178"/>
      <c r="P166" s="1178"/>
    </row>
    <row r="167" spans="14:16" x14ac:dyDescent="0.25">
      <c r="N167" s="1178"/>
      <c r="O167" s="1178"/>
      <c r="P167" s="1178"/>
    </row>
    <row r="168" spans="14:16" x14ac:dyDescent="0.25">
      <c r="N168" s="1178"/>
      <c r="O168" s="1178"/>
      <c r="P168" s="1178"/>
    </row>
    <row r="169" spans="14:16" x14ac:dyDescent="0.25">
      <c r="N169" s="1178"/>
      <c r="O169" s="1178"/>
      <c r="P169" s="1178"/>
    </row>
    <row r="170" spans="14:16" x14ac:dyDescent="0.25">
      <c r="N170" s="1178"/>
      <c r="O170" s="1178"/>
      <c r="P170" s="1178"/>
    </row>
    <row r="171" spans="14:16" x14ac:dyDescent="0.25">
      <c r="N171" s="1178"/>
      <c r="O171" s="1178"/>
      <c r="P171" s="1178"/>
    </row>
    <row r="172" spans="14:16" x14ac:dyDescent="0.25">
      <c r="N172" s="1178"/>
      <c r="O172" s="1178"/>
      <c r="P172" s="1178"/>
    </row>
    <row r="173" spans="14:16" x14ac:dyDescent="0.25">
      <c r="N173" s="1178"/>
      <c r="O173" s="1178"/>
      <c r="P173" s="1178"/>
    </row>
    <row r="174" spans="14:16" x14ac:dyDescent="0.25">
      <c r="N174" s="1178"/>
      <c r="O174" s="1178"/>
      <c r="P174" s="1178"/>
    </row>
    <row r="175" spans="14:16" x14ac:dyDescent="0.25">
      <c r="N175" s="1178"/>
      <c r="O175" s="1178"/>
      <c r="P175" s="1178"/>
    </row>
    <row r="176" spans="14:16" x14ac:dyDescent="0.25">
      <c r="N176" s="1178"/>
      <c r="O176" s="1178"/>
      <c r="P176" s="1178"/>
    </row>
    <row r="177" spans="14:16" x14ac:dyDescent="0.25">
      <c r="N177" s="1178"/>
      <c r="O177" s="1178"/>
      <c r="P177" s="1178"/>
    </row>
    <row r="178" spans="14:16" x14ac:dyDescent="0.25">
      <c r="N178" s="1178"/>
      <c r="O178" s="1178"/>
      <c r="P178" s="1178"/>
    </row>
    <row r="179" spans="14:16" x14ac:dyDescent="0.25">
      <c r="N179" s="1178"/>
      <c r="O179" s="1178"/>
      <c r="P179" s="1178"/>
    </row>
    <row r="180" spans="14:16" x14ac:dyDescent="0.25">
      <c r="N180" s="1178"/>
      <c r="O180" s="1178"/>
      <c r="P180" s="1178"/>
    </row>
    <row r="181" spans="14:16" x14ac:dyDescent="0.25">
      <c r="N181" s="1178"/>
      <c r="O181" s="1178"/>
      <c r="P181" s="1178"/>
    </row>
    <row r="182" spans="14:16" x14ac:dyDescent="0.25">
      <c r="N182" s="1178"/>
      <c r="O182" s="1178"/>
      <c r="P182" s="1178"/>
    </row>
    <row r="183" spans="14:16" x14ac:dyDescent="0.25">
      <c r="N183" s="1178"/>
      <c r="O183" s="1178"/>
      <c r="P183" s="1178"/>
    </row>
    <row r="184" spans="14:16" x14ac:dyDescent="0.25">
      <c r="N184" s="1178"/>
      <c r="O184" s="1178"/>
      <c r="P184" s="1178"/>
    </row>
    <row r="185" spans="14:16" x14ac:dyDescent="0.25">
      <c r="N185" s="1178"/>
      <c r="O185" s="1178"/>
      <c r="P185" s="1178"/>
    </row>
    <row r="186" spans="14:16" x14ac:dyDescent="0.25">
      <c r="N186" s="1178"/>
      <c r="O186" s="1178"/>
      <c r="P186" s="1178"/>
    </row>
    <row r="187" spans="14:16" x14ac:dyDescent="0.25">
      <c r="N187" s="1178"/>
      <c r="O187" s="1178"/>
      <c r="P187" s="1178"/>
    </row>
    <row r="188" spans="14:16" x14ac:dyDescent="0.25">
      <c r="N188" s="1178"/>
      <c r="O188" s="1178"/>
      <c r="P188" s="1178"/>
    </row>
    <row r="189" spans="14:16" x14ac:dyDescent="0.25">
      <c r="N189" s="1178"/>
      <c r="O189" s="1178"/>
      <c r="P189" s="1178"/>
    </row>
    <row r="190" spans="14:16" x14ac:dyDescent="0.25">
      <c r="N190" s="1178"/>
      <c r="O190" s="1178"/>
      <c r="P190" s="1178"/>
    </row>
    <row r="191" spans="14:16" x14ac:dyDescent="0.25">
      <c r="N191" s="1178"/>
      <c r="O191" s="1178"/>
      <c r="P191" s="1178"/>
    </row>
    <row r="192" spans="14:16" x14ac:dyDescent="0.25">
      <c r="N192" s="1178"/>
      <c r="O192" s="1178"/>
      <c r="P192" s="1178"/>
    </row>
    <row r="193" spans="14:16" x14ac:dyDescent="0.25">
      <c r="N193" s="1178"/>
      <c r="O193" s="1178"/>
      <c r="P193" s="1178"/>
    </row>
    <row r="194" spans="14:16" x14ac:dyDescent="0.25">
      <c r="N194" s="1178"/>
      <c r="O194" s="1178"/>
      <c r="P194" s="1178"/>
    </row>
    <row r="195" spans="14:16" x14ac:dyDescent="0.25">
      <c r="N195" s="1178"/>
      <c r="O195" s="1178"/>
      <c r="P195" s="1178"/>
    </row>
    <row r="196" spans="14:16" x14ac:dyDescent="0.25">
      <c r="N196" s="1178"/>
      <c r="O196" s="1178"/>
      <c r="P196" s="1178"/>
    </row>
    <row r="197" spans="14:16" x14ac:dyDescent="0.25">
      <c r="N197" s="1178"/>
      <c r="O197" s="1178"/>
      <c r="P197" s="1178"/>
    </row>
    <row r="198" spans="14:16" x14ac:dyDescent="0.25">
      <c r="N198" s="1178"/>
      <c r="O198" s="1178"/>
      <c r="P198" s="1178"/>
    </row>
    <row r="199" spans="14:16" x14ac:dyDescent="0.25">
      <c r="N199" s="1178"/>
      <c r="O199" s="1178"/>
      <c r="P199" s="1178"/>
    </row>
    <row r="200" spans="14:16" x14ac:dyDescent="0.25">
      <c r="N200" s="1178"/>
      <c r="O200" s="1178"/>
      <c r="P200" s="1178"/>
    </row>
    <row r="201" spans="14:16" x14ac:dyDescent="0.25">
      <c r="N201" s="1178"/>
      <c r="O201" s="1178"/>
      <c r="P201" s="1178"/>
    </row>
    <row r="202" spans="14:16" x14ac:dyDescent="0.25">
      <c r="N202" s="1178"/>
      <c r="O202" s="1178"/>
      <c r="P202" s="1178"/>
    </row>
    <row r="203" spans="14:16" x14ac:dyDescent="0.25">
      <c r="N203" s="1178"/>
      <c r="O203" s="1178"/>
      <c r="P203" s="1178"/>
    </row>
    <row r="204" spans="14:16" x14ac:dyDescent="0.25">
      <c r="N204" s="1178"/>
      <c r="O204" s="1178"/>
      <c r="P204" s="1178"/>
    </row>
    <row r="205" spans="14:16" x14ac:dyDescent="0.25">
      <c r="N205" s="1178"/>
      <c r="O205" s="1178"/>
      <c r="P205" s="1178"/>
    </row>
    <row r="206" spans="14:16" x14ac:dyDescent="0.25">
      <c r="N206" s="1178"/>
      <c r="O206" s="1178"/>
      <c r="P206" s="1178"/>
    </row>
    <row r="207" spans="14:16" x14ac:dyDescent="0.25">
      <c r="N207" s="1178"/>
      <c r="O207" s="1178"/>
      <c r="P207" s="1178"/>
    </row>
    <row r="208" spans="14:16" x14ac:dyDescent="0.25">
      <c r="N208" s="1178"/>
      <c r="O208" s="1178"/>
      <c r="P208" s="1178"/>
    </row>
    <row r="209" spans="14:16" x14ac:dyDescent="0.25">
      <c r="N209" s="1178"/>
      <c r="O209" s="1178"/>
      <c r="P209" s="1178"/>
    </row>
    <row r="210" spans="14:16" x14ac:dyDescent="0.25">
      <c r="N210" s="1178"/>
      <c r="O210" s="1178"/>
      <c r="P210" s="1178"/>
    </row>
    <row r="211" spans="14:16" x14ac:dyDescent="0.25">
      <c r="N211" s="1178"/>
      <c r="O211" s="1178"/>
      <c r="P211" s="1178"/>
    </row>
    <row r="212" spans="14:16" x14ac:dyDescent="0.25">
      <c r="N212" s="1178"/>
      <c r="O212" s="1178"/>
      <c r="P212" s="1178"/>
    </row>
    <row r="213" spans="14:16" x14ac:dyDescent="0.25">
      <c r="N213" s="1178"/>
      <c r="O213" s="1178"/>
      <c r="P213" s="1178"/>
    </row>
    <row r="214" spans="14:16" x14ac:dyDescent="0.25">
      <c r="N214" s="1178"/>
      <c r="O214" s="1178"/>
      <c r="P214" s="1178"/>
    </row>
    <row r="215" spans="14:16" x14ac:dyDescent="0.25">
      <c r="N215" s="1178"/>
      <c r="O215" s="1178"/>
      <c r="P215" s="1178"/>
    </row>
    <row r="216" spans="14:16" x14ac:dyDescent="0.25">
      <c r="N216" s="1178"/>
      <c r="O216" s="1178"/>
      <c r="P216" s="1178"/>
    </row>
    <row r="217" spans="14:16" x14ac:dyDescent="0.25">
      <c r="N217" s="1178"/>
      <c r="O217" s="1178"/>
      <c r="P217" s="1178"/>
    </row>
    <row r="218" spans="14:16" x14ac:dyDescent="0.25">
      <c r="N218" s="1178"/>
      <c r="O218" s="1178"/>
      <c r="P218" s="1178"/>
    </row>
    <row r="219" spans="14:16" x14ac:dyDescent="0.25">
      <c r="N219" s="1178"/>
      <c r="O219" s="1178"/>
      <c r="P219" s="1178"/>
    </row>
    <row r="220" spans="14:16" x14ac:dyDescent="0.25">
      <c r="N220" s="1178"/>
      <c r="O220" s="1178"/>
      <c r="P220" s="1178"/>
    </row>
    <row r="221" spans="14:16" x14ac:dyDescent="0.25">
      <c r="N221" s="1178"/>
      <c r="O221" s="1178"/>
      <c r="P221" s="1178"/>
    </row>
    <row r="222" spans="14:16" x14ac:dyDescent="0.25">
      <c r="N222" s="1178"/>
      <c r="O222" s="1178"/>
      <c r="P222" s="1178"/>
    </row>
    <row r="223" spans="14:16" x14ac:dyDescent="0.25">
      <c r="N223" s="1178"/>
      <c r="O223" s="1178"/>
      <c r="P223" s="1178"/>
    </row>
    <row r="224" spans="14:16" x14ac:dyDescent="0.25">
      <c r="N224" s="1178"/>
      <c r="O224" s="1178"/>
      <c r="P224" s="1178"/>
    </row>
    <row r="225" spans="14:16" x14ac:dyDescent="0.25">
      <c r="N225" s="1178"/>
      <c r="O225" s="1178"/>
      <c r="P225" s="1178"/>
    </row>
    <row r="226" spans="14:16" x14ac:dyDescent="0.25">
      <c r="N226" s="1178"/>
      <c r="O226" s="1178"/>
      <c r="P226" s="1178"/>
    </row>
    <row r="227" spans="14:16" x14ac:dyDescent="0.25">
      <c r="N227" s="1178"/>
      <c r="O227" s="1178"/>
      <c r="P227" s="1178"/>
    </row>
    <row r="228" spans="14:16" x14ac:dyDescent="0.25">
      <c r="N228" s="1178"/>
      <c r="O228" s="1178"/>
      <c r="P228" s="1178"/>
    </row>
    <row r="229" spans="14:16" x14ac:dyDescent="0.25">
      <c r="N229" s="1178"/>
      <c r="O229" s="1178"/>
      <c r="P229" s="1178"/>
    </row>
    <row r="230" spans="14:16" x14ac:dyDescent="0.25">
      <c r="N230" s="1178"/>
      <c r="O230" s="1178"/>
      <c r="P230" s="1178"/>
    </row>
    <row r="231" spans="14:16" x14ac:dyDescent="0.25">
      <c r="N231" s="1178"/>
      <c r="O231" s="1178"/>
      <c r="P231" s="1178"/>
    </row>
    <row r="232" spans="14:16" x14ac:dyDescent="0.25">
      <c r="N232" s="1178"/>
      <c r="O232" s="1178"/>
      <c r="P232" s="1178"/>
    </row>
    <row r="233" spans="14:16" x14ac:dyDescent="0.25">
      <c r="N233" s="1178"/>
      <c r="O233" s="1178"/>
      <c r="P233" s="1178"/>
    </row>
    <row r="234" spans="14:16" x14ac:dyDescent="0.25">
      <c r="N234" s="1178"/>
      <c r="O234" s="1178"/>
      <c r="P234" s="1178"/>
    </row>
    <row r="235" spans="14:16" x14ac:dyDescent="0.25">
      <c r="N235" s="1178"/>
      <c r="O235" s="1178"/>
      <c r="P235" s="1178"/>
    </row>
    <row r="236" spans="14:16" x14ac:dyDescent="0.25">
      <c r="N236" s="1178"/>
      <c r="O236" s="1178"/>
      <c r="P236" s="1178"/>
    </row>
    <row r="237" spans="14:16" x14ac:dyDescent="0.25">
      <c r="N237" s="1178"/>
      <c r="O237" s="1178"/>
      <c r="P237" s="1178"/>
    </row>
    <row r="238" spans="14:16" x14ac:dyDescent="0.25">
      <c r="N238" s="1178"/>
      <c r="O238" s="1178"/>
      <c r="P238" s="1178"/>
    </row>
  </sheetData>
  <mergeCells count="28">
    <mergeCell ref="A8:P8"/>
    <mergeCell ref="D1:D3"/>
    <mergeCell ref="E1:E3"/>
    <mergeCell ref="G1:H3"/>
    <mergeCell ref="A4:M4"/>
    <mergeCell ref="A7:P7"/>
    <mergeCell ref="A9:P9"/>
    <mergeCell ref="A10:D15"/>
    <mergeCell ref="E10:G11"/>
    <mergeCell ref="H10:J11"/>
    <mergeCell ref="K10:M11"/>
    <mergeCell ref="N10:P11"/>
    <mergeCell ref="E12:E15"/>
    <mergeCell ref="F12:F15"/>
    <mergeCell ref="G12:G15"/>
    <mergeCell ref="H12:H15"/>
    <mergeCell ref="O12:O15"/>
    <mergeCell ref="P12:P15"/>
    <mergeCell ref="M12:M15"/>
    <mergeCell ref="N12:N15"/>
    <mergeCell ref="A118:D118"/>
    <mergeCell ref="I12:I15"/>
    <mergeCell ref="J12:J15"/>
    <mergeCell ref="K12:K15"/>
    <mergeCell ref="L12:L15"/>
    <mergeCell ref="A16:D16"/>
    <mergeCell ref="A69:D70"/>
    <mergeCell ref="B90:D90"/>
  </mergeCells>
  <pageMargins left="0.25" right="0.25" top="0.75" bottom="0.75" header="0.3" footer="0.3"/>
  <pageSetup paperSize="9" scale="70" orientation="landscape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194"/>
  <sheetViews>
    <sheetView zoomScale="80" zoomScaleNormal="80" workbookViewId="0">
      <selection activeCell="E24" sqref="E24"/>
    </sheetView>
  </sheetViews>
  <sheetFormatPr defaultRowHeight="15" x14ac:dyDescent="0.25"/>
  <cols>
    <col min="4" max="4" width="29.140625" customWidth="1"/>
    <col min="5" max="5" width="14.28515625" customWidth="1"/>
    <col min="6" max="6" width="13.5703125" customWidth="1"/>
    <col min="7" max="7" width="13.28515625" customWidth="1"/>
    <col min="8" max="8" width="16.42578125" customWidth="1"/>
    <col min="9" max="9" width="17.140625" customWidth="1"/>
    <col min="10" max="10" width="13.42578125" bestFit="1" customWidth="1"/>
    <col min="11" max="11" width="14" customWidth="1"/>
    <col min="12" max="12" width="15.28515625" customWidth="1"/>
    <col min="13" max="13" width="15.7109375" customWidth="1"/>
    <col min="14" max="14" width="15" customWidth="1"/>
    <col min="15" max="15" width="13.5703125" customWidth="1"/>
    <col min="16" max="16" width="13" customWidth="1"/>
    <col min="19" max="19" width="20.28515625" customWidth="1"/>
    <col min="20" max="20" width="15.42578125" customWidth="1"/>
    <col min="21" max="21" width="12.5703125" customWidth="1"/>
    <col min="22" max="22" width="14" customWidth="1"/>
    <col min="23" max="23" width="14.5703125" customWidth="1"/>
  </cols>
  <sheetData>
    <row r="1" spans="1:16" ht="15.75" x14ac:dyDescent="0.25">
      <c r="A1" s="1181"/>
      <c r="B1" s="196"/>
      <c r="C1" s="196"/>
      <c r="D1" s="1348"/>
      <c r="E1" s="1348"/>
      <c r="F1" s="196"/>
      <c r="G1" s="1314"/>
      <c r="H1" s="1314"/>
      <c r="I1" s="196"/>
      <c r="J1" s="196"/>
      <c r="K1" s="1181"/>
      <c r="L1" s="196"/>
      <c r="M1" s="1181"/>
      <c r="N1" s="1178"/>
      <c r="O1" s="1178"/>
      <c r="P1" s="1178"/>
    </row>
    <row r="2" spans="1:16" ht="15.75" x14ac:dyDescent="0.25">
      <c r="A2" s="1181"/>
      <c r="B2" s="196"/>
      <c r="C2" s="196"/>
      <c r="D2" s="1348"/>
      <c r="E2" s="1348"/>
      <c r="F2" s="196"/>
      <c r="G2" s="1314"/>
      <c r="H2" s="1314"/>
      <c r="I2" s="196"/>
      <c r="J2" s="1181"/>
      <c r="K2" s="1181"/>
      <c r="L2" s="1181"/>
      <c r="M2" s="1181"/>
      <c r="N2" s="1178"/>
      <c r="O2" s="1178"/>
      <c r="P2" s="1178"/>
    </row>
    <row r="3" spans="1:16" ht="15.75" x14ac:dyDescent="0.25">
      <c r="A3" s="1181"/>
      <c r="B3" s="196"/>
      <c r="C3" s="196"/>
      <c r="D3" s="1348"/>
      <c r="E3" s="1348"/>
      <c r="F3" s="196"/>
      <c r="G3" s="1314"/>
      <c r="H3" s="1314"/>
      <c r="I3" s="196"/>
      <c r="J3" s="1181"/>
      <c r="K3" s="1181"/>
      <c r="L3" s="1181"/>
      <c r="M3" s="1181"/>
      <c r="N3" s="1178"/>
      <c r="O3" s="1178"/>
      <c r="P3" s="1178"/>
    </row>
    <row r="4" spans="1:16" x14ac:dyDescent="0.25">
      <c r="A4" s="1303"/>
      <c r="B4" s="1303"/>
      <c r="C4" s="1303"/>
      <c r="D4" s="1303"/>
      <c r="E4" s="1303"/>
      <c r="F4" s="1303"/>
      <c r="G4" s="1303"/>
      <c r="H4" s="1303"/>
      <c r="I4" s="1303"/>
      <c r="J4" s="1303"/>
      <c r="K4" s="1303"/>
      <c r="L4" s="1303"/>
      <c r="M4" s="1303"/>
      <c r="N4" s="1178"/>
      <c r="O4" s="1178"/>
      <c r="P4" s="1178"/>
    </row>
    <row r="5" spans="1:16" x14ac:dyDescent="0.25">
      <c r="A5" s="1275"/>
      <c r="B5" s="1275"/>
      <c r="C5" s="1275"/>
      <c r="D5" s="1275"/>
      <c r="E5" s="1275"/>
      <c r="F5" s="1275"/>
      <c r="G5" s="1275"/>
      <c r="H5" s="1275"/>
      <c r="I5" s="1275"/>
      <c r="J5" s="1275"/>
      <c r="K5" s="1275"/>
      <c r="L5" s="1275"/>
      <c r="M5" s="1275"/>
      <c r="N5" s="1178"/>
      <c r="O5" s="1178"/>
      <c r="P5" s="1178"/>
    </row>
    <row r="6" spans="1:16" x14ac:dyDescent="0.25">
      <c r="A6" s="1275"/>
      <c r="B6" s="1275"/>
      <c r="C6" s="1275"/>
      <c r="D6" s="1275"/>
      <c r="E6" s="1275"/>
      <c r="F6" s="1275"/>
      <c r="G6" s="1275"/>
      <c r="H6" s="1275"/>
      <c r="I6" s="1275"/>
      <c r="J6" s="1275"/>
      <c r="K6" s="1275"/>
      <c r="L6" s="1275"/>
      <c r="M6" s="1275"/>
      <c r="N6" s="1178"/>
      <c r="O6" s="1178"/>
      <c r="P6" s="1178"/>
    </row>
    <row r="7" spans="1:16" ht="15.75" x14ac:dyDescent="0.25">
      <c r="A7" s="1442" t="s">
        <v>145</v>
      </c>
      <c r="B7" s="1442"/>
      <c r="C7" s="1442"/>
      <c r="D7" s="1442"/>
      <c r="E7" s="1442"/>
      <c r="F7" s="1442"/>
      <c r="G7" s="1442"/>
      <c r="H7" s="1442"/>
      <c r="I7" s="1442"/>
      <c r="J7" s="1442"/>
      <c r="K7" s="1442"/>
      <c r="L7" s="1442"/>
      <c r="M7" s="1442"/>
      <c r="N7" s="1442"/>
      <c r="O7" s="1442"/>
      <c r="P7" s="1442"/>
    </row>
    <row r="8" spans="1:16" ht="15.75" x14ac:dyDescent="0.25">
      <c r="A8" s="1442" t="s">
        <v>175</v>
      </c>
      <c r="B8" s="1442"/>
      <c r="C8" s="1442"/>
      <c r="D8" s="1442"/>
      <c r="E8" s="1442"/>
      <c r="F8" s="1442"/>
      <c r="G8" s="1442"/>
      <c r="H8" s="1442"/>
      <c r="I8" s="1442"/>
      <c r="J8" s="1442"/>
      <c r="K8" s="1442"/>
      <c r="L8" s="1442"/>
      <c r="M8" s="1442"/>
      <c r="N8" s="1442"/>
      <c r="O8" s="1442"/>
      <c r="P8" s="1442"/>
    </row>
    <row r="9" spans="1:16" ht="16.5" thickBot="1" x14ac:dyDescent="0.3">
      <c r="A9" s="1461" t="s">
        <v>200</v>
      </c>
      <c r="B9" s="1461"/>
      <c r="C9" s="1461"/>
      <c r="D9" s="1461"/>
      <c r="E9" s="1461"/>
      <c r="F9" s="1461"/>
      <c r="G9" s="1461"/>
      <c r="H9" s="1461"/>
      <c r="I9" s="1461"/>
      <c r="J9" s="1461"/>
      <c r="K9" s="1461"/>
      <c r="L9" s="1461"/>
      <c r="M9" s="1461"/>
      <c r="N9" s="1461"/>
      <c r="O9" s="1461"/>
      <c r="P9" s="1461"/>
    </row>
    <row r="10" spans="1:16" x14ac:dyDescent="0.25">
      <c r="A10" s="1443" t="s">
        <v>148</v>
      </c>
      <c r="B10" s="1444"/>
      <c r="C10" s="1444"/>
      <c r="D10" s="1445"/>
      <c r="E10" s="1452" t="s">
        <v>191</v>
      </c>
      <c r="F10" s="1453"/>
      <c r="G10" s="1456"/>
      <c r="H10" s="1452" t="s">
        <v>192</v>
      </c>
      <c r="I10" s="1453"/>
      <c r="J10" s="1456"/>
      <c r="K10" s="1452" t="s">
        <v>193</v>
      </c>
      <c r="L10" s="1453"/>
      <c r="M10" s="1456"/>
      <c r="N10" s="1452" t="s">
        <v>194</v>
      </c>
      <c r="O10" s="1453"/>
      <c r="P10" s="1456"/>
    </row>
    <row r="11" spans="1:16" ht="15.75" thickBot="1" x14ac:dyDescent="0.3">
      <c r="A11" s="1446"/>
      <c r="B11" s="1447"/>
      <c r="C11" s="1447"/>
      <c r="D11" s="1448"/>
      <c r="E11" s="1454"/>
      <c r="F11" s="1455"/>
      <c r="G11" s="1457"/>
      <c r="H11" s="1454"/>
      <c r="I11" s="1455"/>
      <c r="J11" s="1457"/>
      <c r="K11" s="1454"/>
      <c r="L11" s="1455"/>
      <c r="M11" s="1457"/>
      <c r="N11" s="1454"/>
      <c r="O11" s="1455"/>
      <c r="P11" s="1457"/>
    </row>
    <row r="12" spans="1:16" x14ac:dyDescent="0.25">
      <c r="A12" s="1446"/>
      <c r="B12" s="1447"/>
      <c r="C12" s="1447"/>
      <c r="D12" s="1448"/>
      <c r="E12" s="1439">
        <v>42400</v>
      </c>
      <c r="F12" s="1439">
        <v>42429</v>
      </c>
      <c r="G12" s="1439">
        <v>42460</v>
      </c>
      <c r="H12" s="1439">
        <v>42490</v>
      </c>
      <c r="I12" s="1439">
        <v>42521</v>
      </c>
      <c r="J12" s="1439">
        <v>42551</v>
      </c>
      <c r="K12" s="1439">
        <v>42582</v>
      </c>
      <c r="L12" s="1439">
        <v>42613</v>
      </c>
      <c r="M12" s="1439">
        <v>42643</v>
      </c>
      <c r="N12" s="1439">
        <v>42674</v>
      </c>
      <c r="O12" s="1439">
        <v>42704</v>
      </c>
      <c r="P12" s="1439">
        <v>42735</v>
      </c>
    </row>
    <row r="13" spans="1:16" x14ac:dyDescent="0.25">
      <c r="A13" s="1446"/>
      <c r="B13" s="1447"/>
      <c r="C13" s="1447"/>
      <c r="D13" s="1448"/>
      <c r="E13" s="1440"/>
      <c r="F13" s="1440"/>
      <c r="G13" s="1440"/>
      <c r="H13" s="1440"/>
      <c r="I13" s="1440"/>
      <c r="J13" s="1440"/>
      <c r="K13" s="1440"/>
      <c r="L13" s="1440"/>
      <c r="M13" s="1440"/>
      <c r="N13" s="1440"/>
      <c r="O13" s="1440"/>
      <c r="P13" s="1440"/>
    </row>
    <row r="14" spans="1:16" x14ac:dyDescent="0.25">
      <c r="A14" s="1446"/>
      <c r="B14" s="1447"/>
      <c r="C14" s="1447"/>
      <c r="D14" s="1448"/>
      <c r="E14" s="1440"/>
      <c r="F14" s="1440"/>
      <c r="G14" s="1440"/>
      <c r="H14" s="1440"/>
      <c r="I14" s="1440"/>
      <c r="J14" s="1440"/>
      <c r="K14" s="1440"/>
      <c r="L14" s="1440"/>
      <c r="M14" s="1440"/>
      <c r="N14" s="1440"/>
      <c r="O14" s="1440"/>
      <c r="P14" s="1440"/>
    </row>
    <row r="15" spans="1:16" ht="15.75" thickBot="1" x14ac:dyDescent="0.3">
      <c r="A15" s="1449"/>
      <c r="B15" s="1450"/>
      <c r="C15" s="1450"/>
      <c r="D15" s="1451"/>
      <c r="E15" s="1441"/>
      <c r="F15" s="1441"/>
      <c r="G15" s="1441"/>
      <c r="H15" s="1441"/>
      <c r="I15" s="1441"/>
      <c r="J15" s="1441"/>
      <c r="K15" s="1441"/>
      <c r="L15" s="1441"/>
      <c r="M15" s="1441"/>
      <c r="N15" s="1441"/>
      <c r="O15" s="1441"/>
      <c r="P15" s="1441"/>
    </row>
    <row r="16" spans="1:16" ht="15.75" thickBot="1" x14ac:dyDescent="0.3">
      <c r="A16" s="1426" t="s">
        <v>152</v>
      </c>
      <c r="B16" s="1427"/>
      <c r="C16" s="1427"/>
      <c r="D16" s="1464"/>
      <c r="E16" s="1184"/>
      <c r="F16" s="1184"/>
      <c r="G16" s="1184"/>
      <c r="H16" s="1184"/>
      <c r="I16" s="1184"/>
      <c r="J16" s="1184"/>
      <c r="K16" s="1184"/>
      <c r="L16" s="1184"/>
      <c r="M16" s="1184"/>
      <c r="N16" s="1184"/>
      <c r="O16" s="1184"/>
      <c r="P16" s="1184"/>
    </row>
    <row r="17" spans="1:16" x14ac:dyDescent="0.25">
      <c r="A17" s="1185" t="s">
        <v>177</v>
      </c>
      <c r="B17" s="1186"/>
      <c r="C17" s="1186"/>
      <c r="D17" s="1186"/>
      <c r="E17" s="1187">
        <f t="shared" ref="E17:G17" si="0">E18+E21+E24</f>
        <v>4552736.7802063012</v>
      </c>
      <c r="F17" s="1187">
        <f t="shared" si="0"/>
        <v>4332271.3707384933</v>
      </c>
      <c r="G17" s="1187">
        <f t="shared" si="0"/>
        <v>4909216.3945507566</v>
      </c>
      <c r="H17" s="1187">
        <f>H18+H21+H24</f>
        <v>4096001.2576890411</v>
      </c>
      <c r="I17" s="1187">
        <f>I18+I21+I24</f>
        <v>3271643.0469554788</v>
      </c>
      <c r="J17" s="1187">
        <f>J18+J21+J24</f>
        <v>4787558.2608221918</v>
      </c>
      <c r="K17" s="1187">
        <f t="shared" ref="K17:L17" si="1">K18+K21+K24</f>
        <v>4690502.4592499994</v>
      </c>
      <c r="L17" s="1187">
        <f t="shared" si="1"/>
        <v>2969359.96062</v>
      </c>
      <c r="M17" s="1187">
        <f>M18+M21+M24</f>
        <v>3793734.0714602736</v>
      </c>
      <c r="N17" s="1187">
        <f t="shared" ref="N17:P17" si="2">N18+N21+N24</f>
        <v>3522143.151352603</v>
      </c>
      <c r="O17" s="1187">
        <f t="shared" si="2"/>
        <v>4012530.2354847938</v>
      </c>
      <c r="P17" s="1187">
        <f t="shared" si="2"/>
        <v>4915401.5793931512</v>
      </c>
    </row>
    <row r="18" spans="1:16" x14ac:dyDescent="0.25">
      <c r="A18" s="1188"/>
      <c r="B18" s="1189" t="s">
        <v>178</v>
      </c>
      <c r="C18" s="1190"/>
      <c r="D18" s="1190"/>
      <c r="E18" s="1187">
        <f>E19+E20</f>
        <v>2709216.4542063014</v>
      </c>
      <c r="F18" s="1187">
        <f t="shared" ref="F18:H18" si="3">F19+F20</f>
        <v>2538887.8973384928</v>
      </c>
      <c r="G18" s="1187">
        <f t="shared" si="3"/>
        <v>2689465.7962707561</v>
      </c>
      <c r="H18" s="1187">
        <f t="shared" si="3"/>
        <v>2505572.7212790409</v>
      </c>
      <c r="I18" s="1187">
        <f t="shared" ref="I18:J18" si="4">I19+I20</f>
        <v>2354199.1347254789</v>
      </c>
      <c r="J18" s="1187">
        <f t="shared" si="4"/>
        <v>3344891.0464021917</v>
      </c>
      <c r="K18" s="1187">
        <f>K19+K20</f>
        <v>3862036.4490299998</v>
      </c>
      <c r="L18" s="1187">
        <f>L19+L20</f>
        <v>2147781.3930000002</v>
      </c>
      <c r="M18" s="1187">
        <f>M19+M20</f>
        <v>2703932.2712602736</v>
      </c>
      <c r="N18" s="1187">
        <f t="shared" ref="N18:P18" si="5">N19+N20</f>
        <v>2675172.1604426028</v>
      </c>
      <c r="O18" s="1187">
        <f t="shared" si="5"/>
        <v>3382249.2354847938</v>
      </c>
      <c r="P18" s="1187">
        <f t="shared" si="5"/>
        <v>3581565.3123931508</v>
      </c>
    </row>
    <row r="19" spans="1:16" x14ac:dyDescent="0.25">
      <c r="A19" s="1188"/>
      <c r="B19" s="1190"/>
      <c r="C19" s="1190" t="s">
        <v>88</v>
      </c>
      <c r="D19" s="1190"/>
      <c r="E19" s="1191">
        <f>[10]INDUSTRY!$F$10</f>
        <v>1878537.3620663013</v>
      </c>
      <c r="F19" s="1191">
        <f>[10]INDUSTRY!$G$10</f>
        <v>1774109.200508493</v>
      </c>
      <c r="G19" s="1191">
        <f>[10]INDUSTRY!$H$10</f>
        <v>1888556.6099407559</v>
      </c>
      <c r="H19" s="1191">
        <f>[10]INDUSTRY!I10</f>
        <v>1872647.413009041</v>
      </c>
      <c r="I19" s="1191">
        <f>[10]INDUSTRY!J10</f>
        <v>1798445.4505554792</v>
      </c>
      <c r="J19" s="1191">
        <f>[10]INDUSTRY!K10</f>
        <v>1955367.7762621918</v>
      </c>
      <c r="K19" s="1191">
        <f>[10]INDUSTRY!L10</f>
        <v>2394766.94312</v>
      </c>
      <c r="L19" s="1191">
        <f>[10]INDUSTRY!M10</f>
        <v>1630237.5009999999</v>
      </c>
      <c r="M19" s="1191">
        <f>[10]INDUSTRY!N10</f>
        <v>1922945.5351002738</v>
      </c>
      <c r="N19" s="1191">
        <f>[10]INDUSTRY!O10</f>
        <v>2003335.5519826026</v>
      </c>
      <c r="O19" s="1191">
        <f>[10]INDUSTRY!P10</f>
        <v>2443509.5705047939</v>
      </c>
      <c r="P19" s="1191">
        <f>[10]INDUSTRY!Q10</f>
        <v>2858183.5267831506</v>
      </c>
    </row>
    <row r="20" spans="1:16" x14ac:dyDescent="0.25">
      <c r="A20" s="1188"/>
      <c r="B20" s="1192"/>
      <c r="C20" s="1192" t="s">
        <v>89</v>
      </c>
      <c r="D20" s="1190"/>
      <c r="E20" s="1191">
        <f>[10]INDUSTRY!$F$11</f>
        <v>830679.09214000008</v>
      </c>
      <c r="F20" s="1191">
        <f>[10]INDUSTRY!$G$11</f>
        <v>764778.69683000003</v>
      </c>
      <c r="G20" s="1191">
        <f>[10]INDUSTRY!$H$11</f>
        <v>800909.18633000006</v>
      </c>
      <c r="H20" s="1191">
        <f>[10]INDUSTRY!I11</f>
        <v>632925.30826999992</v>
      </c>
      <c r="I20" s="1191">
        <f>[10]INDUSTRY!J11</f>
        <v>555753.68416999979</v>
      </c>
      <c r="J20" s="1191">
        <f>[10]INDUSTRY!K11</f>
        <v>1389523.2701400002</v>
      </c>
      <c r="K20" s="1191">
        <f>[10]INDUSTRY!L11</f>
        <v>1467269.5059099998</v>
      </c>
      <c r="L20" s="1191">
        <f>[10]INDUSTRY!M11</f>
        <v>517543.89199999999</v>
      </c>
      <c r="M20" s="1191">
        <f>[10]INDUSTRY!N11</f>
        <v>780986.73616000009</v>
      </c>
      <c r="N20" s="1191">
        <f>[10]INDUSTRY!O11</f>
        <v>671836.60846000002</v>
      </c>
      <c r="O20" s="1191">
        <f>[10]INDUSTRY!P11</f>
        <v>938739.66498000012</v>
      </c>
      <c r="P20" s="1191">
        <f>[10]INDUSTRY!Q11</f>
        <v>723381.78561000002</v>
      </c>
    </row>
    <row r="21" spans="1:16" x14ac:dyDescent="0.25">
      <c r="A21" s="1188"/>
      <c r="B21" s="1193" t="s">
        <v>179</v>
      </c>
      <c r="C21" s="1192"/>
      <c r="D21" s="1190"/>
      <c r="E21" s="1187">
        <f>E22+E23</f>
        <v>942893.36041000008</v>
      </c>
      <c r="F21" s="1187">
        <f t="shared" ref="F21:G21" si="6">F22+F23</f>
        <v>1057606.6422000001</v>
      </c>
      <c r="G21" s="1187">
        <f t="shared" si="6"/>
        <v>989814.26716000005</v>
      </c>
      <c r="H21" s="1187">
        <f>H22+H23</f>
        <v>889101.12446999992</v>
      </c>
      <c r="I21" s="1187">
        <f>I22+I23</f>
        <v>764745.63324</v>
      </c>
      <c r="J21" s="1187">
        <f>J22+J23</f>
        <v>793153.21442000009</v>
      </c>
      <c r="K21" s="1187">
        <f>K22+K23</f>
        <v>684583.01022000005</v>
      </c>
      <c r="L21" s="1187">
        <f t="shared" ref="L21:M21" si="7">L22+L23</f>
        <v>676415.56761999987</v>
      </c>
      <c r="M21" s="1187">
        <f t="shared" si="7"/>
        <v>1089801.8001999999</v>
      </c>
      <c r="N21" s="1187">
        <f t="shared" ref="N21:P21" si="8">N22+N23</f>
        <v>846970.99090999993</v>
      </c>
      <c r="O21" s="1187">
        <f t="shared" si="8"/>
        <v>630281</v>
      </c>
      <c r="P21" s="1187">
        <f t="shared" si="8"/>
        <v>612134.27533000009</v>
      </c>
    </row>
    <row r="22" spans="1:16" x14ac:dyDescent="0.25">
      <c r="A22" s="1188"/>
      <c r="B22" s="1192"/>
      <c r="C22" s="1190" t="s">
        <v>88</v>
      </c>
      <c r="D22" s="1190"/>
      <c r="E22" s="1191">
        <f>[10]INDUSTRY!$F$13</f>
        <v>723865.54500000004</v>
      </c>
      <c r="F22" s="1191">
        <f>[10]INDUSTRY!$G$13</f>
        <v>702717</v>
      </c>
      <c r="G22" s="1191">
        <f>[10]INDUSTRY!$H$13</f>
        <v>698759.12899999996</v>
      </c>
      <c r="H22" s="1191">
        <f>[10]INDUSTRY!I13</f>
        <v>690509</v>
      </c>
      <c r="I22" s="1191">
        <f>[10]INDUSTRY!J13</f>
        <v>675933.12300000002</v>
      </c>
      <c r="J22" s="1191">
        <f>[10]INDUSTRY!K13</f>
        <v>650859.24699999997</v>
      </c>
      <c r="K22" s="1191">
        <f>[10]INDUSTRY!L13</f>
        <v>648254</v>
      </c>
      <c r="L22" s="1191">
        <f>[10]INDUSTRY!M13</f>
        <v>637382</v>
      </c>
      <c r="M22" s="1191">
        <f>[10]INDUSTRY!N13</f>
        <v>693478.30099999998</v>
      </c>
      <c r="N22" s="1191">
        <f>[10]INDUSTRY!O13</f>
        <v>654453.80799999996</v>
      </c>
      <c r="O22" s="1191">
        <f>[10]INDUSTRY!P13</f>
        <v>630281</v>
      </c>
      <c r="P22" s="1191">
        <f>[10]INDUSTRY!Q13</f>
        <v>575220</v>
      </c>
    </row>
    <row r="23" spans="1:16" x14ac:dyDescent="0.25">
      <c r="A23" s="1188"/>
      <c r="B23" s="1192"/>
      <c r="C23" s="1192" t="s">
        <v>89</v>
      </c>
      <c r="D23" s="1190"/>
      <c r="E23" s="1191">
        <f>[10]INDUSTRY!$F$14</f>
        <v>219027.81541000004</v>
      </c>
      <c r="F23" s="1191">
        <f>[10]INDUSTRY!$G$14</f>
        <v>354889.64220000012</v>
      </c>
      <c r="G23" s="1191">
        <f>[10]INDUSTRY!$H$14</f>
        <v>291055.13816000009</v>
      </c>
      <c r="H23" s="1191">
        <f>[10]INDUSTRY!I14</f>
        <v>198592.12446999992</v>
      </c>
      <c r="I23" s="1191">
        <f>[10]INDUSTRY!J14</f>
        <v>88812.510239999974</v>
      </c>
      <c r="J23" s="1191">
        <f>[10]INDUSTRY!K14</f>
        <v>142293.96742000012</v>
      </c>
      <c r="K23" s="1191">
        <f>[10]INDUSTRY!L14</f>
        <v>36329.010220000055</v>
      </c>
      <c r="L23" s="1191">
        <f>[10]INDUSTRY!M14</f>
        <v>39033.567619999871</v>
      </c>
      <c r="M23" s="1191">
        <f>[10]INDUSTRY!N14</f>
        <v>396323.49919999996</v>
      </c>
      <c r="N23" s="1191">
        <f>[10]INDUSTRY!O14</f>
        <v>192517.18290999997</v>
      </c>
      <c r="O23" s="1191">
        <f>[10]INDUSTRY!P14</f>
        <v>0</v>
      </c>
      <c r="P23" s="1191">
        <f>[10]INDUSTRY!Q14</f>
        <v>36914.275330000091</v>
      </c>
    </row>
    <row r="24" spans="1:16" ht="15.75" thickBot="1" x14ac:dyDescent="0.3">
      <c r="A24" s="1194"/>
      <c r="B24" s="1195" t="s">
        <v>180</v>
      </c>
      <c r="C24" s="1196"/>
      <c r="D24" s="1196"/>
      <c r="E24" s="1191">
        <f>[10]INDUSTRY!$F$15</f>
        <v>900626.96559000004</v>
      </c>
      <c r="F24" s="1191">
        <f>[10]INDUSTRY!$G$15</f>
        <v>735776.83120000002</v>
      </c>
      <c r="G24" s="1191">
        <f>[10]INDUSTRY!$H$15</f>
        <v>1229936.33112</v>
      </c>
      <c r="H24" s="1191">
        <f>[10]INDUSTRY!I15</f>
        <v>701327.41194000002</v>
      </c>
      <c r="I24" s="1191">
        <f>[10]INDUSTRY!J15</f>
        <v>152698.27899000002</v>
      </c>
      <c r="J24" s="1191">
        <f>[10]INDUSTRY!K15</f>
        <v>649514</v>
      </c>
      <c r="K24" s="1191">
        <f>[10]INDUSTRY!L15</f>
        <v>143883</v>
      </c>
      <c r="L24" s="1191">
        <f>[10]INDUSTRY!M15</f>
        <v>145163</v>
      </c>
      <c r="M24" s="1191">
        <f>[10]INDUSTRY!N15</f>
        <v>0</v>
      </c>
      <c r="N24" s="1191">
        <f>[10]INDUSTRY!O15</f>
        <v>0</v>
      </c>
      <c r="O24" s="1191">
        <f>[10]INDUSTRY!P15</f>
        <v>0</v>
      </c>
      <c r="P24" s="1191">
        <f>[10]INDUSTRY!Q15</f>
        <v>721701.99167000002</v>
      </c>
    </row>
    <row r="25" spans="1:16" x14ac:dyDescent="0.25">
      <c r="A25" s="1197" t="s">
        <v>181</v>
      </c>
      <c r="B25" s="1198"/>
      <c r="C25" s="1198"/>
      <c r="D25" s="1198"/>
      <c r="E25" s="1187">
        <f>E26+E33</f>
        <v>88303975.409853697</v>
      </c>
      <c r="F25" s="1187">
        <f t="shared" ref="F25:H25" si="9">F26+F33</f>
        <v>89617442.394111514</v>
      </c>
      <c r="G25" s="1187">
        <f t="shared" si="9"/>
        <v>91828247.471891075</v>
      </c>
      <c r="H25" s="1187">
        <f t="shared" si="9"/>
        <v>93714051.13262096</v>
      </c>
      <c r="I25" s="1187">
        <f t="shared" ref="I25:J25" si="10">I26+I33</f>
        <v>96443806.586254537</v>
      </c>
      <c r="J25" s="1187">
        <f t="shared" si="10"/>
        <v>95319550.054587826</v>
      </c>
      <c r="K25" s="1187">
        <f t="shared" ref="K25:L25" si="11">K26+K33</f>
        <v>98813628.284970015</v>
      </c>
      <c r="L25" s="1187">
        <f t="shared" si="11"/>
        <v>100752279.1449811</v>
      </c>
      <c r="M25" s="1187">
        <f>M26+M33</f>
        <v>101072497.81399971</v>
      </c>
      <c r="N25" s="1187">
        <f t="shared" ref="N25:P25" si="12">N26+N33</f>
        <v>102006849.65222739</v>
      </c>
      <c r="O25" s="1187">
        <f t="shared" si="12"/>
        <v>102372562.54316521</v>
      </c>
      <c r="P25" s="1187">
        <f t="shared" si="12"/>
        <v>101142140.13891685</v>
      </c>
    </row>
    <row r="26" spans="1:16" x14ac:dyDescent="0.25">
      <c r="A26" s="1199"/>
      <c r="B26" s="1200" t="s">
        <v>178</v>
      </c>
      <c r="C26" s="1200"/>
      <c r="D26" s="1201"/>
      <c r="E26" s="1187">
        <f>SUM(E27:E32)</f>
        <v>82327353.384833694</v>
      </c>
      <c r="F26" s="1187">
        <f t="shared" ref="F26:H26" si="13">SUM(F27:F32)</f>
        <v>83657678.76196152</v>
      </c>
      <c r="G26" s="1187">
        <f t="shared" si="13"/>
        <v>85444093.37878108</v>
      </c>
      <c r="H26" s="1187">
        <f t="shared" si="13"/>
        <v>87412891.257090956</v>
      </c>
      <c r="I26" s="1187">
        <f t="shared" ref="I26:J26" si="14">SUM(I27:I32)</f>
        <v>89344658.878384531</v>
      </c>
      <c r="J26" s="1187">
        <f t="shared" si="14"/>
        <v>88230608.978007823</v>
      </c>
      <c r="K26" s="1187">
        <f t="shared" ref="K26:L26" si="15">SUM(K27:K32)</f>
        <v>91528811.84119001</v>
      </c>
      <c r="L26" s="1187">
        <f t="shared" si="15"/>
        <v>93277171.712601095</v>
      </c>
      <c r="M26" s="1187">
        <f>SUM(M27:M32)</f>
        <v>93615625.448879719</v>
      </c>
      <c r="N26" s="1187">
        <f t="shared" ref="N26:P26" si="16">SUM(N27:N32)</f>
        <v>94521634.378717393</v>
      </c>
      <c r="O26" s="1187">
        <f t="shared" si="16"/>
        <v>94902419.032545209</v>
      </c>
      <c r="P26" s="1187">
        <f t="shared" si="16"/>
        <v>93319254.806356847</v>
      </c>
    </row>
    <row r="27" spans="1:16" x14ac:dyDescent="0.25">
      <c r="A27" s="1199"/>
      <c r="B27" s="1201"/>
      <c r="C27" s="1190" t="s">
        <v>164</v>
      </c>
      <c r="D27" s="1201"/>
      <c r="E27" s="1191">
        <f>[10]INDUSTRY!$F$18</f>
        <v>26021117.086819999</v>
      </c>
      <c r="F27" s="1191">
        <f>[10]INDUSTRY!$G$18</f>
        <v>25410552.895110004</v>
      </c>
      <c r="G27" s="1191">
        <f>[10]INDUSTRY!$H$18</f>
        <v>25443746.524799995</v>
      </c>
      <c r="H27" s="1191">
        <f>[10]INDUSTRY!I18</f>
        <v>25471712.807010002</v>
      </c>
      <c r="I27" s="1191">
        <f>[10]INDUSTRY!J18</f>
        <v>25960321.236450002</v>
      </c>
      <c r="J27" s="1191">
        <f>[10]INDUSTRY!K18</f>
        <v>25089377.153439999</v>
      </c>
      <c r="K27" s="1191">
        <f>[10]INDUSTRY!L18</f>
        <v>26565497.27121</v>
      </c>
      <c r="L27" s="1191">
        <f>[10]INDUSTRY!M18</f>
        <v>27380815.981379997</v>
      </c>
      <c r="M27" s="1191">
        <f>[10]INDUSTRY!N18</f>
        <v>27315420.557229999</v>
      </c>
      <c r="N27" s="1191">
        <f>[10]INDUSTRY!O18</f>
        <v>27576026.626340002</v>
      </c>
      <c r="O27" s="1191">
        <f>[10]INDUSTRY!P18</f>
        <v>27522427.472199999</v>
      </c>
      <c r="P27" s="1191">
        <f>[10]INDUSTRY!Q18</f>
        <v>28018701.800719999</v>
      </c>
    </row>
    <row r="28" spans="1:16" x14ac:dyDescent="0.25">
      <c r="A28" s="1199"/>
      <c r="B28" s="1201"/>
      <c r="C28" s="1190" t="s">
        <v>165</v>
      </c>
      <c r="D28" s="1190"/>
      <c r="E28" s="1191">
        <f>[10]INDUSTRY!$F$19</f>
        <v>13024539.902969999</v>
      </c>
      <c r="F28" s="1191">
        <f>[10]INDUSTRY!$G$19</f>
        <v>13876067.452649999</v>
      </c>
      <c r="G28" s="1191">
        <f>[10]INDUSTRY!$H$19</f>
        <v>14353097.70177</v>
      </c>
      <c r="H28" s="1191">
        <f>[10]INDUSTRY!I19</f>
        <v>15734041.18943</v>
      </c>
      <c r="I28" s="1191">
        <f>[10]INDUSTRY!J19</f>
        <v>16315413.65474</v>
      </c>
      <c r="J28" s="1191">
        <f>[10]INDUSTRY!K19</f>
        <v>14327945.248059999</v>
      </c>
      <c r="K28" s="1191">
        <f>[10]INDUSTRY!L19</f>
        <v>14778560.053309999</v>
      </c>
      <c r="L28" s="1191">
        <f>[10]INDUSTRY!M19</f>
        <v>15798813.72101</v>
      </c>
      <c r="M28" s="1191">
        <f>[10]INDUSTRY!N19</f>
        <v>15560043.66962</v>
      </c>
      <c r="N28" s="1191">
        <f>[10]INDUSTRY!O19</f>
        <v>15931281.005240001</v>
      </c>
      <c r="O28" s="1191">
        <f>[10]INDUSTRY!P19</f>
        <v>15274265.201950001</v>
      </c>
      <c r="P28" s="1191">
        <f>[10]INDUSTRY!Q19</f>
        <v>15008912.72524</v>
      </c>
    </row>
    <row r="29" spans="1:16" x14ac:dyDescent="0.25">
      <c r="A29" s="1199"/>
      <c r="B29" s="1201"/>
      <c r="C29" s="1190" t="s">
        <v>9</v>
      </c>
      <c r="D29" s="1190"/>
      <c r="E29" s="1191">
        <f>[10]INDUSTRY!$F$20</f>
        <v>3122195.7502000001</v>
      </c>
      <c r="F29" s="1191">
        <f>[10]INDUSTRY!$G$20</f>
        <v>3566026.2547200001</v>
      </c>
      <c r="G29" s="1191">
        <f>[10]INDUSTRY!$H$20</f>
        <v>3495585.25862</v>
      </c>
      <c r="H29" s="1191">
        <f>[10]INDUSTRY!I20</f>
        <v>3456188.46955</v>
      </c>
      <c r="I29" s="1191">
        <f>[10]INDUSTRY!J20</f>
        <v>3453089.3640600001</v>
      </c>
      <c r="J29" s="1191">
        <f>[10]INDUSTRY!K20</f>
        <v>3487250.4387300001</v>
      </c>
      <c r="K29" s="1191">
        <f>[10]INDUSTRY!L20</f>
        <v>3471873.3691099999</v>
      </c>
      <c r="L29" s="1191">
        <f>[10]INDUSTRY!M20</f>
        <v>3103980.26003</v>
      </c>
      <c r="M29" s="1191">
        <f>[10]INDUSTRY!N20</f>
        <v>3166743.3681699997</v>
      </c>
      <c r="N29" s="1191">
        <f>[10]INDUSTRY!O20</f>
        <v>3233641.3128999998</v>
      </c>
      <c r="O29" s="1191">
        <f>[10]INDUSTRY!P20</f>
        <v>3317400.2871599998</v>
      </c>
      <c r="P29" s="1191">
        <f>[10]INDUSTRY!Q20</f>
        <v>3281638.0681599998</v>
      </c>
    </row>
    <row r="30" spans="1:16" x14ac:dyDescent="0.25">
      <c r="A30" s="1202"/>
      <c r="B30" s="1203"/>
      <c r="C30" s="1203" t="s">
        <v>10</v>
      </c>
      <c r="D30" s="1203"/>
      <c r="E30" s="1191">
        <f>[10]INDUSTRY!$F$21</f>
        <v>16057435.083513699</v>
      </c>
      <c r="F30" s="1191">
        <f>[10]INDUSTRY!$G$21</f>
        <v>15999699.968391506</v>
      </c>
      <c r="G30" s="1191">
        <f>[10]INDUSTRY!$H$21</f>
        <v>16923327.398261096</v>
      </c>
      <c r="H30" s="1191">
        <f>[10]INDUSTRY!I21</f>
        <v>17077716.510430962</v>
      </c>
      <c r="I30" s="1191">
        <f>[10]INDUSTRY!J21</f>
        <v>17896649.066134516</v>
      </c>
      <c r="J30" s="1191">
        <f>[10]INDUSTRY!K21</f>
        <v>17883464.776717808</v>
      </c>
      <c r="K30" s="1191">
        <f>[10]INDUSTRY!L21</f>
        <v>18557144.885300003</v>
      </c>
      <c r="L30" s="1191">
        <f>[10]INDUSTRY!M21</f>
        <v>18539192.822461095</v>
      </c>
      <c r="M30" s="1191">
        <f>[10]INDUSTRY!N21</f>
        <v>18560748.664459724</v>
      </c>
      <c r="N30" s="1191">
        <f>[10]INDUSTRY!O21</f>
        <v>18806451.158487394</v>
      </c>
      <c r="O30" s="1191">
        <f>[10]INDUSTRY!P21</f>
        <v>18592450.706885207</v>
      </c>
      <c r="P30" s="1191">
        <f>[10]INDUSTRY!Q21</f>
        <v>18463315.981646847</v>
      </c>
    </row>
    <row r="31" spans="1:16" x14ac:dyDescent="0.25">
      <c r="A31" s="1202"/>
      <c r="B31" s="1203"/>
      <c r="C31" s="1203" t="s">
        <v>94</v>
      </c>
      <c r="D31" s="1203"/>
      <c r="E31" s="1191">
        <f>[10]INDUSTRY!$F$22</f>
        <v>20763983.469439998</v>
      </c>
      <c r="F31" s="1191">
        <f>[10]INDUSTRY!$G$22</f>
        <v>21216343.616969999</v>
      </c>
      <c r="G31" s="1191">
        <f>[10]INDUSTRY!$H$22</f>
        <v>20903524.916699998</v>
      </c>
      <c r="H31" s="1191">
        <f>[10]INDUSTRY!I22</f>
        <v>20981982.555399999</v>
      </c>
      <c r="I31" s="1191">
        <f>[10]INDUSTRY!J22</f>
        <v>21573774.506510004</v>
      </c>
      <c r="J31" s="1191">
        <f>[10]INDUSTRY!K22</f>
        <v>23265323.888910003</v>
      </c>
      <c r="K31" s="1191">
        <f>[10]INDUSTRY!L22</f>
        <v>23607987.388179999</v>
      </c>
      <c r="L31" s="1191">
        <f>[10]INDUSTRY!M22</f>
        <v>24323152.919289999</v>
      </c>
      <c r="M31" s="1191">
        <f>[10]INDUSTRY!N22</f>
        <v>23917012.842430003</v>
      </c>
      <c r="N31" s="1191">
        <f>[10]INDUSTRY!O22</f>
        <v>24122759.96243</v>
      </c>
      <c r="O31" s="1191">
        <f>[10]INDUSTRY!P22</f>
        <v>23918240.324649997</v>
      </c>
      <c r="P31" s="1191">
        <f>[10]INDUSTRY!Q22</f>
        <v>23397627.990359999</v>
      </c>
    </row>
    <row r="32" spans="1:16" x14ac:dyDescent="0.25">
      <c r="A32" s="1204"/>
      <c r="B32" s="1205"/>
      <c r="C32" s="1206" t="s">
        <v>95</v>
      </c>
      <c r="D32" s="1205"/>
      <c r="E32" s="1191">
        <f>[10]INDUSTRY!$F$23</f>
        <v>3338082.0918899998</v>
      </c>
      <c r="F32" s="1191">
        <f>[10]INDUSTRY!$G$23</f>
        <v>3588988.57412</v>
      </c>
      <c r="G32" s="1191">
        <f>[10]INDUSTRY!$H$23</f>
        <v>4324811.5786300004</v>
      </c>
      <c r="H32" s="1191">
        <f>[10]INDUSTRY!I23</f>
        <v>4691249.7252700003</v>
      </c>
      <c r="I32" s="1191">
        <f>[10]INDUSTRY!J23</f>
        <v>4145411.0504900003</v>
      </c>
      <c r="J32" s="1191">
        <f>[10]INDUSTRY!K23</f>
        <v>4177247.4721499998</v>
      </c>
      <c r="K32" s="1191">
        <f>[10]INDUSTRY!L23</f>
        <v>4547748.8740800004</v>
      </c>
      <c r="L32" s="1191">
        <f>[10]INDUSTRY!M23</f>
        <v>4131216.0084299999</v>
      </c>
      <c r="M32" s="1191">
        <f>[10]INDUSTRY!N23</f>
        <v>5095656.3469699994</v>
      </c>
      <c r="N32" s="1191">
        <f>[10]INDUSTRY!O23</f>
        <v>4851474.3133199997</v>
      </c>
      <c r="O32" s="1191">
        <f>[10]INDUSTRY!P23</f>
        <v>6277635.0396999996</v>
      </c>
      <c r="P32" s="1191">
        <f>[10]INDUSTRY!Q23</f>
        <v>5149058.2402299996</v>
      </c>
    </row>
    <row r="33" spans="1:16" x14ac:dyDescent="0.25">
      <c r="A33" s="1207"/>
      <c r="B33" s="1208" t="s">
        <v>179</v>
      </c>
      <c r="C33" s="1209"/>
      <c r="D33" s="1209"/>
      <c r="E33" s="1187">
        <f>SUM(E34:E38)</f>
        <v>5976622.0250199996</v>
      </c>
      <c r="F33" s="1187">
        <f t="shared" ref="F33:H33" si="17">SUM(F34:F38)</f>
        <v>5959763.63215</v>
      </c>
      <c r="G33" s="1187">
        <f t="shared" si="17"/>
        <v>6384154.0931100007</v>
      </c>
      <c r="H33" s="1187">
        <f t="shared" si="17"/>
        <v>6301159.8755299998</v>
      </c>
      <c r="I33" s="1187">
        <f t="shared" ref="I33:J33" si="18">SUM(I34:I38)</f>
        <v>7099147.70787</v>
      </c>
      <c r="J33" s="1187">
        <f t="shared" si="18"/>
        <v>7088941.0765799992</v>
      </c>
      <c r="K33" s="1187">
        <f t="shared" ref="K33:M33" si="19">SUM(K34:K38)</f>
        <v>7284816.4437799994</v>
      </c>
      <c r="L33" s="1187">
        <f t="shared" si="19"/>
        <v>7475107.4323800001</v>
      </c>
      <c r="M33" s="1187">
        <f t="shared" si="19"/>
        <v>7456872.3651199993</v>
      </c>
      <c r="N33" s="1187">
        <f t="shared" ref="N33:P33" si="20">SUM(N34:N38)</f>
        <v>7485215.2735100007</v>
      </c>
      <c r="O33" s="1187">
        <f t="shared" si="20"/>
        <v>7470143.5106199998</v>
      </c>
      <c r="P33" s="1187">
        <f t="shared" si="20"/>
        <v>7822885.3325600009</v>
      </c>
    </row>
    <row r="34" spans="1:16" x14ac:dyDescent="0.25">
      <c r="A34" s="1207"/>
      <c r="B34" s="1209"/>
      <c r="C34" s="1209" t="s">
        <v>97</v>
      </c>
      <c r="D34" s="1209"/>
      <c r="E34" s="1191">
        <f>[10]INDUSTRY!$F$25</f>
        <v>0</v>
      </c>
      <c r="F34" s="1191">
        <f>[10]INDUSTRY!$G$25</f>
        <v>0</v>
      </c>
      <c r="G34" s="1191">
        <f>[10]INDUSTRY!$H$25</f>
        <v>0</v>
      </c>
      <c r="H34" s="1191">
        <f>[10]INDUSTRY!I25</f>
        <v>0</v>
      </c>
      <c r="I34" s="1191">
        <f>[10]INDUSTRY!J25</f>
        <v>0</v>
      </c>
      <c r="J34" s="1191">
        <f>[10]INDUSTRY!K25</f>
        <v>0</v>
      </c>
      <c r="K34" s="1191">
        <f>[10]INDUSTRY!L25</f>
        <v>0</v>
      </c>
      <c r="L34" s="1191">
        <f>[10]INDUSTRY!M25</f>
        <v>0</v>
      </c>
      <c r="M34" s="1191">
        <f>[10]INDUSTRY!N25</f>
        <v>0</v>
      </c>
      <c r="N34" s="1191">
        <f>[10]INDUSTRY!O25</f>
        <v>0</v>
      </c>
      <c r="O34" s="1191">
        <f>[10]INDUSTRY!P25</f>
        <v>0</v>
      </c>
      <c r="P34" s="1191">
        <f>[10]INDUSTRY!Q25</f>
        <v>0</v>
      </c>
    </row>
    <row r="35" spans="1:16" x14ac:dyDescent="0.25">
      <c r="A35" s="1207"/>
      <c r="B35" s="1210"/>
      <c r="C35" s="1211" t="s">
        <v>15</v>
      </c>
      <c r="D35" s="1209"/>
      <c r="E35" s="1191">
        <f>[10]INDUSTRY!$F$26</f>
        <v>0</v>
      </c>
      <c r="F35" s="1191">
        <f>[10]INDUSTRY!$G$26</f>
        <v>0</v>
      </c>
      <c r="G35" s="1191">
        <f>[10]INDUSTRY!$H$26</f>
        <v>0</v>
      </c>
      <c r="H35" s="1191">
        <f>[10]INDUSTRY!I26</f>
        <v>0</v>
      </c>
      <c r="I35" s="1191">
        <f>[10]INDUSTRY!J26</f>
        <v>0</v>
      </c>
      <c r="J35" s="1191">
        <f>[10]INDUSTRY!K26</f>
        <v>0</v>
      </c>
      <c r="K35" s="1191">
        <f>[10]INDUSTRY!L26</f>
        <v>0</v>
      </c>
      <c r="L35" s="1191">
        <f>[10]INDUSTRY!M26</f>
        <v>0</v>
      </c>
      <c r="M35" s="1191">
        <f>[10]INDUSTRY!N26</f>
        <v>0</v>
      </c>
      <c r="N35" s="1191">
        <f>[10]INDUSTRY!O26</f>
        <v>0</v>
      </c>
      <c r="O35" s="1191">
        <f>[10]INDUSTRY!P26</f>
        <v>0</v>
      </c>
      <c r="P35" s="1191">
        <f>[10]INDUSTRY!Q26</f>
        <v>0</v>
      </c>
    </row>
    <row r="36" spans="1:16" x14ac:dyDescent="0.25">
      <c r="A36" s="1212"/>
      <c r="B36" s="1213"/>
      <c r="C36" s="1214" t="s">
        <v>16</v>
      </c>
      <c r="D36" s="1214"/>
      <c r="E36" s="1191">
        <f>[10]INDUSTRY!$F$27</f>
        <v>4206082.8404299999</v>
      </c>
      <c r="F36" s="1191">
        <f>[10]INDUSTRY!$G$27</f>
        <v>4180678.2743500001</v>
      </c>
      <c r="G36" s="1191">
        <f>[10]INDUSTRY!$H$27</f>
        <v>3941220.2312700003</v>
      </c>
      <c r="H36" s="1191">
        <f>[10]INDUSTRY!I27</f>
        <v>3839207</v>
      </c>
      <c r="I36" s="1191">
        <f>[10]INDUSTRY!J27</f>
        <v>4637852.2181099998</v>
      </c>
      <c r="J36" s="1191">
        <f>[10]INDUSTRY!K27</f>
        <v>4653771.0439999998</v>
      </c>
      <c r="K36" s="1191">
        <f>[10]INDUSTRY!L27</f>
        <v>4829159.4539999999</v>
      </c>
      <c r="L36" s="1191">
        <f>[10]INDUSTRY!M27</f>
        <v>5004286</v>
      </c>
      <c r="M36" s="1191">
        <f>[10]INDUSTRY!N27</f>
        <v>5013116.8643199997</v>
      </c>
      <c r="N36" s="1191">
        <f>[10]INDUSTRY!O27</f>
        <v>5022248.4564200006</v>
      </c>
      <c r="O36" s="1191">
        <f>[10]INDUSTRY!P27</f>
        <v>5009049.5106199998</v>
      </c>
      <c r="P36" s="1191">
        <f>[10]INDUSTRY!Q27</f>
        <v>5028349.6078900006</v>
      </c>
    </row>
    <row r="37" spans="1:16" x14ac:dyDescent="0.25">
      <c r="A37" s="1202"/>
      <c r="B37" s="1210"/>
      <c r="C37" s="1209" t="s">
        <v>98</v>
      </c>
      <c r="D37" s="1209"/>
      <c r="E37" s="1191">
        <f>[10]INDUSTRY!$F$28</f>
        <v>0</v>
      </c>
      <c r="F37" s="1191">
        <f>[10]INDUSTRY!$G$28</f>
        <v>0</v>
      </c>
      <c r="G37" s="1191">
        <f>[10]INDUSTRY!$H$28</f>
        <v>0</v>
      </c>
      <c r="H37" s="1191">
        <f>[10]INDUSTRY!I28</f>
        <v>0</v>
      </c>
      <c r="I37" s="1191">
        <f>[10]INDUSTRY!J28</f>
        <v>0</v>
      </c>
      <c r="J37" s="1191">
        <f>[10]INDUSTRY!K28</f>
        <v>0</v>
      </c>
      <c r="K37" s="1191">
        <f>[10]INDUSTRY!L28</f>
        <v>0</v>
      </c>
      <c r="L37" s="1191">
        <f>[10]INDUSTRY!M28</f>
        <v>0</v>
      </c>
      <c r="M37" s="1191">
        <f>[10]INDUSTRY!N28</f>
        <v>0</v>
      </c>
      <c r="N37" s="1191">
        <f>[10]INDUSTRY!O28</f>
        <v>0</v>
      </c>
      <c r="O37" s="1191">
        <f>[10]INDUSTRY!P28</f>
        <v>0</v>
      </c>
      <c r="P37" s="1191">
        <f>[10]INDUSTRY!Q28</f>
        <v>0</v>
      </c>
    </row>
    <row r="38" spans="1:16" ht="15.75" thickBot="1" x14ac:dyDescent="0.3">
      <c r="A38" s="1204"/>
      <c r="B38" s="1215"/>
      <c r="C38" s="1203" t="s">
        <v>99</v>
      </c>
      <c r="D38" s="1203"/>
      <c r="E38" s="1191">
        <f>[10]INDUSTRY!$F$29</f>
        <v>1770539.18459</v>
      </c>
      <c r="F38" s="1191">
        <f>[10]INDUSTRY!$G$29</f>
        <v>1779085.3577999999</v>
      </c>
      <c r="G38" s="1191">
        <f>[10]INDUSTRY!$H$29</f>
        <v>2442933.8618399999</v>
      </c>
      <c r="H38" s="1191">
        <f>[10]INDUSTRY!I29</f>
        <v>2461952.8755299998</v>
      </c>
      <c r="I38" s="1191">
        <f>[10]INDUSTRY!J29</f>
        <v>2461295.4897600003</v>
      </c>
      <c r="J38" s="1191">
        <f>[10]INDUSTRY!K29</f>
        <v>2435170.0325799999</v>
      </c>
      <c r="K38" s="1191">
        <f>[10]INDUSTRY!L29</f>
        <v>2455656.9897799999</v>
      </c>
      <c r="L38" s="1191">
        <f>[10]INDUSTRY!M29</f>
        <v>2470821.4323800001</v>
      </c>
      <c r="M38" s="1191">
        <f>[10]INDUSTRY!N29</f>
        <v>2443755.5008</v>
      </c>
      <c r="N38" s="1191">
        <f>[10]INDUSTRY!O29</f>
        <v>2462966.81709</v>
      </c>
      <c r="O38" s="1191">
        <f>[10]INDUSTRY!P29</f>
        <v>2461094</v>
      </c>
      <c r="P38" s="1191">
        <f>[10]INDUSTRY!Q29</f>
        <v>2794535.7246699999</v>
      </c>
    </row>
    <row r="39" spans="1:16" ht="15.75" thickBot="1" x14ac:dyDescent="0.3">
      <c r="A39" s="1216" t="s">
        <v>182</v>
      </c>
      <c r="B39" s="1217"/>
      <c r="C39" s="1217"/>
      <c r="D39" s="1217"/>
      <c r="E39" s="1187">
        <f>E17+E25</f>
        <v>92856712.190060005</v>
      </c>
      <c r="F39" s="1187">
        <f t="shared" ref="F39:H39" si="21">F17+F25</f>
        <v>93949713.764850006</v>
      </c>
      <c r="G39" s="1187">
        <f t="shared" si="21"/>
        <v>96737463.866441831</v>
      </c>
      <c r="H39" s="1187">
        <f t="shared" si="21"/>
        <v>97810052.390310004</v>
      </c>
      <c r="I39" s="1187">
        <f t="shared" ref="I39:J39" si="22">I17+I25</f>
        <v>99715449.633210018</v>
      </c>
      <c r="J39" s="1187">
        <f t="shared" si="22"/>
        <v>100107108.31541002</v>
      </c>
      <c r="K39" s="1187">
        <f t="shared" ref="K39:L39" si="23">K17+K25</f>
        <v>103504130.74422002</v>
      </c>
      <c r="L39" s="1187">
        <f t="shared" si="23"/>
        <v>103721639.1056011</v>
      </c>
      <c r="M39" s="1187">
        <f>M17+M25</f>
        <v>104866231.88545999</v>
      </c>
      <c r="N39" s="1187">
        <f t="shared" ref="N39:P39" si="24">N17+N25</f>
        <v>105528992.80357999</v>
      </c>
      <c r="O39" s="1187">
        <f t="shared" si="24"/>
        <v>106385092.77865</v>
      </c>
      <c r="P39" s="1187">
        <f t="shared" si="24"/>
        <v>106057541.71831</v>
      </c>
    </row>
    <row r="40" spans="1:16" x14ac:dyDescent="0.25">
      <c r="A40" s="1197" t="s">
        <v>183</v>
      </c>
      <c r="B40" s="1198"/>
      <c r="C40" s="1198"/>
      <c r="D40" s="1218"/>
      <c r="E40" s="1187">
        <f>SUM(E41:E48)</f>
        <v>3301637.3036799999</v>
      </c>
      <c r="F40" s="1187">
        <f t="shared" ref="F40:H40" si="25">SUM(F41:F48)</f>
        <v>3501932.3396809641</v>
      </c>
      <c r="G40" s="1187">
        <f>SUM(G41:G48)</f>
        <v>3047897.5849168282</v>
      </c>
      <c r="H40" s="1187">
        <f t="shared" si="25"/>
        <v>3242345.5221500001</v>
      </c>
      <c r="I40" s="1187">
        <f t="shared" ref="I40:J40" si="26">SUM(I41:I48)</f>
        <v>2021658.7765700002</v>
      </c>
      <c r="J40" s="1187">
        <f t="shared" si="26"/>
        <v>3322339.1097299997</v>
      </c>
      <c r="K40" s="1187">
        <f t="shared" ref="K40:L40" si="27">SUM(K41:K48)</f>
        <v>2998735.1665299996</v>
      </c>
      <c r="L40" s="1187">
        <f t="shared" si="27"/>
        <v>3855196.62017</v>
      </c>
      <c r="M40" s="1187">
        <f>SUM(M41:M48)</f>
        <v>3397348.4075500001</v>
      </c>
      <c r="N40" s="1187">
        <f t="shared" ref="N40:P40" si="28">SUM(N41:N48)</f>
        <v>3955148.7902100002</v>
      </c>
      <c r="O40" s="1187">
        <f t="shared" si="28"/>
        <v>4103723.2044600002</v>
      </c>
      <c r="P40" s="1187">
        <f t="shared" si="28"/>
        <v>2981276.23648</v>
      </c>
    </row>
    <row r="41" spans="1:16" x14ac:dyDescent="0.25">
      <c r="A41" s="1188"/>
      <c r="B41" s="1190" t="s">
        <v>20</v>
      </c>
      <c r="C41" s="1190"/>
      <c r="D41" s="1190"/>
      <c r="E41" s="1191">
        <f>[10]INDUSTRY!$F$32</f>
        <v>112054.13623999999</v>
      </c>
      <c r="F41" s="1191">
        <f>[10]INDUSTRY!$G$32</f>
        <v>172033.71439000001</v>
      </c>
      <c r="G41" s="1191">
        <f>[10]INDUSTRY!$H$32</f>
        <v>232381.56241000001</v>
      </c>
      <c r="H41" s="1191">
        <f>[10]INDUSTRY!I32</f>
        <v>320859.20822999999</v>
      </c>
      <c r="I41" s="1191">
        <f>[10]INDUSTRY!J32</f>
        <v>398211.82750999997</v>
      </c>
      <c r="J41" s="1191">
        <f>[10]INDUSTRY!K32</f>
        <v>58846.003839999998</v>
      </c>
      <c r="K41" s="1191">
        <f>[10]INDUSTRY!L32</f>
        <v>105998.06101</v>
      </c>
      <c r="L41" s="1191">
        <f>[10]INDUSTRY!M32</f>
        <v>225374.43518999999</v>
      </c>
      <c r="M41" s="1191">
        <f>[10]INDUSTRY!N32</f>
        <v>271422.43338</v>
      </c>
      <c r="N41" s="1191">
        <f>[10]INDUSTRY!O32</f>
        <v>356743.98750999995</v>
      </c>
      <c r="O41" s="1191">
        <f>[10]INDUSTRY!P32</f>
        <v>417945.53464999999</v>
      </c>
      <c r="P41" s="1191">
        <f>[10]INDUSTRY!Q32</f>
        <v>312880.99969999999</v>
      </c>
    </row>
    <row r="42" spans="1:16" x14ac:dyDescent="0.25">
      <c r="A42" s="1188"/>
      <c r="B42" s="1190" t="s">
        <v>21</v>
      </c>
      <c r="C42" s="1190"/>
      <c r="D42" s="1190"/>
      <c r="E42" s="1191">
        <f>[10]INDUSTRY!$F$33</f>
        <v>395627.19001000002</v>
      </c>
      <c r="F42" s="1191">
        <f>[10]INDUSTRY!$G$33</f>
        <v>406318.70606096409</v>
      </c>
      <c r="G42" s="1191">
        <f>[10]INDUSTRY!$H$33</f>
        <v>409641.27436682803</v>
      </c>
      <c r="H42" s="1191">
        <f>[10]INDUSTRY!I33</f>
        <v>301922.39400999999</v>
      </c>
      <c r="I42" s="1191">
        <f>[10]INDUSTRY!J33</f>
        <v>414789.25500999996</v>
      </c>
      <c r="J42" s="1191">
        <f>[10]INDUSTRY!K33</f>
        <v>475562.55871000001</v>
      </c>
      <c r="K42" s="1191">
        <f>[10]INDUSTRY!L33</f>
        <v>477192.58500999998</v>
      </c>
      <c r="L42" s="1191">
        <f>[10]INDUSTRY!M33</f>
        <v>479997.42900999996</v>
      </c>
      <c r="M42" s="1191">
        <f>[10]INDUSTRY!N33</f>
        <v>484822.85800999997</v>
      </c>
      <c r="N42" s="1191">
        <f>[10]INDUSTRY!O33</f>
        <v>486080.55300999997</v>
      </c>
      <c r="O42" s="1191">
        <f>[10]INDUSTRY!P33</f>
        <v>481412.88601000002</v>
      </c>
      <c r="P42" s="1191">
        <f>[10]INDUSTRY!Q33</f>
        <v>504297.53762000002</v>
      </c>
    </row>
    <row r="43" spans="1:16" x14ac:dyDescent="0.25">
      <c r="A43" s="1188"/>
      <c r="B43" s="1190" t="s">
        <v>22</v>
      </c>
      <c r="C43" s="1190"/>
      <c r="D43" s="1190"/>
      <c r="E43" s="1191">
        <f>[10]INDUSTRY!$F$34</f>
        <v>343510</v>
      </c>
      <c r="F43" s="1191">
        <f>[10]INDUSTRY!$G$34</f>
        <v>343510</v>
      </c>
      <c r="G43" s="1191">
        <f>[10]INDUSTRY!$H$34</f>
        <v>0</v>
      </c>
      <c r="H43" s="1191">
        <f>[10]INDUSTRY!I34</f>
        <v>113429</v>
      </c>
      <c r="I43" s="1191">
        <f>[10]INDUSTRY!J34</f>
        <v>0</v>
      </c>
      <c r="J43" s="1191">
        <f>[10]INDUSTRY!K34</f>
        <v>0</v>
      </c>
      <c r="K43" s="1191">
        <f>[10]INDUSTRY!L34</f>
        <v>0</v>
      </c>
      <c r="L43" s="1191">
        <f>[10]INDUSTRY!M34</f>
        <v>0</v>
      </c>
      <c r="M43" s="1191">
        <f>[10]INDUSTRY!N34</f>
        <v>284714</v>
      </c>
      <c r="N43" s="1191">
        <f>[10]INDUSTRY!O34</f>
        <v>0</v>
      </c>
      <c r="O43" s="1191">
        <f>[10]INDUSTRY!P34</f>
        <v>0</v>
      </c>
      <c r="P43" s="1191">
        <f>[10]INDUSTRY!Q34</f>
        <v>0</v>
      </c>
    </row>
    <row r="44" spans="1:16" x14ac:dyDescent="0.25">
      <c r="A44" s="1188"/>
      <c r="B44" s="1190" t="s">
        <v>23</v>
      </c>
      <c r="C44" s="1190"/>
      <c r="D44" s="1190"/>
      <c r="E44" s="1191">
        <f>[10]INDUSTRY!$F$35</f>
        <v>1407052.47367</v>
      </c>
      <c r="F44" s="1191">
        <f>[10]INDUSTRY!$G$35</f>
        <v>1479905.5212099999</v>
      </c>
      <c r="G44" s="1191">
        <f>[10]INDUSTRY!$H$35</f>
        <v>1357518.2345700001</v>
      </c>
      <c r="H44" s="1191">
        <f>[10]INDUSTRY!I35</f>
        <v>1618602.19948</v>
      </c>
      <c r="I44" s="1191">
        <f>[10]INDUSTRY!J35</f>
        <v>1643865.8676700001</v>
      </c>
      <c r="J44" s="1191">
        <f>[10]INDUSTRY!K35</f>
        <v>1634314.7000799999</v>
      </c>
      <c r="K44" s="1191">
        <f>[10]INDUSTRY!L35</f>
        <v>1636324.6681499998</v>
      </c>
      <c r="L44" s="1191">
        <f>[10]INDUSTRY!M35</f>
        <v>1595717.0455</v>
      </c>
      <c r="M44" s="1191">
        <f>[10]INDUSTRY!N35</f>
        <v>1592026.4409400001</v>
      </c>
      <c r="N44" s="1191">
        <f>[10]INDUSTRY!O35</f>
        <v>1591599.7783400002</v>
      </c>
      <c r="O44" s="1191">
        <f>[10]INDUSTRY!P35</f>
        <v>1747999.44838</v>
      </c>
      <c r="P44" s="1191">
        <f>[10]INDUSTRY!Q35</f>
        <v>1600292.60515</v>
      </c>
    </row>
    <row r="45" spans="1:16" x14ac:dyDescent="0.25">
      <c r="A45" s="1188"/>
      <c r="B45" s="1219" t="s">
        <v>79</v>
      </c>
      <c r="C45" s="1190"/>
      <c r="D45" s="1190"/>
      <c r="E45" s="1191">
        <f>[10]INDUSTRY!$F$36</f>
        <v>346446.42375999992</v>
      </c>
      <c r="F45" s="1191">
        <f>[10]INDUSTRY!$G$36</f>
        <v>412538.68702000001</v>
      </c>
      <c r="G45" s="1191">
        <f>[10]INDUSTRY!$H$36</f>
        <v>364505.99057000002</v>
      </c>
      <c r="H45" s="1191">
        <f>[10]INDUSTRY!I36</f>
        <v>393155.66542999994</v>
      </c>
      <c r="I45" s="1191">
        <f>[10]INDUSTRY!J36</f>
        <v>-972550.51061999972</v>
      </c>
      <c r="J45" s="1191">
        <f>[10]INDUSTRY!K36</f>
        <v>692799.53209999995</v>
      </c>
      <c r="K45" s="1191">
        <f>[10]INDUSTRY!L36</f>
        <v>435849.69636</v>
      </c>
      <c r="L45" s="1191">
        <f>[10]INDUSTRY!M36</f>
        <v>578441.50347</v>
      </c>
      <c r="M45" s="1191">
        <f>[10]INDUSTRY!N36</f>
        <v>469434.57222000003</v>
      </c>
      <c r="N45" s="1191">
        <f>[10]INDUSTRY!O36</f>
        <v>856373.57835000008</v>
      </c>
      <c r="O45" s="1191">
        <f>[10]INDUSTRY!P36</f>
        <v>741595.92442000005</v>
      </c>
      <c r="P45" s="1191">
        <f>[10]INDUSTRY!Q36</f>
        <v>229027.77201000002</v>
      </c>
    </row>
    <row r="46" spans="1:16" x14ac:dyDescent="0.25">
      <c r="A46" s="1188"/>
      <c r="B46" s="1190" t="s">
        <v>166</v>
      </c>
      <c r="C46" s="1190"/>
      <c r="D46" s="1190"/>
      <c r="E46" s="1191">
        <f>[10]INDUSTRY!$F$37</f>
        <v>182102.728</v>
      </c>
      <c r="F46" s="1191">
        <f>[10]INDUSTRY!$G$37</f>
        <v>194487.685</v>
      </c>
      <c r="G46" s="1191">
        <f>[10]INDUSTRY!$H$37</f>
        <v>164028.587</v>
      </c>
      <c r="H46" s="1191">
        <f>[10]INDUSTRY!I37</f>
        <v>154158.05499999999</v>
      </c>
      <c r="I46" s="1191">
        <f>[10]INDUSTRY!J37</f>
        <v>141808.383</v>
      </c>
      <c r="J46" s="1191">
        <f>[10]INDUSTRY!K37</f>
        <v>133644.274</v>
      </c>
      <c r="K46" s="1191">
        <f>[10]INDUSTRY!L37</f>
        <v>158405.14199999999</v>
      </c>
      <c r="L46" s="1191">
        <f>[10]INDUSTRY!M37</f>
        <v>152361.93</v>
      </c>
      <c r="M46" s="1191">
        <f>[10]INDUSTRY!N37</f>
        <v>159612.924</v>
      </c>
      <c r="N46" s="1191">
        <f>[10]INDUSTRY!O37</f>
        <v>307233.31</v>
      </c>
      <c r="O46" s="1191">
        <f>[10]INDUSTRY!P37</f>
        <v>140844.85399999999</v>
      </c>
      <c r="P46" s="1191">
        <f>[10]INDUSTRY!Q37</f>
        <v>192955.32199999999</v>
      </c>
    </row>
    <row r="47" spans="1:16" x14ac:dyDescent="0.25">
      <c r="A47" s="1188"/>
      <c r="B47" s="1219" t="s">
        <v>167</v>
      </c>
      <c r="C47" s="1190"/>
      <c r="D47" s="1190"/>
      <c r="E47" s="1191">
        <f>[10]INDUSTRY!$F$38</f>
        <v>192435.04300000001</v>
      </c>
      <c r="F47" s="1191">
        <f>[10]INDUSTRY!$G$38</f>
        <v>176936.40100000001</v>
      </c>
      <c r="G47" s="1191">
        <f>[10]INDUSTRY!$H$38</f>
        <v>199256.67600000001</v>
      </c>
      <c r="H47" s="1191">
        <f>[10]INDUSTRY!I38</f>
        <v>199901</v>
      </c>
      <c r="I47" s="1191">
        <f>[10]INDUSTRY!J38</f>
        <v>213173.96799999999</v>
      </c>
      <c r="J47" s="1191">
        <f>[10]INDUSTRY!K38</f>
        <v>167041.079</v>
      </c>
      <c r="K47" s="1191">
        <f>[10]INDUSTRY!L38</f>
        <v>39528.226999999999</v>
      </c>
      <c r="L47" s="1191">
        <f>[10]INDUSTRY!M38</f>
        <v>197788.978</v>
      </c>
      <c r="M47" s="1191">
        <f>[10]INDUSTRY!N38</f>
        <v>2382.0250000000001</v>
      </c>
      <c r="N47" s="1191">
        <f>[10]INDUSTRY!O38</f>
        <v>45091.11</v>
      </c>
      <c r="O47" s="1191">
        <f>[10]INDUSTRY!P38</f>
        <v>232253.28099999999</v>
      </c>
      <c r="P47" s="1191">
        <f>[10]INDUSTRY!Q38</f>
        <v>16330</v>
      </c>
    </row>
    <row r="48" spans="1:16" ht="15.75" thickBot="1" x14ac:dyDescent="0.3">
      <c r="A48" s="1194"/>
      <c r="B48" s="1220" t="s">
        <v>24</v>
      </c>
      <c r="C48" s="1196"/>
      <c r="D48" s="1196"/>
      <c r="E48" s="1191">
        <f>[10]INDUSTRY!$F$39</f>
        <v>322409.30900000001</v>
      </c>
      <c r="F48" s="1191">
        <f>[10]INDUSTRY!$G$39</f>
        <v>316201.625</v>
      </c>
      <c r="G48" s="1191">
        <f>[10]INDUSTRY!$H$39</f>
        <v>320565.26</v>
      </c>
      <c r="H48" s="1191">
        <f>[10]INDUSTRY!I39</f>
        <v>140318</v>
      </c>
      <c r="I48" s="1191">
        <f>[10]INDUSTRY!J39</f>
        <v>182359.986</v>
      </c>
      <c r="J48" s="1191">
        <f>[10]INDUSTRY!K39</f>
        <v>160130.962</v>
      </c>
      <c r="K48" s="1191">
        <f>[10]INDUSTRY!L39</f>
        <v>145436.78700000001</v>
      </c>
      <c r="L48" s="1191">
        <f>[10]INDUSTRY!M39</f>
        <v>625515.299</v>
      </c>
      <c r="M48" s="1191">
        <f>[10]INDUSTRY!N39</f>
        <v>132933.15400000001</v>
      </c>
      <c r="N48" s="1191">
        <f>[10]INDUSTRY!O39</f>
        <v>312026.473</v>
      </c>
      <c r="O48" s="1191">
        <f>[10]INDUSTRY!P39</f>
        <v>341671.27600000001</v>
      </c>
      <c r="P48" s="1191">
        <f>[10]INDUSTRY!Q39</f>
        <v>125492</v>
      </c>
    </row>
    <row r="49" spans="1:17" ht="15.75" thickBot="1" x14ac:dyDescent="0.3">
      <c r="A49" s="1216" t="s">
        <v>188</v>
      </c>
      <c r="B49" s="1217"/>
      <c r="C49" s="1217"/>
      <c r="D49" s="1217"/>
      <c r="E49" s="1187">
        <f>E39+E40</f>
        <v>96158349.493740007</v>
      </c>
      <c r="F49" s="1187">
        <f t="shared" ref="F49:H49" si="29">F39+F40</f>
        <v>97451646.104530975</v>
      </c>
      <c r="G49" s="1187">
        <f>G39+G40</f>
        <v>99785361.451358661</v>
      </c>
      <c r="H49" s="1187">
        <f t="shared" si="29"/>
        <v>101052397.91246</v>
      </c>
      <c r="I49" s="1187">
        <f t="shared" ref="I49:J49" si="30">I39+I40</f>
        <v>101737108.40978003</v>
      </c>
      <c r="J49" s="1187">
        <f t="shared" si="30"/>
        <v>103429447.42514002</v>
      </c>
      <c r="K49" s="1187">
        <f t="shared" ref="K49:M49" si="31">K39+K40</f>
        <v>106502865.91075002</v>
      </c>
      <c r="L49" s="1187">
        <f t="shared" si="31"/>
        <v>107576835.7257711</v>
      </c>
      <c r="M49" s="1187">
        <f t="shared" si="31"/>
        <v>108263580.29301</v>
      </c>
      <c r="N49" s="1187">
        <f t="shared" ref="N49:P49" si="32">N39+N40</f>
        <v>109484141.59378998</v>
      </c>
      <c r="O49" s="1187">
        <f t="shared" si="32"/>
        <v>110488815.98311</v>
      </c>
      <c r="P49" s="1187">
        <f t="shared" si="32"/>
        <v>109038817.95479</v>
      </c>
    </row>
    <row r="50" spans="1:17" ht="15.75" thickBot="1" x14ac:dyDescent="0.3">
      <c r="A50" s="1185"/>
      <c r="B50" s="1186"/>
      <c r="C50" s="1186"/>
      <c r="D50" s="1186"/>
      <c r="E50" s="1187"/>
      <c r="F50" s="1187"/>
      <c r="G50" s="1187"/>
      <c r="H50" s="1187"/>
      <c r="I50" s="1187"/>
      <c r="J50" s="1187"/>
      <c r="K50" s="1187"/>
      <c r="L50" s="1187"/>
      <c r="M50" s="1187"/>
      <c r="N50" s="1187"/>
      <c r="O50" s="1187"/>
      <c r="P50" s="1187"/>
    </row>
    <row r="51" spans="1:17" x14ac:dyDescent="0.25">
      <c r="A51" s="1197" t="s">
        <v>184</v>
      </c>
      <c r="B51" s="1198"/>
      <c r="C51" s="1198"/>
      <c r="D51" s="1198"/>
      <c r="E51" s="1187">
        <f>E52+E55+E56+E57</f>
        <v>12038187.51874</v>
      </c>
      <c r="F51" s="1187">
        <f t="shared" ref="F51" si="33">F52+F55+F56+F57</f>
        <v>12218665.215020001</v>
      </c>
      <c r="G51" s="1187">
        <f>G52+G55+G56+G57</f>
        <v>12301430.125259999</v>
      </c>
      <c r="H51" s="1187">
        <f>H52+H55+H56+H57</f>
        <v>12282870.59433</v>
      </c>
      <c r="I51" s="1187">
        <f>I52+I55+I56+I57</f>
        <v>12483277.277629999</v>
      </c>
      <c r="J51" s="1187">
        <f>J52+J55+J56+J57</f>
        <v>12723167.156150002</v>
      </c>
      <c r="K51" s="1187">
        <f t="shared" ref="K51:L51" si="34">K52+K55+K56+K57</f>
        <v>12931046.778310001</v>
      </c>
      <c r="L51" s="1187">
        <f t="shared" si="34"/>
        <v>12936490.440790001</v>
      </c>
      <c r="M51" s="1187">
        <f>M52+M55+M56+M57</f>
        <v>12720156.05579</v>
      </c>
      <c r="N51" s="1187">
        <f t="shared" ref="N51:O51" si="35">N52+N55+N56+N57</f>
        <v>12819872.85826</v>
      </c>
      <c r="O51" s="1187">
        <f t="shared" si="35"/>
        <v>12988147.180710001</v>
      </c>
      <c r="P51" s="1187">
        <f>P52+P55+P56+P57</f>
        <v>13242338.846350001</v>
      </c>
    </row>
    <row r="52" spans="1:17" x14ac:dyDescent="0.25">
      <c r="A52" s="1188"/>
      <c r="B52" s="1189" t="s">
        <v>185</v>
      </c>
      <c r="C52" s="1190"/>
      <c r="D52" s="1190"/>
      <c r="E52" s="1187">
        <f>E53+E54</f>
        <v>23860.649000000001</v>
      </c>
      <c r="F52" s="1187">
        <f t="shared" ref="F52:G52" si="36">F53+F54</f>
        <v>23860.649000000001</v>
      </c>
      <c r="G52" s="1187">
        <f t="shared" si="36"/>
        <v>23860.649000000001</v>
      </c>
      <c r="H52" s="1187">
        <f>H53+H54</f>
        <v>23860.649000000001</v>
      </c>
      <c r="I52" s="1187">
        <f>I53+I54</f>
        <v>23860.649000000001</v>
      </c>
      <c r="J52" s="1187">
        <f>J53+J54</f>
        <v>23860.649000000001</v>
      </c>
      <c r="K52" s="1187">
        <f t="shared" ref="K52:M52" si="37">K53+K54</f>
        <v>23860.649000000001</v>
      </c>
      <c r="L52" s="1187">
        <f t="shared" si="37"/>
        <v>23860.649000000001</v>
      </c>
      <c r="M52" s="1187">
        <f t="shared" si="37"/>
        <v>23860.649000000001</v>
      </c>
      <c r="N52" s="1187">
        <f t="shared" ref="N52:P52" si="38">N53+N54</f>
        <v>23860.649000000001</v>
      </c>
      <c r="O52" s="1187">
        <f t="shared" si="38"/>
        <v>23860.649000000001</v>
      </c>
      <c r="P52" s="1187">
        <f t="shared" si="38"/>
        <v>23860.649000000001</v>
      </c>
    </row>
    <row r="53" spans="1:17" x14ac:dyDescent="0.25">
      <c r="A53" s="1221"/>
      <c r="B53" s="1222"/>
      <c r="C53" s="1222" t="s">
        <v>28</v>
      </c>
      <c r="D53" s="1223"/>
      <c r="E53" s="1191">
        <f>[10]INDUSTRY!$F$43</f>
        <v>23860.649000000001</v>
      </c>
      <c r="F53" s="1191">
        <f>[10]INDUSTRY!$G$43</f>
        <v>23860.649000000001</v>
      </c>
      <c r="G53" s="1191">
        <f>[10]INDUSTRY!$H$43</f>
        <v>23860.649000000001</v>
      </c>
      <c r="H53" s="1191">
        <f>[10]INDUSTRY!I43</f>
        <v>23860.649000000001</v>
      </c>
      <c r="I53" s="1191">
        <f>[10]INDUSTRY!J43</f>
        <v>23860.649000000001</v>
      </c>
      <c r="J53" s="1191">
        <f>[10]INDUSTRY!K43</f>
        <v>23860.649000000001</v>
      </c>
      <c r="K53" s="1191">
        <f>[10]INDUSTRY!L43</f>
        <v>23860.649000000001</v>
      </c>
      <c r="L53" s="1191">
        <f>[10]INDUSTRY!M43</f>
        <v>23860.649000000001</v>
      </c>
      <c r="M53" s="1191">
        <f>[10]INDUSTRY!N43</f>
        <v>23860.649000000001</v>
      </c>
      <c r="N53" s="1191">
        <f>[10]INDUSTRY!O43</f>
        <v>23860.649000000001</v>
      </c>
      <c r="O53" s="1191">
        <f>[10]INDUSTRY!P43</f>
        <v>23860.649000000001</v>
      </c>
      <c r="P53" s="1191">
        <f>[10]INDUSTRY!Q43</f>
        <v>23860.649000000001</v>
      </c>
    </row>
    <row r="54" spans="1:17" x14ac:dyDescent="0.25">
      <c r="A54" s="1224"/>
      <c r="B54" s="1201"/>
      <c r="C54" s="1201" t="s">
        <v>29</v>
      </c>
      <c r="D54" s="1210"/>
      <c r="E54" s="1191">
        <f>[10]INDUSTRY!$F$44</f>
        <v>0</v>
      </c>
      <c r="F54" s="1191">
        <f>[10]INDUSTRY!$G$44</f>
        <v>0</v>
      </c>
      <c r="G54" s="1191">
        <f>[10]INDUSTRY!$H$44</f>
        <v>0</v>
      </c>
      <c r="H54" s="1191">
        <f>[10]INDUSTRY!I44</f>
        <v>0</v>
      </c>
      <c r="I54" s="1191">
        <f>[10]INDUSTRY!J44</f>
        <v>0</v>
      </c>
      <c r="J54" s="1191">
        <f>[10]INDUSTRY!K44</f>
        <v>0</v>
      </c>
      <c r="K54" s="1191">
        <f>[10]INDUSTRY!L44</f>
        <v>0</v>
      </c>
      <c r="L54" s="1191">
        <f>[10]INDUSTRY!M44</f>
        <v>0</v>
      </c>
      <c r="M54" s="1191">
        <f>[10]INDUSTRY!N44</f>
        <v>0</v>
      </c>
      <c r="N54" s="1191">
        <f>[10]INDUSTRY!O44</f>
        <v>0</v>
      </c>
      <c r="O54" s="1191">
        <f>[10]INDUSTRY!P44</f>
        <v>0</v>
      </c>
      <c r="P54" s="1191">
        <f>[10]INDUSTRY!Q44</f>
        <v>0</v>
      </c>
    </row>
    <row r="55" spans="1:17" x14ac:dyDescent="0.25">
      <c r="A55" s="1188"/>
      <c r="B55" s="1189" t="s">
        <v>30</v>
      </c>
      <c r="C55" s="1215"/>
      <c r="D55" s="1215"/>
      <c r="E55" s="1191">
        <f>[10]INDUSTRY!$F$45</f>
        <v>2262554.0150000001</v>
      </c>
      <c r="F55" s="1191">
        <f>[10]INDUSTRY!$G$45</f>
        <v>2262554.0300000003</v>
      </c>
      <c r="G55" s="1191">
        <f>[10]INDUSTRY!$H$45</f>
        <v>2262554.0150000001</v>
      </c>
      <c r="H55" s="1191">
        <f>[10]INDUSTRY!I45</f>
        <v>2262554.0300000003</v>
      </c>
      <c r="I55" s="1191">
        <f>[10]INDUSTRY!J45</f>
        <v>2262554.0150000001</v>
      </c>
      <c r="J55" s="1191">
        <f>[10]INDUSTRY!K45</f>
        <v>2262554.0150000001</v>
      </c>
      <c r="K55" s="1191">
        <f>[10]INDUSTRY!L45</f>
        <v>2262554.0150000001</v>
      </c>
      <c r="L55" s="1191">
        <f>[10]INDUSTRY!M45</f>
        <v>2262554.0150000001</v>
      </c>
      <c r="M55" s="1191">
        <f>[10]INDUSTRY!N45</f>
        <v>2262554.0150000001</v>
      </c>
      <c r="N55" s="1191">
        <f>[10]INDUSTRY!O45</f>
        <v>2262554.0150000001</v>
      </c>
      <c r="O55" s="1191">
        <f>[10]INDUSTRY!P45</f>
        <v>2262554.0150000001</v>
      </c>
      <c r="P55" s="1191">
        <f>[10]INDUSTRY!Q45</f>
        <v>2262554.0300000003</v>
      </c>
    </row>
    <row r="56" spans="1:17" x14ac:dyDescent="0.25">
      <c r="A56" s="1188"/>
      <c r="B56" s="1189" t="s">
        <v>31</v>
      </c>
      <c r="C56" s="1190"/>
      <c r="D56" s="1190"/>
      <c r="E56" s="1191">
        <f>[10]INDUSTRY!$F$46</f>
        <v>332128.44031000003</v>
      </c>
      <c r="F56" s="1191">
        <f>[10]INDUSTRY!$G$46</f>
        <v>338499.77431000001</v>
      </c>
      <c r="G56" s="1191">
        <f>[10]INDUSTRY!$H$46</f>
        <v>350472.02931000001</v>
      </c>
      <c r="H56" s="1191">
        <f>[10]INDUSTRY!I46</f>
        <v>342879.11631000001</v>
      </c>
      <c r="I56" s="1191">
        <f>[10]INDUSTRY!J46</f>
        <v>348093.97531000001</v>
      </c>
      <c r="J56" s="1191">
        <f>[10]INDUSTRY!K46</f>
        <v>348343.34230999998</v>
      </c>
      <c r="K56" s="1191">
        <f>[10]INDUSTRY!L46</f>
        <v>354741.67830999999</v>
      </c>
      <c r="L56" s="1191">
        <f>[10]INDUSTRY!M46</f>
        <v>383370.24631000002</v>
      </c>
      <c r="M56" s="1191">
        <f>[10]INDUSTRY!N46</f>
        <v>381248.51130999997</v>
      </c>
      <c r="N56" s="1191">
        <f>[10]INDUSTRY!O46</f>
        <v>373764.36231</v>
      </c>
      <c r="O56" s="1191">
        <f>[10]INDUSTRY!P46</f>
        <v>366425.80030999996</v>
      </c>
      <c r="P56" s="1191">
        <f>[10]INDUSTRY!Q46</f>
        <v>405930.75399999996</v>
      </c>
    </row>
    <row r="57" spans="1:17" x14ac:dyDescent="0.25">
      <c r="A57" s="1188"/>
      <c r="B57" s="1189" t="s">
        <v>186</v>
      </c>
      <c r="C57" s="1215"/>
      <c r="D57" s="1215"/>
      <c r="E57" s="1187">
        <f>+E58+E59</f>
        <v>9419644.4144299999</v>
      </c>
      <c r="F57" s="1187">
        <f t="shared" ref="F57:G57" si="39">+F58+F59</f>
        <v>9593750.7617099993</v>
      </c>
      <c r="G57" s="1187">
        <f t="shared" si="39"/>
        <v>9664543.4319499992</v>
      </c>
      <c r="H57" s="1187">
        <f t="shared" ref="H57" si="40">+H58+H59</f>
        <v>9653576.7990199998</v>
      </c>
      <c r="I57" s="1187">
        <f t="shared" ref="I57:J57" si="41">+I58+I59</f>
        <v>9848768.638319999</v>
      </c>
      <c r="J57" s="1187">
        <f t="shared" si="41"/>
        <v>10088409.149840001</v>
      </c>
      <c r="K57" s="1187">
        <f t="shared" ref="K57:M57" si="42">+K58+K59</f>
        <v>10289890.436000001</v>
      </c>
      <c r="L57" s="1187">
        <f t="shared" si="42"/>
        <v>10266705.530480001</v>
      </c>
      <c r="M57" s="1187">
        <f t="shared" si="42"/>
        <v>10052492.880479999</v>
      </c>
      <c r="N57" s="1187">
        <f t="shared" ref="N57:P57" si="43">+N58+N59</f>
        <v>10159693.83195</v>
      </c>
      <c r="O57" s="1187">
        <f t="shared" si="43"/>
        <v>10335306.716400001</v>
      </c>
      <c r="P57" s="1187">
        <f t="shared" si="43"/>
        <v>10549993.413350001</v>
      </c>
    </row>
    <row r="58" spans="1:17" x14ac:dyDescent="0.25">
      <c r="A58" s="1188"/>
      <c r="B58" s="1190"/>
      <c r="C58" s="1190" t="s">
        <v>33</v>
      </c>
      <c r="D58" s="1190"/>
      <c r="E58" s="1191">
        <f>[10]INDUSTRY!$F$48</f>
        <v>4682192.2589999996</v>
      </c>
      <c r="F58" s="1191">
        <f>[10]INDUSTRY!$G$48</f>
        <v>4688277.1439999994</v>
      </c>
      <c r="G58" s="1191">
        <f>[10]INDUSTRY!$H$48</f>
        <v>4696323.6239999998</v>
      </c>
      <c r="H58" s="1191">
        <f>[10]INDUSTRY!I48</f>
        <v>4535186.1439999994</v>
      </c>
      <c r="I58" s="1191">
        <f>[10]INDUSTRY!J48</f>
        <v>4539556.6239999998</v>
      </c>
      <c r="J58" s="1191">
        <f>[10]INDUSTRY!K48</f>
        <v>5149992.6239999998</v>
      </c>
      <c r="K58" s="1191">
        <f>[10]INDUSTRY!L48</f>
        <v>5159666.6239999998</v>
      </c>
      <c r="L58" s="1191">
        <f>[10]INDUSTRY!M48</f>
        <v>5142019.6239999998</v>
      </c>
      <c r="M58" s="1191">
        <f>[10]INDUSTRY!N48</f>
        <v>5147598.6239999998</v>
      </c>
      <c r="N58" s="1191">
        <f>[10]INDUSTRY!O48</f>
        <v>5326919.4009999996</v>
      </c>
      <c r="O58" s="1191">
        <f>[10]INDUSTRY!P48</f>
        <v>5317087.4009999996</v>
      </c>
      <c r="P58" s="1191">
        <f>[10]INDUSTRY!Q48</f>
        <v>5233829</v>
      </c>
    </row>
    <row r="59" spans="1:17" ht="15.75" thickBot="1" x14ac:dyDescent="0.3">
      <c r="A59" s="1194"/>
      <c r="B59" s="1196"/>
      <c r="C59" s="1196" t="s">
        <v>34</v>
      </c>
      <c r="D59" s="1196"/>
      <c r="E59" s="1191">
        <f>[10]INDUSTRY!$F$49</f>
        <v>4737452.1554299993</v>
      </c>
      <c r="F59" s="1191">
        <f>[10]INDUSTRY!$G$49</f>
        <v>4905473.6177099999</v>
      </c>
      <c r="G59" s="1191">
        <f>[10]INDUSTRY!$H$49</f>
        <v>4968219.8079500003</v>
      </c>
      <c r="H59" s="1191">
        <f>[10]INDUSTRY!I49</f>
        <v>5118390.6550200004</v>
      </c>
      <c r="I59" s="1191">
        <f>[10]INDUSTRY!J49</f>
        <v>5309212.0143199991</v>
      </c>
      <c r="J59" s="1191">
        <f>[10]INDUSTRY!K49</f>
        <v>4938416.5258400002</v>
      </c>
      <c r="K59" s="1191">
        <f>[10]INDUSTRY!L49</f>
        <v>5130223.8119999999</v>
      </c>
      <c r="L59" s="1191">
        <f>[10]INDUSTRY!M49</f>
        <v>5124685.9064800004</v>
      </c>
      <c r="M59" s="1191">
        <f>[10]INDUSTRY!N49</f>
        <v>4904894.25648</v>
      </c>
      <c r="N59" s="1191">
        <f>[10]INDUSTRY!O49</f>
        <v>4832774.43095</v>
      </c>
      <c r="O59" s="1191">
        <f>[10]INDUSTRY!P49</f>
        <v>5018219.3154000007</v>
      </c>
      <c r="P59" s="1191">
        <f>[10]INDUSTRY!Q49</f>
        <v>5316164.41335</v>
      </c>
    </row>
    <row r="60" spans="1:17" ht="15.75" thickBot="1" x14ac:dyDescent="0.3">
      <c r="A60" s="1202" t="s">
        <v>187</v>
      </c>
      <c r="B60" s="1203"/>
      <c r="C60" s="1203"/>
      <c r="D60" s="1203"/>
      <c r="E60" s="1191">
        <f>[7]INDUSTRY!$F$50</f>
        <v>0</v>
      </c>
      <c r="F60" s="1191">
        <f>[7]INDUSTRY!$G$50</f>
        <v>0</v>
      </c>
      <c r="G60" s="1191">
        <f>[7]INDUSTRY!$H$50</f>
        <v>0</v>
      </c>
      <c r="H60" s="1191">
        <f>[8]INDUSTRY!$I$50</f>
        <v>0</v>
      </c>
      <c r="I60" s="1191">
        <f>[8]INDUSTRY!$I$50</f>
        <v>0</v>
      </c>
      <c r="J60" s="1191">
        <f>[8]INDUSTRY!$I$50</f>
        <v>0</v>
      </c>
      <c r="K60" s="1191">
        <f>[8]INDUSTRY!$I$50</f>
        <v>0</v>
      </c>
      <c r="L60" s="1191">
        <f>[8]INDUSTRY!$I$50</f>
        <v>0</v>
      </c>
      <c r="M60" s="1191">
        <f>[8]INDUSTRY!$I$50</f>
        <v>0</v>
      </c>
      <c r="N60" s="1191">
        <f>[8]INDUSTRY!$I$50</f>
        <v>0</v>
      </c>
      <c r="O60" s="1191">
        <f>[8]INDUSTRY!$I$50</f>
        <v>0</v>
      </c>
      <c r="P60" s="1191">
        <f>[8]INDUSTRY!$I$50</f>
        <v>0</v>
      </c>
    </row>
    <row r="61" spans="1:17" ht="15.75" thickBot="1" x14ac:dyDescent="0.3">
      <c r="A61" s="1185" t="s">
        <v>107</v>
      </c>
      <c r="B61" s="1186"/>
      <c r="C61" s="1186"/>
      <c r="D61" s="1186"/>
      <c r="E61" s="1187">
        <f>E49+E51+E60</f>
        <v>108196537.01248001</v>
      </c>
      <c r="F61" s="1187">
        <f t="shared" ref="F61:H61" si="44">F49+F51+F60</f>
        <v>109670311.31955098</v>
      </c>
      <c r="G61" s="1187">
        <f>G49+G51+G60</f>
        <v>112086791.57661866</v>
      </c>
      <c r="H61" s="1187">
        <f t="shared" si="44"/>
        <v>113335268.50679</v>
      </c>
      <c r="I61" s="1187">
        <f t="shared" ref="I61:J61" si="45">I49+I51+I60</f>
        <v>114220385.68741003</v>
      </c>
      <c r="J61" s="1187">
        <f t="shared" si="45"/>
        <v>116152614.58129002</v>
      </c>
      <c r="K61" s="1187">
        <f t="shared" ref="K61:M61" si="46">K49+K51+K60</f>
        <v>119433912.68906002</v>
      </c>
      <c r="L61" s="1187">
        <f t="shared" si="46"/>
        <v>120513326.1665611</v>
      </c>
      <c r="M61" s="1187">
        <f t="shared" si="46"/>
        <v>120983736.3488</v>
      </c>
      <c r="N61" s="1187">
        <f>N49+N51+N60</f>
        <v>122304014.45204999</v>
      </c>
      <c r="O61" s="1187">
        <f t="shared" ref="O61:P61" si="47">O49+O51+O60</f>
        <v>123476963.16382</v>
      </c>
      <c r="P61" s="1187">
        <f t="shared" si="47"/>
        <v>122281156.80114</v>
      </c>
      <c r="Q61" s="1183"/>
    </row>
    <row r="62" spans="1:17" ht="15.75" thickBot="1" x14ac:dyDescent="0.3">
      <c r="A62" s="1225" t="s">
        <v>82</v>
      </c>
      <c r="B62" s="1226"/>
      <c r="C62" s="1226"/>
      <c r="D62" s="1226"/>
      <c r="E62" s="1227"/>
      <c r="F62" s="1227"/>
      <c r="G62" s="1227"/>
      <c r="H62" s="1227"/>
      <c r="I62" s="1227"/>
      <c r="J62" s="1227"/>
      <c r="K62" s="1227"/>
      <c r="L62" s="1227"/>
      <c r="M62" s="1227"/>
      <c r="N62" s="1227"/>
      <c r="O62" s="1227"/>
      <c r="P62" s="1227"/>
    </row>
    <row r="63" spans="1:17" x14ac:dyDescent="0.25">
      <c r="A63" s="1228" t="s">
        <v>108</v>
      </c>
      <c r="B63" s="1229"/>
      <c r="C63" s="1229"/>
      <c r="D63" s="1229"/>
      <c r="E63" s="1191">
        <f>[10]INDUSTRY!$F$53</f>
        <v>564105.92125999997</v>
      </c>
      <c r="F63" s="1191">
        <f>[10]INDUSTRY!$G$53</f>
        <v>547089</v>
      </c>
      <c r="G63" s="1191">
        <f>[10]INDUSTRY!$H$53</f>
        <v>540543.55877999996</v>
      </c>
      <c r="H63" s="1191">
        <f>[10]INDUSTRY!I53</f>
        <v>538631</v>
      </c>
      <c r="I63" s="1191">
        <f>[10]INDUSTRY!J53</f>
        <v>588546.63483999996</v>
      </c>
      <c r="J63" s="1191">
        <f>[10]INDUSTRY!K53</f>
        <v>540060.52898896195</v>
      </c>
      <c r="K63" s="1191">
        <f>[10]INDUSTRY!L53</f>
        <v>542845.28129393922</v>
      </c>
      <c r="L63" s="1191">
        <f>[10]INDUSTRY!M53</f>
        <v>536523.41998235206</v>
      </c>
      <c r="M63" s="1191">
        <f>[10]INDUSTRY!N53</f>
        <v>506586.46147448977</v>
      </c>
      <c r="N63" s="1191">
        <f>[10]INDUSTRY!O53</f>
        <v>531238.65427391906</v>
      </c>
      <c r="O63" s="1191">
        <f>[10]INDUSTRY!P53</f>
        <v>540876.7371956401</v>
      </c>
      <c r="P63" s="1191">
        <f>[10]INDUSTRY!Q53</f>
        <v>438781</v>
      </c>
    </row>
    <row r="64" spans="1:17" x14ac:dyDescent="0.25">
      <c r="A64" s="1231" t="s">
        <v>109</v>
      </c>
      <c r="B64" s="1232"/>
      <c r="C64" s="1232"/>
      <c r="D64" s="1232"/>
      <c r="E64" s="1191"/>
      <c r="F64" s="1191"/>
      <c r="G64" s="1191"/>
      <c r="H64" s="1191"/>
      <c r="I64" s="1191"/>
      <c r="J64" s="1191"/>
      <c r="K64" s="1191"/>
      <c r="L64" s="1191"/>
      <c r="M64" s="1191"/>
      <c r="N64" s="1191"/>
      <c r="O64" s="1191"/>
      <c r="P64" s="1191"/>
    </row>
    <row r="65" spans="1:16" x14ac:dyDescent="0.25">
      <c r="A65" s="1231" t="s">
        <v>110</v>
      </c>
      <c r="B65" s="1232"/>
      <c r="C65" s="1232"/>
      <c r="D65" s="1232"/>
      <c r="E65" s="1191">
        <f>[10]INDUSTRY!$F$55</f>
        <v>623806</v>
      </c>
      <c r="F65" s="1191">
        <f>[10]INDUSTRY!$G$55</f>
        <v>601824</v>
      </c>
      <c r="G65" s="1191">
        <f>[10]INDUSTRY!$H$55</f>
        <v>592264</v>
      </c>
      <c r="H65" s="1191">
        <f>[10]INDUSTRY!I55</f>
        <v>587800</v>
      </c>
      <c r="I65" s="1191">
        <f>[10]INDUSTRY!J55</f>
        <v>575042</v>
      </c>
      <c r="J65" s="1191">
        <f>[10]INDUSTRY!K55</f>
        <v>549077</v>
      </c>
      <c r="K65" s="1191">
        <f>[10]INDUSTRY!L55</f>
        <v>548225</v>
      </c>
      <c r="L65" s="1191">
        <f>[10]INDUSTRY!M55</f>
        <v>536455</v>
      </c>
      <c r="M65" s="1191">
        <f>[10]INDUSTRY!N55</f>
        <v>532362</v>
      </c>
      <c r="N65" s="1191">
        <f>[10]INDUSTRY!O55</f>
        <v>554396</v>
      </c>
      <c r="O65" s="1191">
        <f>[10]INDUSTRY!P55</f>
        <v>529356</v>
      </c>
      <c r="P65" s="1191">
        <f>[10]INDUSTRY!Q55</f>
        <v>473399</v>
      </c>
    </row>
    <row r="66" spans="1:16" x14ac:dyDescent="0.25">
      <c r="A66" s="1231" t="s">
        <v>111</v>
      </c>
      <c r="B66" s="1232"/>
      <c r="C66" s="1232"/>
      <c r="D66" s="1233"/>
      <c r="E66" s="1191"/>
      <c r="F66" s="1191"/>
      <c r="G66" s="1191"/>
      <c r="H66" s="1191">
        <f>[10]INDUSTRY!I56</f>
        <v>0</v>
      </c>
      <c r="I66" s="1191">
        <f>[10]INDUSTRY!J56</f>
        <v>0</v>
      </c>
      <c r="J66" s="1191">
        <f>[10]INDUSTRY!K56</f>
        <v>0</v>
      </c>
      <c r="K66" s="1191">
        <f>[10]INDUSTRY!L56</f>
        <v>0</v>
      </c>
      <c r="L66" s="1191">
        <f>[10]INDUSTRY!M56</f>
        <v>0</v>
      </c>
      <c r="M66" s="1191">
        <f>[10]INDUSTRY!N56</f>
        <v>0</v>
      </c>
      <c r="N66" s="1191">
        <f>[10]INDUSTRY!O56</f>
        <v>0</v>
      </c>
      <c r="O66" s="1191">
        <f>[10]INDUSTRY!P56</f>
        <v>0</v>
      </c>
      <c r="P66" s="1191">
        <f>[10]INDUSTRY!Q56</f>
        <v>0</v>
      </c>
    </row>
    <row r="67" spans="1:16" x14ac:dyDescent="0.25">
      <c r="A67" s="1231" t="s">
        <v>112</v>
      </c>
      <c r="B67" s="1233"/>
      <c r="C67" s="1233"/>
      <c r="D67" s="1233"/>
      <c r="E67" s="1191">
        <f>[7]INDUSTRY!$F$57</f>
        <v>0</v>
      </c>
      <c r="F67" s="1191">
        <f>[7]INDUSTRY!$G$57</f>
        <v>0</v>
      </c>
      <c r="G67" s="1191">
        <f>[7]INDUSTRY!$H$57</f>
        <v>0</v>
      </c>
      <c r="H67" s="1191">
        <f>[10]INDUSTRY!I57</f>
        <v>0</v>
      </c>
      <c r="I67" s="1191">
        <f>[10]INDUSTRY!J57</f>
        <v>0</v>
      </c>
      <c r="J67" s="1191">
        <f>[10]INDUSTRY!K57</f>
        <v>0</v>
      </c>
      <c r="K67" s="1191">
        <f>[10]INDUSTRY!L57</f>
        <v>0</v>
      </c>
      <c r="L67" s="1191">
        <f>[10]INDUSTRY!M57</f>
        <v>0</v>
      </c>
      <c r="M67" s="1191">
        <f>[10]INDUSTRY!N57</f>
        <v>0</v>
      </c>
      <c r="N67" s="1191">
        <f>[10]INDUSTRY!O57</f>
        <v>0</v>
      </c>
      <c r="O67" s="1191">
        <f>[10]INDUSTRY!P57</f>
        <v>0</v>
      </c>
      <c r="P67" s="1191">
        <f>[10]INDUSTRY!Q57</f>
        <v>0</v>
      </c>
    </row>
    <row r="68" spans="1:16" ht="15.75" thickBot="1" x14ac:dyDescent="0.3">
      <c r="A68" s="1234" t="s">
        <v>113</v>
      </c>
      <c r="B68" s="1235"/>
      <c r="C68" s="1235"/>
      <c r="D68" s="1235"/>
      <c r="E68" s="1191">
        <f>[7]INDUSTRY!$F$57</f>
        <v>0</v>
      </c>
      <c r="F68" s="1191">
        <f>[7]INDUSTRY!$G$57</f>
        <v>0</v>
      </c>
      <c r="G68" s="1191">
        <f>[7]INDUSTRY!$H$57</f>
        <v>0</v>
      </c>
      <c r="H68" s="1191">
        <f>[10]INDUSTRY!I58</f>
        <v>0</v>
      </c>
      <c r="I68" s="1191">
        <f>[10]INDUSTRY!J58</f>
        <v>0</v>
      </c>
      <c r="J68" s="1191">
        <f>[10]INDUSTRY!K58</f>
        <v>0</v>
      </c>
      <c r="K68" s="1191">
        <f>[10]INDUSTRY!L58</f>
        <v>0</v>
      </c>
      <c r="L68" s="1191">
        <f>[10]INDUSTRY!M58</f>
        <v>0</v>
      </c>
      <c r="M68" s="1191">
        <f>[10]INDUSTRY!N58</f>
        <v>0</v>
      </c>
      <c r="N68" s="1191">
        <f>[10]INDUSTRY!O58</f>
        <v>0</v>
      </c>
      <c r="O68" s="1191">
        <f>[10]INDUSTRY!P58</f>
        <v>0</v>
      </c>
      <c r="P68" s="1191">
        <f>[10]INDUSTRY!Q58</f>
        <v>0</v>
      </c>
    </row>
    <row r="69" spans="1:16" x14ac:dyDescent="0.25">
      <c r="A69" s="1428" t="s">
        <v>151</v>
      </c>
      <c r="B69" s="1429"/>
      <c r="C69" s="1429"/>
      <c r="D69" s="1430"/>
      <c r="E69" s="1237"/>
      <c r="F69" s="1237"/>
      <c r="G69" s="1237"/>
      <c r="H69" s="1237"/>
      <c r="I69" s="1237"/>
      <c r="J69" s="1237"/>
      <c r="K69" s="1237"/>
      <c r="L69" s="1237"/>
      <c r="M69" s="1237"/>
      <c r="N69" s="1237"/>
      <c r="O69" s="1237"/>
      <c r="P69" s="1237"/>
    </row>
    <row r="70" spans="1:16" ht="15.75" thickBot="1" x14ac:dyDescent="0.3">
      <c r="A70" s="1431"/>
      <c r="B70" s="1432"/>
      <c r="C70" s="1432"/>
      <c r="D70" s="1433"/>
      <c r="E70" s="1238"/>
      <c r="F70" s="1238"/>
      <c r="G70" s="1238"/>
      <c r="H70" s="1238"/>
      <c r="I70" s="1238"/>
      <c r="J70" s="1238"/>
      <c r="K70" s="1238"/>
      <c r="L70" s="1238"/>
      <c r="M70" s="1238"/>
      <c r="N70" s="1238"/>
      <c r="O70" s="1238"/>
      <c r="P70" s="1238"/>
    </row>
    <row r="71" spans="1:16" x14ac:dyDescent="0.25">
      <c r="A71" s="1202" t="s">
        <v>114</v>
      </c>
      <c r="B71" s="1200"/>
      <c r="C71" s="1200"/>
      <c r="D71" s="1200"/>
      <c r="E71" s="1239">
        <f>E72+E73+E74+E78</f>
        <v>7702498.8971521324</v>
      </c>
      <c r="F71" s="1239">
        <f t="shared" ref="F71:H71" si="48">F72+F73+F74+F78</f>
        <v>7950850.2671394395</v>
      </c>
      <c r="G71" s="1239">
        <f>G72+G73+G74+G78</f>
        <v>10398922.465494581</v>
      </c>
      <c r="H71" s="1239">
        <f t="shared" si="48"/>
        <v>10920796.669578731</v>
      </c>
      <c r="I71" s="1239">
        <f t="shared" ref="I71:J71" si="49">I72+I73+I74+I78</f>
        <v>12236554.509095132</v>
      </c>
      <c r="J71" s="1239">
        <f t="shared" si="49"/>
        <v>11365299.418171026</v>
      </c>
      <c r="K71" s="1239">
        <f t="shared" ref="K71:L71" si="50">K72+K73+K74+K78</f>
        <v>13193026.687115699</v>
      </c>
      <c r="L71" s="1239">
        <f t="shared" si="50"/>
        <v>13118191.650221214</v>
      </c>
      <c r="M71" s="1239">
        <f>M72+M73+M74+M78</f>
        <v>12212177.22961135</v>
      </c>
      <c r="N71" s="1239">
        <f t="shared" ref="N71:P71" si="51">N72+N73+N74+N78</f>
        <v>12000506.7866151</v>
      </c>
      <c r="O71" s="1239">
        <f t="shared" si="51"/>
        <v>13238636.872909646</v>
      </c>
      <c r="P71" s="1239">
        <f t="shared" si="51"/>
        <v>11585622</v>
      </c>
    </row>
    <row r="72" spans="1:16" x14ac:dyDescent="0.25">
      <c r="A72" s="1188"/>
      <c r="B72" s="1190" t="s">
        <v>115</v>
      </c>
      <c r="C72" s="1240"/>
      <c r="D72" s="1240"/>
      <c r="E72" s="1191">
        <f>[10]INDUSTRY!$F$62</f>
        <v>1212645.1594400001</v>
      </c>
      <c r="F72" s="1191">
        <f>[10]INDUSTRY!$G$62</f>
        <v>1129458.1330200001</v>
      </c>
      <c r="G72" s="1191">
        <f>[10]INDUSTRY!$H$62</f>
        <v>1154383.9733</v>
      </c>
      <c r="H72" s="1191">
        <f>[10]INDUSTRY!I62</f>
        <v>1137685.7117599999</v>
      </c>
      <c r="I72" s="1191">
        <f>[10]INDUSTRY!J62</f>
        <v>1257237.6513200002</v>
      </c>
      <c r="J72" s="1191">
        <f>[10]INDUSTRY!K62</f>
        <v>1154380.4475099999</v>
      </c>
      <c r="K72" s="1191">
        <f>[10]INDUSTRY!L62</f>
        <v>1117408.6510099999</v>
      </c>
      <c r="L72" s="1191">
        <f>[10]INDUSTRY!M62</f>
        <v>1195241.35937</v>
      </c>
      <c r="M72" s="1191">
        <f>[10]INDUSTRY!N62</f>
        <v>1082432.3774999999</v>
      </c>
      <c r="N72" s="1191">
        <f>[10]INDUSTRY!O62</f>
        <v>1255157.7849600001</v>
      </c>
      <c r="O72" s="1191">
        <f>[10]INDUSTRY!P62</f>
        <v>1290446.5113600001</v>
      </c>
      <c r="P72" s="1191">
        <f>[10]INDUSTRY!Q62</f>
        <v>1594941</v>
      </c>
    </row>
    <row r="73" spans="1:16" x14ac:dyDescent="0.25">
      <c r="A73" s="1188"/>
      <c r="B73" s="1190" t="s">
        <v>39</v>
      </c>
      <c r="C73" s="1190"/>
      <c r="D73" s="1190"/>
      <c r="E73" s="1191">
        <f>[10]INDUSTRY!$F$63</f>
        <v>71595.242499999993</v>
      </c>
      <c r="F73" s="1191">
        <f>[10]INDUSTRY!$G$63</f>
        <v>74786.205149999994</v>
      </c>
      <c r="G73" s="1191">
        <f>[10]INDUSTRY!$H$63</f>
        <v>76250.902180000005</v>
      </c>
      <c r="H73" s="1191">
        <f>[10]INDUSTRY!I63</f>
        <v>123023.89571</v>
      </c>
      <c r="I73" s="1191">
        <f>[10]INDUSTRY!J63</f>
        <v>105452.31284</v>
      </c>
      <c r="J73" s="1191">
        <f>[10]INDUSTRY!K63</f>
        <v>65198.636120000003</v>
      </c>
      <c r="K73" s="1191">
        <f>[10]INDUSTRY!L63</f>
        <v>74995.152950000003</v>
      </c>
      <c r="L73" s="1191">
        <f>[10]INDUSTRY!M63</f>
        <v>95330.281799999997</v>
      </c>
      <c r="M73" s="1191">
        <f>[10]INDUSTRY!N63</f>
        <v>83279.699499999988</v>
      </c>
      <c r="N73" s="1191">
        <f>[10]INDUSTRY!O63</f>
        <v>88729.085559999992</v>
      </c>
      <c r="O73" s="1191">
        <f>[10]INDUSTRY!P63</f>
        <v>77512.865819999992</v>
      </c>
      <c r="P73" s="1191">
        <f>[10]INDUSTRY!Q63</f>
        <v>56058</v>
      </c>
    </row>
    <row r="74" spans="1:16" x14ac:dyDescent="0.25">
      <c r="A74" s="1241"/>
      <c r="B74" s="1192" t="s">
        <v>116</v>
      </c>
      <c r="C74" s="1192"/>
      <c r="D74" s="1203"/>
      <c r="E74" s="1187">
        <f>E75+E76+E77</f>
        <v>2618823.5054700002</v>
      </c>
      <c r="F74" s="1187">
        <f t="shared" ref="F74:H74" si="52">F75+F76+F77</f>
        <v>2286369.77079</v>
      </c>
      <c r="G74" s="1187">
        <f t="shared" si="52"/>
        <v>3451531.6011499995</v>
      </c>
      <c r="H74" s="1187">
        <f t="shared" si="52"/>
        <v>2700084.7652500002</v>
      </c>
      <c r="I74" s="1187">
        <f t="shared" ref="I74:J74" si="53">I75+I76+I77</f>
        <v>3730197.20279</v>
      </c>
      <c r="J74" s="1187">
        <f t="shared" si="53"/>
        <v>3634669.5914799999</v>
      </c>
      <c r="K74" s="1187">
        <f t="shared" ref="K74:M74" si="54">K75+K76+K77</f>
        <v>4994733.7786499765</v>
      </c>
      <c r="L74" s="1187">
        <f t="shared" si="54"/>
        <v>3894532.2503201151</v>
      </c>
      <c r="M74" s="1187">
        <f t="shared" si="54"/>
        <v>4777261.5481602298</v>
      </c>
      <c r="N74" s="1187">
        <f t="shared" ref="N74:P74" si="55">N75+N76+N77</f>
        <v>3191680.0369376279</v>
      </c>
      <c r="O74" s="1187">
        <f t="shared" si="55"/>
        <v>3641897.392917559</v>
      </c>
      <c r="P74" s="1187">
        <f t="shared" si="55"/>
        <v>6776913</v>
      </c>
    </row>
    <row r="75" spans="1:16" x14ac:dyDescent="0.25">
      <c r="A75" s="1188"/>
      <c r="B75" s="1190"/>
      <c r="C75" s="1190" t="s">
        <v>41</v>
      </c>
      <c r="D75" s="1190"/>
      <c r="E75" s="1191">
        <f>[10]INDUSTRY!$F$65</f>
        <v>985217.48515000008</v>
      </c>
      <c r="F75" s="1191">
        <f>[10]INDUSTRY!$G$65</f>
        <v>975638.74009999994</v>
      </c>
      <c r="G75" s="1191">
        <f>[10]INDUSTRY!$H$65</f>
        <v>979118.06796999997</v>
      </c>
      <c r="H75" s="1191">
        <f>[10]INDUSTRY!I65</f>
        <v>983923.03286000004</v>
      </c>
      <c r="I75" s="1191">
        <f>[10]INDUSTRY!J65</f>
        <v>1004030.91294</v>
      </c>
      <c r="J75" s="1191">
        <f>[10]INDUSTRY!K65</f>
        <v>1022503.85268</v>
      </c>
      <c r="K75" s="1191">
        <f>[10]INDUSTRY!L65</f>
        <v>1049298.3009199998</v>
      </c>
      <c r="L75" s="1191">
        <f>[10]INDUSTRY!M65</f>
        <v>1041817.1850000001</v>
      </c>
      <c r="M75" s="1191">
        <f>[10]INDUSTRY!N65</f>
        <v>1081011.46046</v>
      </c>
      <c r="N75" s="1191">
        <f>[10]INDUSTRY!O65</f>
        <v>1088485.1679400001</v>
      </c>
      <c r="O75" s="1191">
        <f>[10]INDUSTRY!P65</f>
        <v>1084108.8729600001</v>
      </c>
      <c r="P75" s="1191">
        <f>[10]INDUSTRY!Q65</f>
        <v>1076613</v>
      </c>
    </row>
    <row r="76" spans="1:16" x14ac:dyDescent="0.25">
      <c r="A76" s="1188"/>
      <c r="B76" s="1190"/>
      <c r="C76" s="1190" t="s">
        <v>42</v>
      </c>
      <c r="D76" s="1190"/>
      <c r="E76" s="1191">
        <f>[10]INDUSTRY!$F$66</f>
        <v>1021824.0203199999</v>
      </c>
      <c r="F76" s="1191">
        <f>[10]INDUSTRY!$G$66</f>
        <v>1185446.0306899999</v>
      </c>
      <c r="G76" s="1191">
        <f>[10]INDUSTRY!$H$66</f>
        <v>1977534.5331799998</v>
      </c>
      <c r="H76" s="1191">
        <f>[10]INDUSTRY!I66</f>
        <v>1099500.73239</v>
      </c>
      <c r="I76" s="1191">
        <f>[10]INDUSTRY!J66</f>
        <v>1210880.2898500001</v>
      </c>
      <c r="J76" s="1191">
        <f>[10]INDUSTRY!K66</f>
        <v>883853.73953999998</v>
      </c>
      <c r="K76" s="1191">
        <f>[10]INDUSTRY!L66</f>
        <v>2007559.47792</v>
      </c>
      <c r="L76" s="1191">
        <f>[10]INDUSTRY!M66</f>
        <v>1168684.0653300001</v>
      </c>
      <c r="M76" s="1191">
        <f>[10]INDUSTRY!N66</f>
        <v>1274852.0883599999</v>
      </c>
      <c r="N76" s="1191">
        <f>[10]INDUSTRY!O66</f>
        <v>1494423.8687400001</v>
      </c>
      <c r="O76" s="1191">
        <f>[10]INDUSTRY!P66</f>
        <v>1656017.5200799999</v>
      </c>
      <c r="P76" s="1191">
        <f>[10]INDUSTRY!Q66</f>
        <v>2039451</v>
      </c>
    </row>
    <row r="77" spans="1:16" x14ac:dyDescent="0.25">
      <c r="A77" s="1188"/>
      <c r="B77" s="1190"/>
      <c r="C77" s="1190" t="s">
        <v>43</v>
      </c>
      <c r="D77" s="1190"/>
      <c r="E77" s="1191">
        <f>[10]INDUSTRY!$F$67</f>
        <v>611782</v>
      </c>
      <c r="F77" s="1191">
        <f>[10]INDUSTRY!$G$67</f>
        <v>125285</v>
      </c>
      <c r="G77" s="1191">
        <f>[10]INDUSTRY!$H$67</f>
        <v>494879</v>
      </c>
      <c r="H77" s="1191">
        <f>[10]INDUSTRY!I67</f>
        <v>616661</v>
      </c>
      <c r="I77" s="1191">
        <f>[10]INDUSTRY!J67</f>
        <v>1515286</v>
      </c>
      <c r="J77" s="1191">
        <f>[10]INDUSTRY!K67</f>
        <v>1728311.99926</v>
      </c>
      <c r="K77" s="1191">
        <f>[10]INDUSTRY!L67</f>
        <v>1937875.9998099771</v>
      </c>
      <c r="L77" s="1191">
        <f>[10]INDUSTRY!M67</f>
        <v>1684030.9999901149</v>
      </c>
      <c r="M77" s="1191">
        <f>[10]INDUSTRY!N67</f>
        <v>2421397.9993402297</v>
      </c>
      <c r="N77" s="1191">
        <f>[10]INDUSTRY!O67</f>
        <v>608771.00025762804</v>
      </c>
      <c r="O77" s="1191">
        <f>[10]INDUSTRY!P67</f>
        <v>901770.99987755902</v>
      </c>
      <c r="P77" s="1191">
        <f>[10]INDUSTRY!Q67</f>
        <v>3660849</v>
      </c>
    </row>
    <row r="78" spans="1:16" x14ac:dyDescent="0.25">
      <c r="A78" s="1188"/>
      <c r="B78" s="1242" t="s">
        <v>117</v>
      </c>
      <c r="C78" s="1201"/>
      <c r="D78" s="1190"/>
      <c r="E78" s="1187">
        <f>E79+E80</f>
        <v>3799434.9897421319</v>
      </c>
      <c r="F78" s="1187">
        <f t="shared" ref="F78:H78" si="56">F79+F80</f>
        <v>4460236.1581794396</v>
      </c>
      <c r="G78" s="1187">
        <f t="shared" si="56"/>
        <v>5716755.9888645802</v>
      </c>
      <c r="H78" s="1187">
        <f t="shared" si="56"/>
        <v>6960002.2968587317</v>
      </c>
      <c r="I78" s="1187">
        <f t="shared" ref="I78:J78" si="57">I79+I80</f>
        <v>7143667.342145131</v>
      </c>
      <c r="J78" s="1187">
        <f t="shared" si="57"/>
        <v>6511050.7430610275</v>
      </c>
      <c r="K78" s="1187">
        <f t="shared" ref="K78:L78" si="58">K79+K80</f>
        <v>7005889.1045057224</v>
      </c>
      <c r="L78" s="1187">
        <f t="shared" si="58"/>
        <v>7933087.7587310979</v>
      </c>
      <c r="M78" s="1187">
        <f>M79+M80</f>
        <v>6269203.6044511199</v>
      </c>
      <c r="N78" s="1187">
        <f t="shared" ref="N78:P78" si="59">N79+N80</f>
        <v>7464939.8791574705</v>
      </c>
      <c r="O78" s="1187">
        <f t="shared" si="59"/>
        <v>8228780.1028120872</v>
      </c>
      <c r="P78" s="1187">
        <f t="shared" si="59"/>
        <v>3157710</v>
      </c>
    </row>
    <row r="79" spans="1:16" x14ac:dyDescent="0.25">
      <c r="A79" s="1188"/>
      <c r="B79" s="1201"/>
      <c r="C79" s="1243" t="s">
        <v>118</v>
      </c>
      <c r="D79" s="1190"/>
      <c r="E79" s="1191">
        <f>[10]INDUSTRY!$F$69</f>
        <v>1252988.6496921324</v>
      </c>
      <c r="F79" s="1191">
        <f>[10]INDUSTRY!$G$69</f>
        <v>2116797.6344994395</v>
      </c>
      <c r="G79" s="1191">
        <f>[10]INDUSTRY!$H$69</f>
        <v>2692145.0215145801</v>
      </c>
      <c r="H79" s="1191">
        <f>[10]INDUSTRY!I69</f>
        <v>3088833.9506987319</v>
      </c>
      <c r="I79" s="1191">
        <f>[10]INDUSTRY!J69</f>
        <v>3495346.1300451308</v>
      </c>
      <c r="J79" s="1191">
        <f>[10]INDUSTRY!K69</f>
        <v>4522702.5763810277</v>
      </c>
      <c r="K79" s="1191">
        <f>[10]INDUSTRY!L69</f>
        <v>3351438.7011157223</v>
      </c>
      <c r="L79" s="1191">
        <f>[10]INDUSTRY!M69</f>
        <v>3530510.8356310977</v>
      </c>
      <c r="M79" s="1191">
        <f>[10]INDUSTRY!N69</f>
        <v>3814651.6114611197</v>
      </c>
      <c r="N79" s="1191">
        <f>[10]INDUSTRY!O69</f>
        <v>3130523.0724374712</v>
      </c>
      <c r="O79" s="1191">
        <f>[10]INDUSTRY!P69</f>
        <v>3202079.0881220861</v>
      </c>
      <c r="P79" s="1191">
        <f>[10]INDUSTRY!Q69</f>
        <v>1225530</v>
      </c>
    </row>
    <row r="80" spans="1:16" ht="15.75" thickBot="1" x14ac:dyDescent="0.3">
      <c r="A80" s="1244"/>
      <c r="B80" s="1215"/>
      <c r="C80" s="1245" t="s">
        <v>119</v>
      </c>
      <c r="D80" s="1203"/>
      <c r="E80" s="1191">
        <f>[10]INDUSTRY!$F$70</f>
        <v>2546446.3400499998</v>
      </c>
      <c r="F80" s="1191">
        <f>[10]INDUSTRY!$G$70</f>
        <v>2343438.5236800001</v>
      </c>
      <c r="G80" s="1191">
        <f>[10]INDUSTRY!$H$70</f>
        <v>3024610.9673500005</v>
      </c>
      <c r="H80" s="1191">
        <f>[10]INDUSTRY!I70</f>
        <v>3871168.3461600002</v>
      </c>
      <c r="I80" s="1191">
        <f>[10]INDUSTRY!J70</f>
        <v>3648321.2121000001</v>
      </c>
      <c r="J80" s="1191">
        <f>[10]INDUSTRY!K70</f>
        <v>1988348.16668</v>
      </c>
      <c r="K80" s="1191">
        <f>[10]INDUSTRY!L70</f>
        <v>3654450.4033900001</v>
      </c>
      <c r="L80" s="1191">
        <f>[10]INDUSTRY!M70</f>
        <v>4402576.9231000002</v>
      </c>
      <c r="M80" s="1191">
        <f>[10]INDUSTRY!N70</f>
        <v>2454551.9929900002</v>
      </c>
      <c r="N80" s="1191">
        <f>[10]INDUSTRY!O70</f>
        <v>4334416.8067199998</v>
      </c>
      <c r="O80" s="1191">
        <f>[10]INDUSTRY!P70</f>
        <v>5026701.0146900006</v>
      </c>
      <c r="P80" s="1191">
        <f>[10]INDUSTRY!Q70</f>
        <v>1932180</v>
      </c>
    </row>
    <row r="81" spans="1:16" x14ac:dyDescent="0.25">
      <c r="A81" s="1197" t="s">
        <v>168</v>
      </c>
      <c r="B81" s="1198"/>
      <c r="C81" s="1218"/>
      <c r="D81" s="1218"/>
      <c r="E81" s="1187">
        <f t="shared" ref="E81" si="60">SUM(E82:E85)</f>
        <v>9751259.7922278661</v>
      </c>
      <c r="F81" s="1187">
        <f t="shared" ref="F81:H81" si="61">SUM(F82:F85)</f>
        <v>9789874.8929205611</v>
      </c>
      <c r="G81" s="1187">
        <f t="shared" si="61"/>
        <v>9664228.213955421</v>
      </c>
      <c r="H81" s="1187">
        <f t="shared" si="61"/>
        <v>9507209.3053712696</v>
      </c>
      <c r="I81" s="1187">
        <f t="shared" ref="I81:J81" si="62">SUM(I82:I85)</f>
        <v>9862850.2030848712</v>
      </c>
      <c r="J81" s="1187">
        <f t="shared" si="62"/>
        <v>9369427.5821089745</v>
      </c>
      <c r="K81" s="1187">
        <f t="shared" ref="K81:L81" si="63">SUM(K82:K85)</f>
        <v>11154017.0314443</v>
      </c>
      <c r="L81" s="1187">
        <f t="shared" si="63"/>
        <v>12056489.772798786</v>
      </c>
      <c r="M81" s="1187">
        <f>SUM(M82:M85)</f>
        <v>13137659.88095865</v>
      </c>
      <c r="N81" s="1187">
        <f t="shared" ref="N81:P81" si="64">SUM(N82:N85)</f>
        <v>13426543.5090049</v>
      </c>
      <c r="O81" s="1187">
        <f t="shared" si="64"/>
        <v>12297268.147410356</v>
      </c>
      <c r="P81" s="1187">
        <f t="shared" si="64"/>
        <v>11739105</v>
      </c>
    </row>
    <row r="82" spans="1:16" x14ac:dyDescent="0.25">
      <c r="A82" s="1199"/>
      <c r="B82" s="1201" t="s">
        <v>169</v>
      </c>
      <c r="C82" s="1246"/>
      <c r="D82" s="1247"/>
      <c r="E82" s="1191">
        <f>[10]INDUSTRY!$F$72</f>
        <v>561366.56328000012</v>
      </c>
      <c r="F82" s="1191">
        <f>[10]INDUSTRY!$G$72</f>
        <v>563027.42466000002</v>
      </c>
      <c r="G82" s="1191">
        <f>[10]INDUSTRY!$H$72</f>
        <v>567062.01095999987</v>
      </c>
      <c r="H82" s="1191">
        <f>[10]INDUSTRY!I72</f>
        <v>453938.8137</v>
      </c>
      <c r="I82" s="1191">
        <f>[10]INDUSTRY!J72</f>
        <v>365069.30822000001</v>
      </c>
      <c r="J82" s="1191">
        <f>[10]INDUSTRY!K72</f>
        <v>367701.13013000001</v>
      </c>
      <c r="K82" s="1191">
        <f>[10]INDUSTRY!L72</f>
        <v>370420.67945999996</v>
      </c>
      <c r="L82" s="1191">
        <f>[10]INDUSTRY!M72</f>
        <v>270582.85889999999</v>
      </c>
      <c r="M82" s="1191">
        <f>[10]INDUSTRY!N72</f>
        <v>272435.50274000003</v>
      </c>
      <c r="N82" s="1191">
        <f>[10]INDUSTRY!O72</f>
        <v>272938.12054999999</v>
      </c>
      <c r="O82" s="1191">
        <f>[10]INDUSTRY!P72</f>
        <v>274852.40822000004</v>
      </c>
      <c r="P82" s="1191">
        <f>[10]INDUSTRY!Q72</f>
        <v>427286</v>
      </c>
    </row>
    <row r="83" spans="1:16" x14ac:dyDescent="0.25">
      <c r="A83" s="1199"/>
      <c r="B83" s="1242" t="s">
        <v>170</v>
      </c>
      <c r="C83" s="1215"/>
      <c r="D83" s="1201"/>
      <c r="E83" s="1191">
        <f>[10]INDUSTRY!$F$73</f>
        <v>8134451.9668499995</v>
      </c>
      <c r="F83" s="1191">
        <f>[10]INDUSTRY!$G$73</f>
        <v>8186971.2462500008</v>
      </c>
      <c r="G83" s="1191">
        <f>[10]INDUSTRY!$H$73</f>
        <v>8041766.3503</v>
      </c>
      <c r="H83" s="1191">
        <f>[10]INDUSTRY!I73</f>
        <v>7983290.2649699999</v>
      </c>
      <c r="I83" s="1191">
        <f>[10]INDUSTRY!J73</f>
        <v>8515800.9141300004</v>
      </c>
      <c r="J83" s="1191">
        <f>[10]INDUSTRY!K73</f>
        <v>7953779.3325800002</v>
      </c>
      <c r="K83" s="1191">
        <f>[10]INDUSTRY!L73</f>
        <v>9667917.394199999</v>
      </c>
      <c r="L83" s="1191">
        <f>[10]INDUSTRY!M73</f>
        <v>10670909.432779999</v>
      </c>
      <c r="M83" s="1191">
        <f>[10]INDUSTRY!N73</f>
        <v>11574254.21116</v>
      </c>
      <c r="N83" s="1191">
        <f>[10]INDUSTRY!O73</f>
        <v>11965592.519640001</v>
      </c>
      <c r="O83" s="1191">
        <f>[10]INDUSTRY!P73</f>
        <v>10852917.990180001</v>
      </c>
      <c r="P83" s="1191">
        <f>[10]INDUSTRY!Q73</f>
        <v>10178962</v>
      </c>
    </row>
    <row r="84" spans="1:16" x14ac:dyDescent="0.25">
      <c r="A84" s="1199"/>
      <c r="B84" s="1242" t="s">
        <v>43</v>
      </c>
      <c r="C84" s="1248"/>
      <c r="D84" s="1201"/>
      <c r="E84" s="1191">
        <f>[10]INDUSTRY!$F$74</f>
        <v>1055441.2620978672</v>
      </c>
      <c r="F84" s="1191">
        <f>[10]INDUSTRY!$G$74</f>
        <v>1039876.2220105607</v>
      </c>
      <c r="G84" s="1191">
        <f>[10]INDUSTRY!$H$74</f>
        <v>1055399.8526954199</v>
      </c>
      <c r="H84" s="1191">
        <f>[10]INDUSTRY!I74</f>
        <v>1069980.2267012685</v>
      </c>
      <c r="I84" s="1191">
        <f>[10]INDUSTRY!J74</f>
        <v>981979.98073486891</v>
      </c>
      <c r="J84" s="1191">
        <f>[10]INDUSTRY!K74</f>
        <v>1047947.1193989731</v>
      </c>
      <c r="K84" s="1191">
        <f>[10]INDUSTRY!L74</f>
        <v>1115678.9577843011</v>
      </c>
      <c r="L84" s="1191">
        <f>[10]INDUSTRY!M74</f>
        <v>1114997.4811187871</v>
      </c>
      <c r="M84" s="1191">
        <f>[10]INDUSTRY!N74</f>
        <v>1290970.1670586499</v>
      </c>
      <c r="N84" s="1191">
        <f>[10]INDUSTRY!O74</f>
        <v>1188012.8688148998</v>
      </c>
      <c r="O84" s="1191">
        <f>[10]INDUSTRY!P74</f>
        <v>1169497.749010355</v>
      </c>
      <c r="P84" s="1191">
        <f>[10]INDUSTRY!Q74</f>
        <v>1132857</v>
      </c>
    </row>
    <row r="85" spans="1:16" ht="15.75" thickBot="1" x14ac:dyDescent="0.3">
      <c r="A85" s="1249"/>
      <c r="B85" s="1219" t="s">
        <v>60</v>
      </c>
      <c r="C85" s="1190"/>
      <c r="D85" s="1190"/>
      <c r="E85" s="1191">
        <f>[10]INDUSTRY!$F$75</f>
        <v>0</v>
      </c>
      <c r="F85" s="1191">
        <f>[10]INDUSTRY!$G$75</f>
        <v>0</v>
      </c>
      <c r="G85" s="1191">
        <f>[10]INDUSTRY!$H$75</f>
        <v>0</v>
      </c>
      <c r="H85" s="1191">
        <f>[10]INDUSTRY!I75</f>
        <v>0</v>
      </c>
      <c r="I85" s="1191">
        <f>[10]INDUSTRY!J75</f>
        <v>0</v>
      </c>
      <c r="J85" s="1191">
        <f>[10]INDUSTRY!K75</f>
        <v>0</v>
      </c>
      <c r="K85" s="1191">
        <f>[10]INDUSTRY!L75</f>
        <v>0</v>
      </c>
      <c r="L85" s="1191">
        <f>[10]INDUSTRY!M75</f>
        <v>0</v>
      </c>
      <c r="M85" s="1191">
        <f>[10]INDUSTRY!N75</f>
        <v>0</v>
      </c>
      <c r="N85" s="1191">
        <f>[10]INDUSTRY!O75</f>
        <v>0</v>
      </c>
      <c r="O85" s="1191">
        <f>[10]INDUSTRY!P75</f>
        <v>0</v>
      </c>
      <c r="P85" s="1191">
        <f>[10]INDUSTRY!Q75</f>
        <v>0</v>
      </c>
    </row>
    <row r="86" spans="1:16" x14ac:dyDescent="0.25">
      <c r="A86" s="1197" t="s">
        <v>120</v>
      </c>
      <c r="B86" s="1198"/>
      <c r="C86" s="1218"/>
      <c r="D86" s="1218"/>
      <c r="E86" s="1187">
        <f>SUM(E87:E100)</f>
        <v>85406714.421589985</v>
      </c>
      <c r="F86" s="1187">
        <f t="shared" ref="F86:H86" si="65">SUM(F87:F100)</f>
        <v>86253247.276850015</v>
      </c>
      <c r="G86" s="1187">
        <f>SUM(G87:G100)</f>
        <v>86016482.314229995</v>
      </c>
      <c r="H86" s="1187">
        <f t="shared" si="65"/>
        <v>86530611.392620012</v>
      </c>
      <c r="I86" s="1187">
        <f t="shared" ref="I86:J86" si="66">SUM(I87:I100)</f>
        <v>87470289.815970004</v>
      </c>
      <c r="J86" s="1187">
        <f t="shared" si="66"/>
        <v>87968253.937159985</v>
      </c>
      <c r="K86" s="1187">
        <f t="shared" ref="K86:L86" si="67">SUM(K87:K100)</f>
        <v>87844686.900380015</v>
      </c>
      <c r="L86" s="1187">
        <f t="shared" si="67"/>
        <v>88643844.307859987</v>
      </c>
      <c r="M86" s="1187">
        <f>SUM(M87:M100)</f>
        <v>88842088.00767</v>
      </c>
      <c r="N86" s="1187">
        <f t="shared" ref="N86:P86" si="68">SUM(N87:N100)</f>
        <v>89272810.212449983</v>
      </c>
      <c r="O86" s="1187">
        <f t="shared" si="68"/>
        <v>89851742.933730006</v>
      </c>
      <c r="P86" s="1187">
        <f t="shared" si="68"/>
        <v>90885198.647200003</v>
      </c>
    </row>
    <row r="87" spans="1:16" x14ac:dyDescent="0.25">
      <c r="A87" s="1199"/>
      <c r="B87" s="1201" t="s">
        <v>121</v>
      </c>
      <c r="C87" s="1246"/>
      <c r="D87" s="1247"/>
      <c r="E87" s="1191">
        <f>[10]INDUSTRY!$F$77</f>
        <v>0</v>
      </c>
      <c r="F87" s="1191">
        <f>[10]INDUSTRY!$G$77</f>
        <v>0</v>
      </c>
      <c r="G87" s="1191">
        <f>[10]INDUSTRY!$H$77</f>
        <v>0</v>
      </c>
      <c r="H87" s="1191">
        <f>[10]INDUSTRY!I77</f>
        <v>426</v>
      </c>
      <c r="I87" s="1191">
        <f>[10]INDUSTRY!J77</f>
        <v>4358</v>
      </c>
      <c r="J87" s="1191">
        <f>[10]INDUSTRY!K77</f>
        <v>0</v>
      </c>
      <c r="K87" s="1191">
        <f>[10]INDUSTRY!L77</f>
        <v>0</v>
      </c>
      <c r="L87" s="1191">
        <f>[10]INDUSTRY!M77</f>
        <v>0</v>
      </c>
      <c r="M87" s="1191">
        <f>[10]INDUSTRY!N77</f>
        <v>0</v>
      </c>
      <c r="N87" s="1191">
        <f>[10]INDUSTRY!O77</f>
        <v>0</v>
      </c>
      <c r="O87" s="1191">
        <f>[10]INDUSTRY!P77</f>
        <v>0</v>
      </c>
      <c r="P87" s="1191">
        <f>[10]INDUSTRY!Q77</f>
        <v>1807</v>
      </c>
    </row>
    <row r="88" spans="1:16" x14ac:dyDescent="0.25">
      <c r="A88" s="1199"/>
      <c r="B88" s="1242" t="s">
        <v>122</v>
      </c>
      <c r="C88" s="1215"/>
      <c r="D88" s="1201"/>
      <c r="E88" s="1191">
        <f>[10]INDUSTRY!$F$78</f>
        <v>0</v>
      </c>
      <c r="F88" s="1191">
        <f>[10]INDUSTRY!$G$78</f>
        <v>0</v>
      </c>
      <c r="G88" s="1191">
        <f>[10]INDUSTRY!$H$78</f>
        <v>0</v>
      </c>
      <c r="H88" s="1191">
        <f>[10]INDUSTRY!I78</f>
        <v>0</v>
      </c>
      <c r="I88" s="1191">
        <f>[10]INDUSTRY!J78</f>
        <v>0</v>
      </c>
      <c r="J88" s="1191">
        <f>[10]INDUSTRY!K78</f>
        <v>0</v>
      </c>
      <c r="K88" s="1191">
        <f>[10]INDUSTRY!L78</f>
        <v>0</v>
      </c>
      <c r="L88" s="1191">
        <f>[10]INDUSTRY!M78</f>
        <v>0</v>
      </c>
      <c r="M88" s="1191">
        <f>[10]INDUSTRY!N78</f>
        <v>0</v>
      </c>
      <c r="N88" s="1191">
        <f>[10]INDUSTRY!O78</f>
        <v>0</v>
      </c>
      <c r="O88" s="1191">
        <f>[10]INDUSTRY!P78</f>
        <v>0</v>
      </c>
      <c r="P88" s="1191">
        <f>[10]INDUSTRY!Q78</f>
        <v>0</v>
      </c>
    </row>
    <row r="89" spans="1:16" x14ac:dyDescent="0.25">
      <c r="A89" s="1199"/>
      <c r="B89" s="1242" t="s">
        <v>123</v>
      </c>
      <c r="C89" s="1248"/>
      <c r="D89" s="1201"/>
      <c r="E89" s="1191">
        <f>[10]INDUSTRY!$F$79</f>
        <v>667024.52668000001</v>
      </c>
      <c r="F89" s="1191">
        <f>[10]INDUSTRY!$G$79</f>
        <v>663530.87155000004</v>
      </c>
      <c r="G89" s="1191">
        <f>[10]INDUSTRY!$H$79</f>
        <v>603950.78117000009</v>
      </c>
      <c r="H89" s="1191">
        <f>[10]INDUSTRY!I79</f>
        <v>665376.22715000005</v>
      </c>
      <c r="I89" s="1191">
        <f>[10]INDUSTRY!J79</f>
        <v>642210.89173999999</v>
      </c>
      <c r="J89" s="1191">
        <f>[10]INDUSTRY!K79</f>
        <v>568897.99092999997</v>
      </c>
      <c r="K89" s="1191">
        <f>[10]INDUSTRY!L79</f>
        <v>563351.98972000007</v>
      </c>
      <c r="L89" s="1191">
        <f>[10]INDUSTRY!M79</f>
        <v>611163.74296000006</v>
      </c>
      <c r="M89" s="1191">
        <f>[10]INDUSTRY!N79</f>
        <v>628795.94900999998</v>
      </c>
      <c r="N89" s="1191">
        <f>[10]INDUSTRY!O79</f>
        <v>566148.696</v>
      </c>
      <c r="O89" s="1191">
        <f>[10]INDUSTRY!P79</f>
        <v>537686.26139</v>
      </c>
      <c r="P89" s="1191">
        <f>[10]INDUSTRY!Q79</f>
        <v>478636</v>
      </c>
    </row>
    <row r="90" spans="1:16" x14ac:dyDescent="0.25">
      <c r="A90" s="1249"/>
      <c r="B90" s="1437" t="s">
        <v>50</v>
      </c>
      <c r="C90" s="1437"/>
      <c r="D90" s="1438"/>
      <c r="E90" s="1191">
        <f>[10]INDUSTRY!$F$80</f>
        <v>12962480.62369</v>
      </c>
      <c r="F90" s="1191">
        <f>[10]INDUSTRY!$G$80</f>
        <v>12840829.248500001</v>
      </c>
      <c r="G90" s="1191">
        <f>[10]INDUSTRY!$H$80</f>
        <v>12735672.854770001</v>
      </c>
      <c r="H90" s="1191">
        <f>[10]INDUSTRY!I80</f>
        <v>12665289.5459</v>
      </c>
      <c r="I90" s="1191">
        <f>[10]INDUSTRY!J80</f>
        <v>12651362.021540001</v>
      </c>
      <c r="J90" s="1191">
        <f>[10]INDUSTRY!K80</f>
        <v>12527747.825369999</v>
      </c>
      <c r="K90" s="1191">
        <f>[10]INDUSTRY!L80</f>
        <v>12580688.34938</v>
      </c>
      <c r="L90" s="1191">
        <f>[10]INDUSTRY!M80</f>
        <v>12570942.868969999</v>
      </c>
      <c r="M90" s="1191">
        <f>[10]INDUSTRY!N80</f>
        <v>12456208.645229999</v>
      </c>
      <c r="N90" s="1191">
        <f>[10]INDUSTRY!O80</f>
        <v>12482994.09158097</v>
      </c>
      <c r="O90" s="1191">
        <f>[10]INDUSTRY!P80</f>
        <v>12425378.625539999</v>
      </c>
      <c r="P90" s="1191">
        <f>[10]INDUSTRY!Q80</f>
        <v>12407042</v>
      </c>
    </row>
    <row r="91" spans="1:16" x14ac:dyDescent="0.25">
      <c r="A91" s="1188"/>
      <c r="B91" s="1190" t="s">
        <v>171</v>
      </c>
      <c r="C91" s="1190"/>
      <c r="D91" s="1190"/>
      <c r="E91" s="1191">
        <f>[10]INDUSTRY!$F$81</f>
        <v>32689279.324979998</v>
      </c>
      <c r="F91" s="1191">
        <f>[10]INDUSTRY!$G$81</f>
        <v>32862161.695770003</v>
      </c>
      <c r="G91" s="1191">
        <f>[10]INDUSTRY!$H$81</f>
        <v>33077795.315649997</v>
      </c>
      <c r="H91" s="1191">
        <f>[10]INDUSTRY!I81</f>
        <v>33282120.994369999</v>
      </c>
      <c r="I91" s="1191">
        <f>[10]INDUSTRY!J81</f>
        <v>33502229.932970002</v>
      </c>
      <c r="J91" s="1191">
        <f>[10]INDUSTRY!K81</f>
        <v>33765090.700110003</v>
      </c>
      <c r="K91" s="1191">
        <f>[10]INDUSTRY!L81</f>
        <v>33930923.569790006</v>
      </c>
      <c r="L91" s="1191">
        <f>[10]INDUSTRY!M81</f>
        <v>34220489.605549999</v>
      </c>
      <c r="M91" s="1191">
        <f>[10]INDUSTRY!N81</f>
        <v>34453667.094659999</v>
      </c>
      <c r="N91" s="1191">
        <f>[10]INDUSTRY!O81</f>
        <v>34732374.137439996</v>
      </c>
      <c r="O91" s="1191">
        <f>[10]INDUSTRY!P81</f>
        <v>35038570.580240004</v>
      </c>
      <c r="P91" s="1191">
        <f>[10]INDUSTRY!Q81</f>
        <v>35404610</v>
      </c>
    </row>
    <row r="92" spans="1:16" x14ac:dyDescent="0.25">
      <c r="A92" s="1188"/>
      <c r="B92" s="1190" t="s">
        <v>172</v>
      </c>
      <c r="C92" s="1190"/>
      <c r="D92" s="1190"/>
      <c r="E92" s="1191">
        <f>[10]INDUSTRY!$F$82</f>
        <v>11147846.607279994</v>
      </c>
      <c r="F92" s="1191">
        <f>[10]INDUSTRY!$G$82</f>
        <v>11225265.471480001</v>
      </c>
      <c r="G92" s="1191">
        <f>[10]INDUSTRY!$H$82</f>
        <v>11329097.487879999</v>
      </c>
      <c r="H92" s="1191">
        <f>[10]INDUSTRY!I82</f>
        <v>11265742.629969995</v>
      </c>
      <c r="I92" s="1191">
        <f>[10]INDUSTRY!J82</f>
        <v>11371708.310199995</v>
      </c>
      <c r="J92" s="1191">
        <f>[10]INDUSTRY!K82</f>
        <v>11489291.808409991</v>
      </c>
      <c r="K92" s="1191">
        <f>[10]INDUSTRY!L82</f>
        <v>11751997.665649995</v>
      </c>
      <c r="L92" s="1191">
        <f>[10]INDUSTRY!M82</f>
        <v>11806358.313829999</v>
      </c>
      <c r="M92" s="1191">
        <f>[10]INDUSTRY!N82</f>
        <v>11860487.741950002</v>
      </c>
      <c r="N92" s="1191">
        <f>[10]INDUSTRY!O82</f>
        <v>12062303.929319991</v>
      </c>
      <c r="O92" s="1191">
        <f>[10]INDUSTRY!P82</f>
        <v>12110093.96995</v>
      </c>
      <c r="P92" s="1191">
        <f>[10]INDUSTRY!Q82</f>
        <v>12017568.853200002</v>
      </c>
    </row>
    <row r="93" spans="1:16" x14ac:dyDescent="0.25">
      <c r="A93" s="1188"/>
      <c r="B93" s="1190" t="s">
        <v>124</v>
      </c>
      <c r="C93" s="1190"/>
      <c r="D93" s="1190"/>
      <c r="E93" s="1191">
        <f>[10]INDUSTRY!$F$83</f>
        <v>4596051.2997300001</v>
      </c>
      <c r="F93" s="1191">
        <f>[10]INDUSTRY!$G$83</f>
        <v>4635217.8987499997</v>
      </c>
      <c r="G93" s="1191">
        <f>[10]INDUSTRY!$H$83</f>
        <v>4641115.1720399996</v>
      </c>
      <c r="H93" s="1191">
        <f>[10]INDUSTRY!I83</f>
        <v>4678864.9485299997</v>
      </c>
      <c r="I93" s="1191">
        <f>[10]INDUSTRY!J83</f>
        <v>4695854.8845899999</v>
      </c>
      <c r="J93" s="1191">
        <f>[10]INDUSTRY!K83</f>
        <v>4784591.0894200001</v>
      </c>
      <c r="K93" s="1191">
        <f>[10]INDUSTRY!L83</f>
        <v>4807932.0994899999</v>
      </c>
      <c r="L93" s="1191">
        <f>[10]INDUSTRY!M83</f>
        <v>4859966.6196400002</v>
      </c>
      <c r="M93" s="1191">
        <f>[10]INDUSTRY!N83</f>
        <v>4890477.7938999999</v>
      </c>
      <c r="N93" s="1191">
        <f>[10]INDUSTRY!O83</f>
        <v>4949329.4093600009</v>
      </c>
      <c r="O93" s="1191">
        <f>[10]INDUSTRY!P83</f>
        <v>5034630.2062600004</v>
      </c>
      <c r="P93" s="1191">
        <f>[10]INDUSTRY!Q83</f>
        <v>5095443</v>
      </c>
    </row>
    <row r="94" spans="1:16" x14ac:dyDescent="0.25">
      <c r="A94" s="1188"/>
      <c r="B94" s="1190" t="s">
        <v>125</v>
      </c>
      <c r="C94" s="1190"/>
      <c r="D94" s="1190"/>
      <c r="E94" s="1191">
        <f>[10]INDUSTRY!$F$84</f>
        <v>10776675.010539999</v>
      </c>
      <c r="F94" s="1191">
        <f>[10]INDUSTRY!$G$84</f>
        <v>10975611.649350001</v>
      </c>
      <c r="G94" s="1191">
        <f>[10]INDUSTRY!$H$84</f>
        <v>10933326.809</v>
      </c>
      <c r="H94" s="1191">
        <f>[10]INDUSTRY!I84</f>
        <v>10849959.039130002</v>
      </c>
      <c r="I94" s="1191">
        <f>[10]INDUSTRY!J84</f>
        <v>11142982.064890001</v>
      </c>
      <c r="J94" s="1191">
        <f>[10]INDUSTRY!K84</f>
        <v>11078001.58567</v>
      </c>
      <c r="K94" s="1191">
        <f>[10]INDUSTRY!L84</f>
        <v>11137139.326239999</v>
      </c>
      <c r="L94" s="1191">
        <f>[10]INDUSTRY!M84</f>
        <v>11718188.04834</v>
      </c>
      <c r="M94" s="1191">
        <f>[10]INDUSTRY!N84</f>
        <v>11718041.373819999</v>
      </c>
      <c r="N94" s="1191">
        <f>[10]INDUSTRY!O84</f>
        <v>11852394.956189999</v>
      </c>
      <c r="O94" s="1191">
        <f>[10]INDUSTRY!P84</f>
        <v>11868540.928250002</v>
      </c>
      <c r="P94" s="1191">
        <f>[10]INDUSTRY!Q84</f>
        <v>12534536</v>
      </c>
    </row>
    <row r="95" spans="1:16" x14ac:dyDescent="0.25">
      <c r="A95" s="1188"/>
      <c r="B95" s="1219" t="s">
        <v>53</v>
      </c>
      <c r="C95" s="1190"/>
      <c r="D95" s="1190"/>
      <c r="E95" s="1191">
        <f>[10]INDUSTRY!$F$85</f>
        <v>11065871.039659999</v>
      </c>
      <c r="F95" s="1191">
        <f>[10]INDUSTRY!$G$85</f>
        <v>11621621.289889999</v>
      </c>
      <c r="G95" s="1191">
        <f>[10]INDUSTRY!$H$85</f>
        <v>11374639.146429999</v>
      </c>
      <c r="H95" s="1191">
        <f>[10]INDUSTRY!I85</f>
        <v>11598644.097199999</v>
      </c>
      <c r="I95" s="1191">
        <f>[10]INDUSTRY!J85</f>
        <v>11851396.312569998</v>
      </c>
      <c r="J95" s="1191">
        <f>[10]INDUSTRY!K85</f>
        <v>12214804.01046</v>
      </c>
      <c r="K95" s="1191">
        <f>[10]INDUSTRY!L85</f>
        <v>11593467.173490001</v>
      </c>
      <c r="L95" s="1191">
        <f>[10]INDUSTRY!M85</f>
        <v>11630789.31865</v>
      </c>
      <c r="M95" s="1191">
        <f>[10]INDUSTRY!N85</f>
        <v>11473674.200430002</v>
      </c>
      <c r="N95" s="1191">
        <f>[10]INDUSTRY!O85</f>
        <v>10936083.768059034</v>
      </c>
      <c r="O95" s="1191">
        <f>[10]INDUSTRY!P85</f>
        <v>11347610.025730001</v>
      </c>
      <c r="P95" s="1191">
        <f>[10]INDUSTRY!Q85</f>
        <v>11266465</v>
      </c>
    </row>
    <row r="96" spans="1:16" x14ac:dyDescent="0.25">
      <c r="A96" s="1188"/>
      <c r="B96" s="1190" t="s">
        <v>173</v>
      </c>
      <c r="C96" s="1190"/>
      <c r="D96" s="1190"/>
      <c r="E96" s="1191">
        <f>[10]INDUSTRY!$F$86</f>
        <v>542657.17503000004</v>
      </c>
      <c r="F96" s="1191">
        <f>[10]INDUSTRY!$G$86</f>
        <v>557007.58156000008</v>
      </c>
      <c r="G96" s="1191">
        <f>[10]INDUSTRY!$H$86</f>
        <v>546923.08528999996</v>
      </c>
      <c r="H96" s="1191">
        <f>[10]INDUSTRY!I86</f>
        <v>563146.91036999994</v>
      </c>
      <c r="I96" s="1191">
        <f>[10]INDUSTRY!J86</f>
        <v>569213.80747</v>
      </c>
      <c r="J96" s="1191">
        <f>[10]INDUSTRY!K86</f>
        <v>588016.59779000003</v>
      </c>
      <c r="K96" s="1191">
        <f>[10]INDUSTRY!L86</f>
        <v>589327.24661999999</v>
      </c>
      <c r="L96" s="1191">
        <f>[10]INDUSTRY!M86</f>
        <v>593654.75891999993</v>
      </c>
      <c r="M96" s="1191">
        <f>[10]INDUSTRY!N86</f>
        <v>606837.74267000007</v>
      </c>
      <c r="N96" s="1191">
        <f>[10]INDUSTRY!O86</f>
        <v>615523.68550000002</v>
      </c>
      <c r="O96" s="1191">
        <f>[10]INDUSTRY!P86</f>
        <v>641918.27737000003</v>
      </c>
      <c r="P96" s="1191">
        <f>[10]INDUSTRY!Q86</f>
        <v>646977.79399999999</v>
      </c>
    </row>
    <row r="97" spans="1:16" x14ac:dyDescent="0.25">
      <c r="A97" s="1188"/>
      <c r="B97" s="1219" t="s">
        <v>55</v>
      </c>
      <c r="C97" s="1190"/>
      <c r="D97" s="1190"/>
      <c r="E97" s="1191">
        <f>[10]INDUSTRY!$F$87</f>
        <v>0</v>
      </c>
      <c r="F97" s="1191">
        <f>[10]INDUSTRY!$G$87</f>
        <v>0</v>
      </c>
      <c r="G97" s="1191">
        <f>[10]INDUSTRY!$H$87</f>
        <v>0</v>
      </c>
      <c r="H97" s="1191">
        <f>[10]INDUSTRY!I87</f>
        <v>0</v>
      </c>
      <c r="I97" s="1191">
        <f>[10]INDUSTRY!J87</f>
        <v>0</v>
      </c>
      <c r="J97" s="1191">
        <f>[10]INDUSTRY!K87</f>
        <v>0</v>
      </c>
      <c r="K97" s="1191">
        <f>[10]INDUSTRY!L87</f>
        <v>0</v>
      </c>
      <c r="L97" s="1191">
        <f>[10]INDUSTRY!M87</f>
        <v>0</v>
      </c>
      <c r="M97" s="1191">
        <f>[10]INDUSTRY!N87</f>
        <v>0</v>
      </c>
      <c r="N97" s="1191">
        <f>[10]INDUSTRY!O87</f>
        <v>0</v>
      </c>
      <c r="O97" s="1191">
        <f>[10]INDUSTRY!P87</f>
        <v>0</v>
      </c>
      <c r="P97" s="1191">
        <f>[10]INDUSTRY!Q87</f>
        <v>0</v>
      </c>
    </row>
    <row r="98" spans="1:16" x14ac:dyDescent="0.25">
      <c r="A98" s="1241"/>
      <c r="B98" s="1250" t="s">
        <v>56</v>
      </c>
      <c r="C98" s="1192"/>
      <c r="D98" s="1192"/>
      <c r="E98" s="1191">
        <f>[10]INDUSTRY!$F$88</f>
        <v>44911</v>
      </c>
      <c r="F98" s="1191">
        <f>[10]INDUSTRY!$G$88</f>
        <v>28153</v>
      </c>
      <c r="G98" s="1191">
        <f>[10]INDUSTRY!$H$88</f>
        <v>49759</v>
      </c>
      <c r="H98" s="1191">
        <f>[10]INDUSTRY!I88</f>
        <v>49193</v>
      </c>
      <c r="I98" s="1191">
        <f>[10]INDUSTRY!J88</f>
        <v>60640</v>
      </c>
      <c r="J98" s="1191">
        <f>[10]INDUSTRY!K88</f>
        <v>39629</v>
      </c>
      <c r="K98" s="1191">
        <f>[10]INDUSTRY!L88</f>
        <v>5894</v>
      </c>
      <c r="L98" s="1191">
        <f>[10]INDUSTRY!M88</f>
        <v>19682</v>
      </c>
      <c r="M98" s="1191">
        <f>[10]INDUSTRY!N88</f>
        <v>5743</v>
      </c>
      <c r="N98" s="1191">
        <f>[10]INDUSTRY!O88</f>
        <v>39652</v>
      </c>
      <c r="O98" s="1191">
        <f>[10]INDUSTRY!P88</f>
        <v>15092</v>
      </c>
      <c r="P98" s="1191">
        <f>[10]INDUSTRY!Q88</f>
        <v>15511</v>
      </c>
    </row>
    <row r="99" spans="1:16" x14ac:dyDescent="0.25">
      <c r="A99" s="1244"/>
      <c r="B99" s="1250" t="s">
        <v>127</v>
      </c>
      <c r="C99" s="1192"/>
      <c r="D99" s="1192"/>
      <c r="E99" s="1191">
        <f>[10]INDUSTRY!$F$89</f>
        <v>573631.54500000004</v>
      </c>
      <c r="F99" s="1191">
        <f>[10]INDUSTRY!$G$89</f>
        <v>568299.28</v>
      </c>
      <c r="G99" s="1191">
        <f>[10]INDUSTRY!$H$89</f>
        <v>571214.50300000003</v>
      </c>
      <c r="H99" s="1191">
        <f>[10]INDUSTRY!I89</f>
        <v>570277</v>
      </c>
      <c r="I99" s="1191">
        <f>[10]INDUSTRY!J89</f>
        <v>566396.951</v>
      </c>
      <c r="J99" s="1191">
        <f>[10]INDUSTRY!K89</f>
        <v>526331.97</v>
      </c>
      <c r="K99" s="1191">
        <f>[10]INDUSTRY!L89</f>
        <v>525188.35499999998</v>
      </c>
      <c r="L99" s="1191">
        <f>[10]INDUSTRY!M89</f>
        <v>518955.46499999997</v>
      </c>
      <c r="M99" s="1191">
        <f>[10]INDUSTRY!N89</f>
        <v>521734.75099999999</v>
      </c>
      <c r="N99" s="1191">
        <f>[10]INDUSTRY!O89</f>
        <v>589479.98699999996</v>
      </c>
      <c r="O99" s="1191">
        <f>[10]INDUSTRY!P89</f>
        <v>552409.66599999997</v>
      </c>
      <c r="P99" s="1191">
        <f>[10]INDUSTRY!Q89</f>
        <v>554312</v>
      </c>
    </row>
    <row r="100" spans="1:16" x14ac:dyDescent="0.25">
      <c r="A100" s="1251"/>
      <c r="B100" s="1252" t="s">
        <v>174</v>
      </c>
      <c r="C100" s="1222"/>
      <c r="D100" s="1253"/>
      <c r="E100" s="1191">
        <f>[10]INDUSTRY!$F$90</f>
        <v>340286.26899999997</v>
      </c>
      <c r="F100" s="1191">
        <f>[10]INDUSTRY!$G$90</f>
        <v>275549.29000000004</v>
      </c>
      <c r="G100" s="1191">
        <f>[10]INDUSTRY!$H$90</f>
        <v>152988.15899999999</v>
      </c>
      <c r="H100" s="1191">
        <f>[10]INDUSTRY!I90</f>
        <v>341571</v>
      </c>
      <c r="I100" s="1191">
        <f>[10]INDUSTRY!J90</f>
        <v>411936.63900000002</v>
      </c>
      <c r="J100" s="1191">
        <f>[10]INDUSTRY!K90</f>
        <v>385851.359</v>
      </c>
      <c r="K100" s="1191">
        <f>[10]INDUSTRY!L90</f>
        <v>358777.125</v>
      </c>
      <c r="L100" s="1191">
        <f>[10]INDUSTRY!M90</f>
        <v>93653.565999999992</v>
      </c>
      <c r="M100" s="1191">
        <f>[10]INDUSTRY!N90</f>
        <v>226419.715</v>
      </c>
      <c r="N100" s="1191">
        <f>[10]INDUSTRY!O90</f>
        <v>446525.55200000003</v>
      </c>
      <c r="O100" s="1191">
        <f>[10]INDUSTRY!P90</f>
        <v>279812.39300000004</v>
      </c>
      <c r="P100" s="1191">
        <f>[10]INDUSTRY!Q90</f>
        <v>462290</v>
      </c>
    </row>
    <row r="101" spans="1:16" x14ac:dyDescent="0.25">
      <c r="A101" s="1254"/>
      <c r="B101" s="1200" t="s">
        <v>60</v>
      </c>
      <c r="C101" s="1200"/>
      <c r="D101" s="1200"/>
      <c r="E101" s="1191">
        <f>[10]INDUSTRY!$F$91</f>
        <v>268626.55565746967</v>
      </c>
      <c r="F101" s="1191">
        <f>[10]INDUSTRY!$G$91</f>
        <v>289616.87841999996</v>
      </c>
      <c r="G101" s="1191">
        <f>[10]INDUSTRY!$H$91</f>
        <v>297198.59022999997</v>
      </c>
      <c r="H101" s="1191">
        <f>[10]INDUSTRY!I91</f>
        <v>302028.81855999999</v>
      </c>
      <c r="I101" s="1191">
        <f>[10]INDUSTRY!J91</f>
        <v>317877.55887000001</v>
      </c>
      <c r="J101" s="1191">
        <f>[10]INDUSTRY!K91</f>
        <v>340963.36739999999</v>
      </c>
      <c r="K101" s="1191">
        <f>[10]INDUSTRY!L91</f>
        <v>348027.54324999999</v>
      </c>
      <c r="L101" s="1191">
        <f>[10]INDUSTRY!M91</f>
        <v>359686.28808999999</v>
      </c>
      <c r="M101" s="1191">
        <f>[10]INDUSTRY!N91</f>
        <v>369315.35199</v>
      </c>
      <c r="N101" s="1191">
        <f>[10]INDUSTRY!O91</f>
        <v>388467.67047000001</v>
      </c>
      <c r="O101" s="1191">
        <f>[10]INDUSTRY!P91</f>
        <v>384614.76196999999</v>
      </c>
      <c r="P101" s="1191">
        <f>[10]INDUSTRY!Q91</f>
        <v>390698</v>
      </c>
    </row>
    <row r="102" spans="1:16" x14ac:dyDescent="0.25">
      <c r="A102" s="1254"/>
      <c r="B102" s="1189" t="s">
        <v>61</v>
      </c>
      <c r="C102" s="1200"/>
      <c r="D102" s="1200"/>
      <c r="E102" s="1191">
        <f>[10]INDUSTRY!$F$92</f>
        <v>658343.35800000001</v>
      </c>
      <c r="F102" s="1191">
        <f>[10]INDUSTRY!$G$92</f>
        <v>664315.29399999999</v>
      </c>
      <c r="G102" s="1191">
        <f>[10]INDUSTRY!$H$92</f>
        <v>667641.98099999991</v>
      </c>
      <c r="H102" s="1191">
        <f>[10]INDUSTRY!I92</f>
        <v>669285.88100000005</v>
      </c>
      <c r="I102" s="1191">
        <f>[10]INDUSTRY!J92</f>
        <v>680884.21399999992</v>
      </c>
      <c r="J102" s="1191">
        <f>[10]INDUSTRY!K92</f>
        <v>679051.30099999998</v>
      </c>
      <c r="K102" s="1191">
        <f>[10]INDUSTRY!L92</f>
        <v>678649.49199999997</v>
      </c>
      <c r="L102" s="1191">
        <f>[10]INDUSTRY!M92</f>
        <v>688646.63699999999</v>
      </c>
      <c r="M102" s="1191">
        <f>[10]INDUSTRY!N92</f>
        <v>682557.59100000001</v>
      </c>
      <c r="N102" s="1191">
        <f>[10]INDUSTRY!O92</f>
        <v>698404.924</v>
      </c>
      <c r="O102" s="1191">
        <f>[10]INDUSTRY!P92</f>
        <v>696415.84699999995</v>
      </c>
      <c r="P102" s="1191">
        <f>[10]INDUSTRY!Q92</f>
        <v>695149</v>
      </c>
    </row>
    <row r="103" spans="1:16" ht="15.75" thickBot="1" x14ac:dyDescent="0.3">
      <c r="A103" s="1255"/>
      <c r="B103" s="1195" t="s">
        <v>62</v>
      </c>
      <c r="C103" s="1195"/>
      <c r="D103" s="1195"/>
      <c r="E103" s="1191">
        <f>[10]INDUSTRY!$F$93</f>
        <v>166284.93637000001</v>
      </c>
      <c r="F103" s="1191">
        <f>[10]INDUSTRY!$G$93</f>
        <v>171105.02757999999</v>
      </c>
      <c r="G103" s="1191">
        <f>[10]INDUSTRY!$H$93</f>
        <v>174784.02476999999</v>
      </c>
      <c r="H103" s="1191">
        <f>[10]INDUSTRY!I93</f>
        <v>184011.43144000001</v>
      </c>
      <c r="I103" s="1191">
        <f>[10]INDUSTRY!J93</f>
        <v>191863.23613</v>
      </c>
      <c r="J103" s="1191">
        <f>[10]INDUSTRY!K93</f>
        <v>196579.08960000001</v>
      </c>
      <c r="K103" s="1191">
        <f>[10]INDUSTRY!L93</f>
        <v>209420.31275000001</v>
      </c>
      <c r="L103" s="1191">
        <f>[10]INDUSTRY!M93</f>
        <v>219739.89590999999</v>
      </c>
      <c r="M103" s="1191">
        <f>[10]INDUSTRY!N93</f>
        <v>231485.48600999999</v>
      </c>
      <c r="N103" s="1191">
        <f>[10]INDUSTRY!O93</f>
        <v>243175.08153000002</v>
      </c>
      <c r="O103" s="1191">
        <f>[10]INDUSTRY!P93</f>
        <v>258770.44202999998</v>
      </c>
      <c r="P103" s="1191">
        <f>[10]INDUSTRY!Q93</f>
        <v>269889</v>
      </c>
    </row>
    <row r="104" spans="1:16" ht="15.75" thickBot="1" x14ac:dyDescent="0.3">
      <c r="A104" s="1256" t="s">
        <v>129</v>
      </c>
      <c r="B104" s="1257"/>
      <c r="C104" s="1257"/>
      <c r="D104" s="1257"/>
      <c r="E104" s="1187">
        <f>E86-E101-E102-E103</f>
        <v>84313459.571562514</v>
      </c>
      <c r="F104" s="1187">
        <f t="shared" ref="F104:H104" si="69">F86-F101-F102-F103</f>
        <v>85128210.076850027</v>
      </c>
      <c r="G104" s="1187">
        <f t="shared" si="69"/>
        <v>84876857.718229979</v>
      </c>
      <c r="H104" s="1187">
        <f t="shared" si="69"/>
        <v>85375285.261620015</v>
      </c>
      <c r="I104" s="1187">
        <f t="shared" ref="I104:J104" si="70">I86-I101-I102-I103</f>
        <v>86279664.80697</v>
      </c>
      <c r="J104" s="1187">
        <f t="shared" si="70"/>
        <v>86751660.179159984</v>
      </c>
      <c r="K104" s="1187">
        <f t="shared" ref="K104:L104" si="71">K86-K101-K102-K103</f>
        <v>86608589.552380025</v>
      </c>
      <c r="L104" s="1187">
        <f t="shared" si="71"/>
        <v>87375771.486859992</v>
      </c>
      <c r="M104" s="1187">
        <f>M86-M101-M102-M103</f>
        <v>87558729.578669995</v>
      </c>
      <c r="N104" s="1187">
        <f t="shared" ref="N104:P104" si="72">N86-N101-N102-N103</f>
        <v>87942762.536449984</v>
      </c>
      <c r="O104" s="1187">
        <f t="shared" si="72"/>
        <v>88511941.882730007</v>
      </c>
      <c r="P104" s="1187">
        <f t="shared" si="72"/>
        <v>89529462.647200003</v>
      </c>
    </row>
    <row r="105" spans="1:16" x14ac:dyDescent="0.25">
      <c r="A105" s="1185" t="s">
        <v>130</v>
      </c>
      <c r="B105" s="1186"/>
      <c r="C105" s="1186"/>
      <c r="D105" s="1186"/>
      <c r="E105" s="1187">
        <f>SUM(E106:E109)</f>
        <v>886953.49453999999</v>
      </c>
      <c r="F105" s="1187">
        <f t="shared" ref="F105:H105" si="73">SUM(F106:F109)</f>
        <v>900359.07253999996</v>
      </c>
      <c r="G105" s="1187">
        <f t="shared" si="73"/>
        <v>944156.82226000004</v>
      </c>
      <c r="H105" s="1187">
        <f t="shared" si="73"/>
        <v>972768</v>
      </c>
      <c r="I105" s="1187">
        <f t="shared" ref="I105:J105" si="74">SUM(I106:I109)</f>
        <v>1507623.82546</v>
      </c>
      <c r="J105" s="1187">
        <f t="shared" si="74"/>
        <v>1890496.1430000002</v>
      </c>
      <c r="K105" s="1187">
        <f t="shared" ref="K105:L105" si="75">SUM(K106:K109)</f>
        <v>1833001.1570000001</v>
      </c>
      <c r="L105" s="1187">
        <f t="shared" si="75"/>
        <v>1777663.4380000001</v>
      </c>
      <c r="M105" s="1187">
        <f>SUM(M106:M109)</f>
        <v>1693925.2807700001</v>
      </c>
      <c r="N105" s="1187">
        <f t="shared" ref="N105:P105" si="76">SUM(N106:N109)</f>
        <v>2250716.9943499998</v>
      </c>
      <c r="O105" s="1187">
        <f t="shared" si="76"/>
        <v>2230265.3728700001</v>
      </c>
      <c r="P105" s="1187">
        <f t="shared" si="76"/>
        <v>2314082</v>
      </c>
    </row>
    <row r="106" spans="1:16" x14ac:dyDescent="0.25">
      <c r="A106" s="1188"/>
      <c r="B106" s="1190" t="s">
        <v>131</v>
      </c>
      <c r="C106" s="1190"/>
      <c r="D106" s="1190"/>
      <c r="E106" s="1191">
        <f>[10]INDUSTRY!$F$96</f>
        <v>574091.21299999999</v>
      </c>
      <c r="F106" s="1191">
        <f>[10]INDUSTRY!$G$96</f>
        <v>577931</v>
      </c>
      <c r="G106" s="1191">
        <f>[10]INDUSTRY!$H$96</f>
        <v>608258</v>
      </c>
      <c r="H106" s="1191">
        <f>[10]INDUSTRY!I96</f>
        <v>648195</v>
      </c>
      <c r="I106" s="1191">
        <f>[10]INDUSTRY!J96</f>
        <v>782082.10700000008</v>
      </c>
      <c r="J106" s="1191">
        <f>[10]INDUSTRY!K96</f>
        <v>672867.951</v>
      </c>
      <c r="K106" s="1191">
        <f>[10]INDUSTRY!L96</f>
        <v>696603.93900000001</v>
      </c>
      <c r="L106" s="1191">
        <f>[10]INDUSTRY!M96</f>
        <v>628039.402</v>
      </c>
      <c r="M106" s="1191">
        <f>[10]INDUSTRY!N96</f>
        <v>616251.01500000001</v>
      </c>
      <c r="N106" s="1191">
        <f>[10]INDUSTRY!O96</f>
        <v>781281.34699999995</v>
      </c>
      <c r="O106" s="1191">
        <f>[10]INDUSTRY!P96</f>
        <v>989432.70400000003</v>
      </c>
      <c r="P106" s="1191">
        <f>[10]INDUSTRY!Q96</f>
        <v>1011157</v>
      </c>
    </row>
    <row r="107" spans="1:16" x14ac:dyDescent="0.25">
      <c r="A107" s="1188"/>
      <c r="B107" s="1190" t="s">
        <v>65</v>
      </c>
      <c r="C107" s="1190"/>
      <c r="D107" s="1190"/>
      <c r="E107" s="1191">
        <f>[10]INDUSTRY!$F$97</f>
        <v>0</v>
      </c>
      <c r="F107" s="1191">
        <f>[10]INDUSTRY!$G$97</f>
        <v>0</v>
      </c>
      <c r="G107" s="1191">
        <f>[10]INDUSTRY!$H$97</f>
        <v>0</v>
      </c>
      <c r="H107" s="1191">
        <f>[10]INDUSTRY!I97</f>
        <v>0</v>
      </c>
      <c r="I107" s="1191">
        <f>[10]INDUSTRY!J97</f>
        <v>0</v>
      </c>
      <c r="J107" s="1191">
        <f>[10]INDUSTRY!K97</f>
        <v>0</v>
      </c>
      <c r="K107" s="1191">
        <f>[10]INDUSTRY!L97</f>
        <v>0</v>
      </c>
      <c r="L107" s="1191">
        <f>[10]INDUSTRY!M97</f>
        <v>0</v>
      </c>
      <c r="M107" s="1191">
        <f>[10]INDUSTRY!N97</f>
        <v>0</v>
      </c>
      <c r="N107" s="1191">
        <f>[10]INDUSTRY!O97</f>
        <v>0</v>
      </c>
      <c r="O107" s="1191">
        <f>[10]INDUSTRY!P97</f>
        <v>0</v>
      </c>
      <c r="P107" s="1191">
        <f>[10]INDUSTRY!Q97</f>
        <v>0</v>
      </c>
    </row>
    <row r="108" spans="1:16" x14ac:dyDescent="0.25">
      <c r="A108" s="1241"/>
      <c r="B108" s="1192" t="s">
        <v>132</v>
      </c>
      <c r="C108" s="1192"/>
      <c r="D108" s="1192"/>
      <c r="E108" s="1191">
        <f>[10]INDUSTRY!$F$98</f>
        <v>174322.28154</v>
      </c>
      <c r="F108" s="1191">
        <f>[10]INDUSTRY!$G$98</f>
        <v>183122.07253999999</v>
      </c>
      <c r="G108" s="1191">
        <f>[10]INDUSTRY!$H$98</f>
        <v>145660.82225999999</v>
      </c>
      <c r="H108" s="1191">
        <f>[10]INDUSTRY!I98</f>
        <v>133602</v>
      </c>
      <c r="I108" s="1191">
        <f>[10]INDUSTRY!J98</f>
        <v>126354.71846</v>
      </c>
      <c r="J108" s="1191">
        <f>[10]INDUSTRY!K98</f>
        <v>123132.192</v>
      </c>
      <c r="K108" s="1191">
        <f>[10]INDUSTRY!L98</f>
        <v>130577.21799999999</v>
      </c>
      <c r="L108" s="1191">
        <f>[10]INDUSTRY!M98</f>
        <v>130603.03599999999</v>
      </c>
      <c r="M108" s="1191">
        <f>[10]INDUSTRY!N98</f>
        <v>143988.26577</v>
      </c>
      <c r="N108" s="1191">
        <f>[10]INDUSTRY!O98</f>
        <v>309090.64734999998</v>
      </c>
      <c r="O108" s="1191">
        <f>[10]INDUSTRY!P98</f>
        <v>148571.66886999999</v>
      </c>
      <c r="P108" s="1191">
        <f>[10]INDUSTRY!Q98</f>
        <v>207275</v>
      </c>
    </row>
    <row r="109" spans="1:16" ht="15.75" thickBot="1" x14ac:dyDescent="0.3">
      <c r="A109" s="1194"/>
      <c r="B109" s="1196" t="s">
        <v>43</v>
      </c>
      <c r="C109" s="1196"/>
      <c r="D109" s="1196"/>
      <c r="E109" s="1191">
        <f>[10]INDUSTRY!$F$99</f>
        <v>138540</v>
      </c>
      <c r="F109" s="1191">
        <f>[10]INDUSTRY!$G$99</f>
        <v>139306</v>
      </c>
      <c r="G109" s="1191">
        <f>[10]INDUSTRY!$H$99</f>
        <v>190238</v>
      </c>
      <c r="H109" s="1191">
        <f>[10]INDUSTRY!I99</f>
        <v>190971</v>
      </c>
      <c r="I109" s="1191">
        <f>[10]INDUSTRY!J99</f>
        <v>599187</v>
      </c>
      <c r="J109" s="1191">
        <f>[10]INDUSTRY!K99</f>
        <v>1094496</v>
      </c>
      <c r="K109" s="1191">
        <f>[10]INDUSTRY!L99</f>
        <v>1005820</v>
      </c>
      <c r="L109" s="1191">
        <f>[10]INDUSTRY!M99</f>
        <v>1019021</v>
      </c>
      <c r="M109" s="1191">
        <f>[10]INDUSTRY!N99</f>
        <v>933686</v>
      </c>
      <c r="N109" s="1191">
        <f>[10]INDUSTRY!O99</f>
        <v>1160345</v>
      </c>
      <c r="O109" s="1191">
        <f>[10]INDUSTRY!P99</f>
        <v>1092261</v>
      </c>
      <c r="P109" s="1191">
        <f>[10]INDUSTRY!Q99</f>
        <v>1095650</v>
      </c>
    </row>
    <row r="110" spans="1:16" x14ac:dyDescent="0.25">
      <c r="A110" s="1199" t="s">
        <v>133</v>
      </c>
      <c r="B110" s="1200"/>
      <c r="C110" s="1200"/>
      <c r="D110" s="1200"/>
      <c r="E110" s="1187">
        <f>SUM(E111:E113)</f>
        <v>1510732.5180000002</v>
      </c>
      <c r="F110" s="1187">
        <f t="shared" ref="F110:H110" si="77">SUM(F111:F113)</f>
        <v>1600006.301</v>
      </c>
      <c r="G110" s="1187">
        <f t="shared" si="77"/>
        <v>1632701.6140000001</v>
      </c>
      <c r="H110" s="1187">
        <f t="shared" si="77"/>
        <v>1634831</v>
      </c>
      <c r="I110" s="1187">
        <f t="shared" ref="I110:J110" si="78">SUM(I111:I113)</f>
        <v>1648497.2079999999</v>
      </c>
      <c r="J110" s="1187">
        <f t="shared" si="78"/>
        <v>1640055.469</v>
      </c>
      <c r="K110" s="1187">
        <f t="shared" ref="K110:M110" si="79">SUM(K111:K113)</f>
        <v>1663701.9909999999</v>
      </c>
      <c r="L110" s="1187">
        <f t="shared" si="79"/>
        <v>1771784.933</v>
      </c>
      <c r="M110" s="1187">
        <f t="shared" si="79"/>
        <v>1890099.0260000001</v>
      </c>
      <c r="N110" s="1187">
        <f t="shared" ref="N110:P110" si="80">SUM(N111:N113)</f>
        <v>1929369.8299999998</v>
      </c>
      <c r="O110" s="1187">
        <f t="shared" si="80"/>
        <v>1921211.4350000001</v>
      </c>
      <c r="P110" s="1187">
        <f t="shared" si="80"/>
        <v>1850295</v>
      </c>
    </row>
    <row r="111" spans="1:16" x14ac:dyDescent="0.25">
      <c r="A111" s="1188"/>
      <c r="B111" s="1190" t="s">
        <v>134</v>
      </c>
      <c r="C111" s="1190"/>
      <c r="D111" s="1190"/>
      <c r="E111" s="1191">
        <f>[10]INDUSTRY!$F$101</f>
        <v>153666.9</v>
      </c>
      <c r="F111" s="1191">
        <f>[10]INDUSTRY!$G$101</f>
        <v>155383.693</v>
      </c>
      <c r="G111" s="1191">
        <f>[10]INDUSTRY!$H$101</f>
        <v>156587.32800000001</v>
      </c>
      <c r="H111" s="1191">
        <f>[10]INDUSTRY!I101</f>
        <v>155029</v>
      </c>
      <c r="I111" s="1191">
        <f>[10]INDUSTRY!J101</f>
        <v>156676.32500000001</v>
      </c>
      <c r="J111" s="1191">
        <f>[10]INDUSTRY!K101</f>
        <v>177233.49400000001</v>
      </c>
      <c r="K111" s="1191">
        <f>[10]INDUSTRY!L101</f>
        <v>185559.68799999999</v>
      </c>
      <c r="L111" s="1191">
        <f>[10]INDUSTRY!M101</f>
        <v>187116.908</v>
      </c>
      <c r="M111" s="1191">
        <f>[10]INDUSTRY!N101</f>
        <v>188971.31099999999</v>
      </c>
      <c r="N111" s="1191">
        <f>[10]INDUSTRY!O101</f>
        <v>156344.99400000001</v>
      </c>
      <c r="O111" s="1191">
        <f>[10]INDUSTRY!P101</f>
        <v>159667.87700000001</v>
      </c>
      <c r="P111" s="1191">
        <f>[10]INDUSTRY!Q101</f>
        <v>162997</v>
      </c>
    </row>
    <row r="112" spans="1:16" x14ac:dyDescent="0.25">
      <c r="A112" s="1188"/>
      <c r="B112" s="1190" t="s">
        <v>135</v>
      </c>
      <c r="C112" s="1190"/>
      <c r="D112" s="1190"/>
      <c r="E112" s="1191">
        <f>[10]INDUSTRY!$F$102</f>
        <v>136789</v>
      </c>
      <c r="F112" s="1191">
        <f>[10]INDUSTRY!$G$102</f>
        <v>140761</v>
      </c>
      <c r="G112" s="1191">
        <f>[10]INDUSTRY!$H$102</f>
        <v>168093</v>
      </c>
      <c r="H112" s="1191">
        <f>[10]INDUSTRY!I102</f>
        <v>166956</v>
      </c>
      <c r="I112" s="1191">
        <f>[10]INDUSTRY!J102</f>
        <v>171326</v>
      </c>
      <c r="J112" s="1191">
        <f>[10]INDUSTRY!K102</f>
        <v>166877</v>
      </c>
      <c r="K112" s="1191">
        <f>[10]INDUSTRY!L102</f>
        <v>176551</v>
      </c>
      <c r="L112" s="1191">
        <f>[10]INDUSTRY!M102</f>
        <v>181944</v>
      </c>
      <c r="M112" s="1191">
        <f>[10]INDUSTRY!N102</f>
        <v>191584</v>
      </c>
      <c r="N112" s="1191">
        <f>[10]INDUSTRY!O102</f>
        <v>207686</v>
      </c>
      <c r="O112" s="1191">
        <f>[10]INDUSTRY!P102</f>
        <v>200424</v>
      </c>
      <c r="P112" s="1191">
        <f>[10]INDUSTRY!Q102</f>
        <v>147112</v>
      </c>
    </row>
    <row r="113" spans="1:16" ht="15.75" thickBot="1" x14ac:dyDescent="0.3">
      <c r="A113" s="1194"/>
      <c r="B113" s="1196" t="s">
        <v>69</v>
      </c>
      <c r="C113" s="1196"/>
      <c r="D113" s="1196"/>
      <c r="E113" s="1191">
        <f>[10]INDUSTRY!$F$103</f>
        <v>1220276.618</v>
      </c>
      <c r="F113" s="1191">
        <f>[10]INDUSTRY!$G$103</f>
        <v>1303861.608</v>
      </c>
      <c r="G113" s="1191">
        <f>[10]INDUSTRY!$H$103</f>
        <v>1308021.2860000001</v>
      </c>
      <c r="H113" s="1191">
        <f>[10]INDUSTRY!I103</f>
        <v>1312846</v>
      </c>
      <c r="I113" s="1191">
        <f>[10]INDUSTRY!J103</f>
        <v>1320494.8829999999</v>
      </c>
      <c r="J113" s="1191">
        <f>[10]INDUSTRY!K103</f>
        <v>1295944.9750000001</v>
      </c>
      <c r="K113" s="1191">
        <f>[10]INDUSTRY!L103</f>
        <v>1301591.3030000001</v>
      </c>
      <c r="L113" s="1191">
        <f>[10]INDUSTRY!M103</f>
        <v>1402724.0249999999</v>
      </c>
      <c r="M113" s="1191">
        <f>[10]INDUSTRY!N103</f>
        <v>1509543.7150000001</v>
      </c>
      <c r="N113" s="1191">
        <f>[10]INDUSTRY!O103</f>
        <v>1565338.8359999999</v>
      </c>
      <c r="O113" s="1191">
        <f>[10]INDUSTRY!P103</f>
        <v>1561119.558</v>
      </c>
      <c r="P113" s="1191">
        <f>[10]INDUSTRY!Q103</f>
        <v>1540186</v>
      </c>
    </row>
    <row r="114" spans="1:16" x14ac:dyDescent="0.25">
      <c r="A114" s="1199" t="s">
        <v>136</v>
      </c>
      <c r="B114" s="1200"/>
      <c r="C114" s="1200"/>
      <c r="D114" s="1200"/>
      <c r="E114" s="1191">
        <f>E115+E116+E117</f>
        <v>20568.330269999999</v>
      </c>
      <c r="F114" s="1191">
        <f t="shared" ref="F114:H114" si="81">F115+F116+F117</f>
        <v>20773.973270000002</v>
      </c>
      <c r="G114" s="1191">
        <f t="shared" si="81"/>
        <v>20980.330269999999</v>
      </c>
      <c r="H114" s="1191">
        <f t="shared" si="81"/>
        <v>75632</v>
      </c>
      <c r="I114" s="1191">
        <f t="shared" ref="I114:J114" si="82">I115+I116+I117</f>
        <v>76440.550270000007</v>
      </c>
      <c r="J114" s="1191">
        <f t="shared" si="82"/>
        <v>90621</v>
      </c>
      <c r="K114" s="1191">
        <f>K115+K116+K117</f>
        <v>0</v>
      </c>
      <c r="L114" s="1191">
        <f t="shared" ref="L114:M114" si="83">L115+L116+L117</f>
        <v>0</v>
      </c>
      <c r="M114" s="1191">
        <f t="shared" si="83"/>
        <v>0</v>
      </c>
      <c r="N114" s="1191">
        <f t="shared" ref="N114:P114" si="84">N115+N116+N117</f>
        <v>0</v>
      </c>
      <c r="O114" s="1191">
        <f t="shared" si="84"/>
        <v>0</v>
      </c>
      <c r="P114" s="1191">
        <f t="shared" si="84"/>
        <v>0</v>
      </c>
    </row>
    <row r="115" spans="1:16" x14ac:dyDescent="0.25">
      <c r="A115" s="1188"/>
      <c r="B115" s="1190" t="s">
        <v>134</v>
      </c>
      <c r="C115" s="1190"/>
      <c r="D115" s="1190"/>
      <c r="E115" s="1191">
        <f>[10]INDUSTRY!$F$106</f>
        <v>0</v>
      </c>
      <c r="F115" s="1191">
        <f>[10]INDUSTRY!$G$106</f>
        <v>0</v>
      </c>
      <c r="G115" s="1191">
        <f>[10]INDUSTRY!$H$106</f>
        <v>0</v>
      </c>
      <c r="H115" s="1191">
        <f>[10]INDUSTRY!I106</f>
        <v>0</v>
      </c>
      <c r="I115" s="1191">
        <f>[10]INDUSTRY!J106</f>
        <v>0</v>
      </c>
      <c r="J115" s="1191">
        <f>[10]INDUSTRY!K106</f>
        <v>0</v>
      </c>
      <c r="K115" s="1191">
        <f>[10]INDUSTRY!L105</f>
        <v>0</v>
      </c>
      <c r="L115" s="1191">
        <f>[10]INDUSTRY!M105</f>
        <v>0</v>
      </c>
      <c r="M115" s="1191">
        <f>[10]INDUSTRY!N105</f>
        <v>0</v>
      </c>
      <c r="N115" s="1191">
        <f>[10]INDUSTRY!O105</f>
        <v>0</v>
      </c>
      <c r="O115" s="1191">
        <f>[10]INDUSTRY!P105</f>
        <v>0</v>
      </c>
      <c r="P115" s="1191">
        <f>[10]INDUSTRY!Q105</f>
        <v>0</v>
      </c>
    </row>
    <row r="116" spans="1:16" x14ac:dyDescent="0.25">
      <c r="A116" s="1188"/>
      <c r="B116" s="1190" t="s">
        <v>69</v>
      </c>
      <c r="C116" s="1190"/>
      <c r="D116" s="1190"/>
      <c r="E116" s="1191">
        <f>[10]INDUSTRY!$F$107</f>
        <v>0</v>
      </c>
      <c r="F116" s="1191">
        <f>[10]INDUSTRY!$G$107</f>
        <v>0</v>
      </c>
      <c r="G116" s="1191">
        <f>[10]INDUSTRY!$H$107</f>
        <v>0</v>
      </c>
      <c r="H116" s="1191">
        <f>[10]INDUSTRY!I107</f>
        <v>0</v>
      </c>
      <c r="I116" s="1191">
        <f>[10]INDUSTRY!J107</f>
        <v>0</v>
      </c>
      <c r="J116" s="1191">
        <f>[10]INDUSTRY!K107</f>
        <v>0</v>
      </c>
      <c r="K116" s="1191">
        <f>[10]INDUSTRY!L106</f>
        <v>0</v>
      </c>
      <c r="L116" s="1191">
        <f>[10]INDUSTRY!M106</f>
        <v>0</v>
      </c>
      <c r="M116" s="1191">
        <f>[10]INDUSTRY!N106</f>
        <v>0</v>
      </c>
      <c r="N116" s="1191">
        <f>[10]INDUSTRY!O106</f>
        <v>0</v>
      </c>
      <c r="O116" s="1191">
        <f>[10]INDUSTRY!P106</f>
        <v>0</v>
      </c>
      <c r="P116" s="1191">
        <f>[10]INDUSTRY!Q106</f>
        <v>0</v>
      </c>
    </row>
    <row r="117" spans="1:16" ht="15.75" thickBot="1" x14ac:dyDescent="0.3">
      <c r="A117" s="1241"/>
      <c r="B117" s="1192" t="s">
        <v>70</v>
      </c>
      <c r="C117" s="1192"/>
      <c r="D117" s="1192"/>
      <c r="E117" s="1191">
        <f>[10]INDUSTRY!$F$108</f>
        <v>20568.330269999999</v>
      </c>
      <c r="F117" s="1191">
        <f>[10]INDUSTRY!$G$108</f>
        <v>20773.973270000002</v>
      </c>
      <c r="G117" s="1191">
        <f>[10]INDUSTRY!$H$108</f>
        <v>20980.330269999999</v>
      </c>
      <c r="H117" s="1191">
        <f>[10]INDUSTRY!I108</f>
        <v>75632</v>
      </c>
      <c r="I117" s="1191">
        <f>[10]INDUSTRY!J108</f>
        <v>76440.550270000007</v>
      </c>
      <c r="J117" s="1191">
        <f>[10]INDUSTRY!K108</f>
        <v>90621</v>
      </c>
      <c r="K117" s="1191">
        <f>[10]INDUSTRY!L107</f>
        <v>0</v>
      </c>
      <c r="L117" s="1191">
        <f>[10]INDUSTRY!M107</f>
        <v>0</v>
      </c>
      <c r="M117" s="1191">
        <f>[10]INDUSTRY!N107</f>
        <v>0</v>
      </c>
      <c r="N117" s="1191">
        <f>[10]INDUSTRY!O107</f>
        <v>0</v>
      </c>
      <c r="O117" s="1191">
        <f>[10]INDUSTRY!P107</f>
        <v>0</v>
      </c>
      <c r="P117" s="1191">
        <f>[10]INDUSTRY!Q107</f>
        <v>0</v>
      </c>
    </row>
    <row r="118" spans="1:16" ht="15.75" thickBot="1" x14ac:dyDescent="0.3">
      <c r="A118" s="1434" t="s">
        <v>137</v>
      </c>
      <c r="B118" s="1462"/>
      <c r="C118" s="1462"/>
      <c r="D118" s="1463"/>
      <c r="E118" s="1191"/>
      <c r="F118" s="1191"/>
      <c r="G118" s="1191"/>
      <c r="H118" s="1191"/>
      <c r="I118" s="1191"/>
      <c r="J118" s="1191"/>
      <c r="K118" s="1191">
        <f>[10]INDUSTRY!L108</f>
        <v>22473</v>
      </c>
      <c r="L118" s="1191">
        <f>[10]INDUSTRY!M108</f>
        <v>22819.807000000001</v>
      </c>
      <c r="M118" s="1191">
        <f>[10]INDUSTRY!N108</f>
        <v>22898.151270000002</v>
      </c>
      <c r="N118" s="1191">
        <f>[10]INDUSTRY!O108</f>
        <v>22924.076270000001</v>
      </c>
      <c r="O118" s="1191">
        <f>[10]INDUSTRY!P108</f>
        <v>23325.968000000001</v>
      </c>
      <c r="P118" s="1191">
        <f>[10]INDUSTRY!Q108</f>
        <v>23430</v>
      </c>
    </row>
    <row r="119" spans="1:16" ht="15.75" thickBot="1" x14ac:dyDescent="0.3">
      <c r="A119" s="1216" t="s">
        <v>138</v>
      </c>
      <c r="B119" s="1217"/>
      <c r="C119" s="1217"/>
      <c r="D119" s="1217"/>
      <c r="E119" s="1187">
        <f t="shared" ref="E119:H119" si="85">E105+E110+E114+E118</f>
        <v>2418254.3428099998</v>
      </c>
      <c r="F119" s="1187">
        <f t="shared" si="85"/>
        <v>2521139.34681</v>
      </c>
      <c r="G119" s="1187">
        <f t="shared" si="85"/>
        <v>2597838.7665299997</v>
      </c>
      <c r="H119" s="1187">
        <f t="shared" si="85"/>
        <v>2683231</v>
      </c>
      <c r="I119" s="1187">
        <f t="shared" ref="I119:J119" si="86">I105+I110+I114+I118</f>
        <v>3232561.5837299996</v>
      </c>
      <c r="J119" s="1187">
        <f t="shared" si="86"/>
        <v>3621172.6120000002</v>
      </c>
      <c r="K119" s="1187">
        <f t="shared" ref="K119:M119" si="87">K105+K110+K114+K118</f>
        <v>3519176.148</v>
      </c>
      <c r="L119" s="1187">
        <f t="shared" si="87"/>
        <v>3572268.1780000003</v>
      </c>
      <c r="M119" s="1187">
        <f t="shared" si="87"/>
        <v>3606922.4580399999</v>
      </c>
      <c r="N119" s="1187">
        <f t="shared" ref="N119:P119" si="88">N105+N110+N114+N118</f>
        <v>4203010.9006199995</v>
      </c>
      <c r="O119" s="1187">
        <f t="shared" si="88"/>
        <v>4174802.77587</v>
      </c>
      <c r="P119" s="1187">
        <f t="shared" si="88"/>
        <v>4187807</v>
      </c>
    </row>
    <row r="120" spans="1:16" x14ac:dyDescent="0.25">
      <c r="A120" s="1185" t="s">
        <v>139</v>
      </c>
      <c r="B120" s="1186"/>
      <c r="C120" s="1186"/>
      <c r="D120" s="1186"/>
      <c r="E120" s="1270">
        <f>SUM(E121:E124)</f>
        <v>1864181.96637</v>
      </c>
      <c r="F120" s="1270">
        <f t="shared" ref="F120:H120" si="89">SUM(F121:F124)</f>
        <v>1880578.78639</v>
      </c>
      <c r="G120" s="1270">
        <f t="shared" si="89"/>
        <v>1886980.6542699998</v>
      </c>
      <c r="H120" s="1270">
        <f t="shared" si="89"/>
        <v>1888972.1279</v>
      </c>
      <c r="I120" s="1270">
        <f t="shared" ref="I120:J120" si="90">SUM(I121:I124)</f>
        <v>1885830.1206200002</v>
      </c>
      <c r="J120" s="1270">
        <f t="shared" si="90"/>
        <v>1892703.4944799999</v>
      </c>
      <c r="K120" s="1270">
        <f t="shared" ref="K120:M120" si="91">SUM(K121:K124)</f>
        <v>1883958.38332</v>
      </c>
      <c r="L120" s="1270">
        <f t="shared" si="91"/>
        <v>1899432.7538600001</v>
      </c>
      <c r="M120" s="1270">
        <f t="shared" si="91"/>
        <v>1901944.5274700001</v>
      </c>
      <c r="N120" s="1270">
        <f t="shared" ref="N120:P120" si="92">SUM(N121:N124)</f>
        <v>1904891.9155899999</v>
      </c>
      <c r="O120" s="1270">
        <f t="shared" si="92"/>
        <v>1919940.79789</v>
      </c>
      <c r="P120" s="1270">
        <f t="shared" si="92"/>
        <v>2017502</v>
      </c>
    </row>
    <row r="121" spans="1:16" x14ac:dyDescent="0.25">
      <c r="A121" s="1224"/>
      <c r="B121" s="1201" t="s">
        <v>73</v>
      </c>
      <c r="C121" s="1201"/>
      <c r="D121" s="1201"/>
      <c r="E121" s="1272">
        <f>[10]INDUSTRY!$F$111</f>
        <v>929656.77489999996</v>
      </c>
      <c r="F121" s="1272">
        <f>[10]INDUSTRY!$G$111</f>
        <v>930087.7108</v>
      </c>
      <c r="G121" s="1272">
        <f>[10]INDUSTRY!$H$111</f>
        <v>924347.39069999987</v>
      </c>
      <c r="H121" s="1272">
        <f>[10]INDUSTRY!I111</f>
        <v>919656.95311999996</v>
      </c>
      <c r="I121" s="1272">
        <f>[10]INDUSTRY!J111</f>
        <v>923698.06823999994</v>
      </c>
      <c r="J121" s="1272">
        <f>[10]INDUSTRY!K111</f>
        <v>913039.14136000001</v>
      </c>
      <c r="K121" s="1272">
        <f>[10]INDUSTRY!L111</f>
        <v>909208.96548000001</v>
      </c>
      <c r="L121" s="1272">
        <f>[10]INDUSTRY!M111</f>
        <v>899565.41060000006</v>
      </c>
      <c r="M121" s="1272">
        <f>[10]INDUSTRY!N111</f>
        <v>905486.04872000008</v>
      </c>
      <c r="N121" s="1272">
        <f>[10]INDUSTRY!O111</f>
        <v>905839.55403999996</v>
      </c>
      <c r="O121" s="1272">
        <f>[10]INDUSTRY!P111</f>
        <v>913274.27312000003</v>
      </c>
      <c r="P121" s="1272">
        <f>[10]INDUSTRY!Q111</f>
        <v>926851</v>
      </c>
    </row>
    <row r="122" spans="1:16" x14ac:dyDescent="0.25">
      <c r="A122" s="1188"/>
      <c r="B122" s="1190" t="s">
        <v>74</v>
      </c>
      <c r="C122" s="1190"/>
      <c r="D122" s="1190"/>
      <c r="E122" s="1272">
        <f>[10]INDUSTRY!$F$112</f>
        <v>0</v>
      </c>
      <c r="F122" s="1272">
        <f>[10]INDUSTRY!$G$112</f>
        <v>0</v>
      </c>
      <c r="G122" s="1272">
        <f>[10]INDUSTRY!$H$112</f>
        <v>0</v>
      </c>
      <c r="H122" s="1272">
        <f>[10]INDUSTRY!I112</f>
        <v>0</v>
      </c>
      <c r="I122" s="1272">
        <f>[10]INDUSTRY!J112</f>
        <v>0</v>
      </c>
      <c r="J122" s="1272">
        <f>[10]INDUSTRY!K112</f>
        <v>0</v>
      </c>
      <c r="K122" s="1272">
        <f>[10]INDUSTRY!L112</f>
        <v>0</v>
      </c>
      <c r="L122" s="1272">
        <f>[10]INDUSTRY!M112</f>
        <v>0</v>
      </c>
      <c r="M122" s="1272">
        <f>[10]INDUSTRY!N112</f>
        <v>0</v>
      </c>
      <c r="N122" s="1272">
        <f>[10]INDUSTRY!O112</f>
        <v>0</v>
      </c>
      <c r="O122" s="1272">
        <f>[10]INDUSTRY!P112</f>
        <v>0</v>
      </c>
      <c r="P122" s="1272">
        <f>[10]INDUSTRY!Q112</f>
        <v>0</v>
      </c>
    </row>
    <row r="123" spans="1:16" x14ac:dyDescent="0.25">
      <c r="A123" s="1188"/>
      <c r="B123" s="1190" t="s">
        <v>75</v>
      </c>
      <c r="C123" s="1190"/>
      <c r="D123" s="1190"/>
      <c r="E123" s="1272">
        <f>[10]INDUSTRY!$F$113</f>
        <v>577961.62170000002</v>
      </c>
      <c r="F123" s="1272">
        <f>[10]INDUSTRY!$G$113</f>
        <v>595479.70554</v>
      </c>
      <c r="G123" s="1272">
        <f>[10]INDUSTRY!$H$113</f>
        <v>606261.37939000002</v>
      </c>
      <c r="H123" s="1272">
        <f>[10]INDUSTRY!I113</f>
        <v>609560.66222000006</v>
      </c>
      <c r="I123" s="1272">
        <f>[10]INDUSTRY!J113</f>
        <v>603403.20666000003</v>
      </c>
      <c r="J123" s="1272">
        <f>[10]INDUSTRY!K113</f>
        <v>609006.30988999992</v>
      </c>
      <c r="K123" s="1272">
        <f>[10]INDUSTRY!L113</f>
        <v>604655.17090999999</v>
      </c>
      <c r="L123" s="1272">
        <f>[10]INDUSTRY!M113</f>
        <v>628106.17219999991</v>
      </c>
      <c r="M123" s="1272">
        <f>[10]INDUSTRY!N113</f>
        <v>624139.13208999997</v>
      </c>
      <c r="N123" s="1272">
        <f>[10]INDUSTRY!O113</f>
        <v>621620.35042000003</v>
      </c>
      <c r="O123" s="1272">
        <f>[10]INDUSTRY!P113</f>
        <v>626671.43562999996</v>
      </c>
      <c r="P123" s="1272">
        <f>[10]INDUSTRY!Q113</f>
        <v>697019</v>
      </c>
    </row>
    <row r="124" spans="1:16" x14ac:dyDescent="0.25">
      <c r="A124" s="1221"/>
      <c r="B124" s="1222" t="s">
        <v>76</v>
      </c>
      <c r="C124" s="1222"/>
      <c r="D124" s="1222"/>
      <c r="E124" s="1272">
        <f>[10]INDUSTRY!$F$114</f>
        <v>356563.56977</v>
      </c>
      <c r="F124" s="1272">
        <f>[10]INDUSTRY!$G$114</f>
        <v>355011.37005000003</v>
      </c>
      <c r="G124" s="1272">
        <f>[10]INDUSTRY!$H$114</f>
        <v>356371.88417999999</v>
      </c>
      <c r="H124" s="1272">
        <f>[10]INDUSTRY!I114</f>
        <v>359754.51256</v>
      </c>
      <c r="I124" s="1272">
        <f>[10]INDUSTRY!J114</f>
        <v>358728.84571999998</v>
      </c>
      <c r="J124" s="1272">
        <f>[10]INDUSTRY!K114</f>
        <v>370658.04323000001</v>
      </c>
      <c r="K124" s="1272">
        <f>[10]INDUSTRY!L114</f>
        <v>370094.24693000002</v>
      </c>
      <c r="L124" s="1272">
        <f>[10]INDUSTRY!M114</f>
        <v>371761.17105999996</v>
      </c>
      <c r="M124" s="1272">
        <f>[10]INDUSTRY!N114</f>
        <v>372319.34666000004</v>
      </c>
      <c r="N124" s="1272">
        <f>[10]INDUSTRY!O114</f>
        <v>377432.01113</v>
      </c>
      <c r="O124" s="1272">
        <f>[10]INDUSTRY!P114</f>
        <v>379995.08914000005</v>
      </c>
      <c r="P124" s="1272">
        <f>[10]INDUSTRY!Q114</f>
        <v>393632</v>
      </c>
    </row>
    <row r="125" spans="1:16" x14ac:dyDescent="0.25">
      <c r="A125" s="1273" t="s">
        <v>77</v>
      </c>
      <c r="B125" s="1273"/>
      <c r="C125" s="1273"/>
      <c r="D125" s="1273"/>
      <c r="E125" s="1274">
        <f>SUM(E126:E130)</f>
        <v>2146882.5617069164</v>
      </c>
      <c r="F125" s="1274">
        <f t="shared" ref="F125:H125" si="93">SUM(F126:F130)</f>
        <v>2399657.4651099998</v>
      </c>
      <c r="G125" s="1274">
        <f t="shared" si="93"/>
        <v>2661963.7065400002</v>
      </c>
      <c r="H125" s="1274">
        <f t="shared" si="93"/>
        <v>2959776.7442159848</v>
      </c>
      <c r="I125" s="1274">
        <f t="shared" ref="I125:J125" si="94">SUM(I126:I130)</f>
        <v>722924.74728000001</v>
      </c>
      <c r="J125" s="1274">
        <f t="shared" si="94"/>
        <v>3152351.9454700002</v>
      </c>
      <c r="K125" s="1274">
        <f t="shared" ref="K125:M125" si="95">SUM(K126:K130)</f>
        <v>3075144.9177102791</v>
      </c>
      <c r="L125" s="1274">
        <f t="shared" si="95"/>
        <v>2491170.5507899998</v>
      </c>
      <c r="M125" s="1274">
        <f t="shared" si="95"/>
        <v>2566302.8918900001</v>
      </c>
      <c r="N125" s="1274">
        <f t="shared" ref="N125:O125" si="96">SUM(N126:N130)</f>
        <v>2826298.9100199998</v>
      </c>
      <c r="O125" s="1274">
        <f t="shared" si="96"/>
        <v>3334372.6608799999</v>
      </c>
      <c r="P125" s="1274">
        <f>SUM(P126:P130)</f>
        <v>3221658.2949399999</v>
      </c>
    </row>
    <row r="126" spans="1:16" x14ac:dyDescent="0.25">
      <c r="A126" s="1224"/>
      <c r="B126" s="1201" t="s">
        <v>140</v>
      </c>
      <c r="C126" s="1201"/>
      <c r="D126" s="1201"/>
      <c r="E126" s="1266">
        <f>[10]INDUSTRY!$F$116</f>
        <v>3272.6120000000001</v>
      </c>
      <c r="F126" s="1266">
        <f>[10]INDUSTRY!$G$116</f>
        <v>3316.6120000000001</v>
      </c>
      <c r="G126" s="1266">
        <f>[10]INDUSTRY!$H$116</f>
        <v>3727.127</v>
      </c>
      <c r="H126" s="1272">
        <f>[10]INDUSTRY!I116</f>
        <v>3727</v>
      </c>
      <c r="I126" s="1272">
        <f>[10]INDUSTRY!J116</f>
        <v>3727.127</v>
      </c>
      <c r="J126" s="1272">
        <f>[10]INDUSTRY!K116</f>
        <v>3596.127</v>
      </c>
      <c r="K126" s="1272">
        <f>[10]INDUSTRY!L116</f>
        <v>4933.9619999999995</v>
      </c>
      <c r="L126" s="1272">
        <f>[10]INDUSTRY!M116</f>
        <v>22148.061000000002</v>
      </c>
      <c r="M126" s="1272">
        <f>[10]INDUSTRY!N116</f>
        <v>22212.061000000002</v>
      </c>
      <c r="N126" s="1272">
        <f>[10]INDUSTRY!O116</f>
        <v>24108.531999999999</v>
      </c>
      <c r="O126" s="1272">
        <f>[10]INDUSTRY!P116</f>
        <v>24205.071</v>
      </c>
      <c r="P126" s="1272">
        <f>[10]INDUSTRY!Q116</f>
        <v>24239</v>
      </c>
    </row>
    <row r="127" spans="1:16" x14ac:dyDescent="0.25">
      <c r="A127" s="1188"/>
      <c r="B127" s="1190" t="s">
        <v>79</v>
      </c>
      <c r="C127" s="1190"/>
      <c r="D127" s="1190"/>
      <c r="E127" s="1266">
        <f>[10]INDUSTRY!$F$117</f>
        <v>760355.45267999987</v>
      </c>
      <c r="F127" s="1266">
        <f>[10]INDUSTRY!$G$117</f>
        <v>836966.25157999992</v>
      </c>
      <c r="G127" s="1266">
        <f>[10]INDUSTRY!$H$117</f>
        <v>1019276.86501</v>
      </c>
      <c r="H127" s="1272">
        <f>[10]INDUSTRY!I117</f>
        <v>1274576.3974899999</v>
      </c>
      <c r="I127" s="1272">
        <f>[10]INDUSTRY!J117</f>
        <v>-992062.73578999995</v>
      </c>
      <c r="J127" s="1272">
        <f>[10]INDUSTRY!K117</f>
        <v>1068905.73089</v>
      </c>
      <c r="K127" s="1272">
        <f>[10]INDUSTRY!L117</f>
        <v>1125357.5207700001</v>
      </c>
      <c r="L127" s="1272">
        <f>[10]INDUSTRY!M117</f>
        <v>591389.73515999992</v>
      </c>
      <c r="M127" s="1272">
        <f>[10]INDUSTRY!N117</f>
        <v>598346.74545000005</v>
      </c>
      <c r="N127" s="1272">
        <f>[10]INDUSTRY!O117</f>
        <v>1154861.22132</v>
      </c>
      <c r="O127" s="1272">
        <f>[10]INDUSTRY!P117</f>
        <v>1220740.01914</v>
      </c>
      <c r="P127" s="1272">
        <f>[10]INDUSTRY!Q117</f>
        <v>1207618.3840000001</v>
      </c>
    </row>
    <row r="128" spans="1:16" x14ac:dyDescent="0.25">
      <c r="A128" s="1188"/>
      <c r="B128" s="1190" t="s">
        <v>80</v>
      </c>
      <c r="C128" s="1190"/>
      <c r="D128" s="1190"/>
      <c r="E128" s="1266">
        <f>[10]INDUSTRY!$F$118</f>
        <v>550059.42297000007</v>
      </c>
      <c r="F128" s="1266">
        <f>[10]INDUSTRY!$G$118</f>
        <v>558839.54553</v>
      </c>
      <c r="G128" s="1266">
        <f>[10]INDUSTRY!$H$118</f>
        <v>679653.13753000007</v>
      </c>
      <c r="H128" s="1272">
        <f>[10]INDUSTRY!I118</f>
        <v>680405.36072</v>
      </c>
      <c r="I128" s="1272">
        <f>[10]INDUSTRY!J118</f>
        <v>719829.52897999994</v>
      </c>
      <c r="J128" s="1272">
        <f>[10]INDUSTRY!K118</f>
        <v>884072.75257999997</v>
      </c>
      <c r="K128" s="1272">
        <f>[10]INDUSTRY!L118</f>
        <v>884560.82160999998</v>
      </c>
      <c r="L128" s="1272">
        <f>[10]INDUSTRY!M118</f>
        <v>847844.50566999998</v>
      </c>
      <c r="M128" s="1272">
        <f>[10]INDUSTRY!N118</f>
        <v>873220.22401000001</v>
      </c>
      <c r="N128" s="1272">
        <f>[10]INDUSTRY!O118</f>
        <v>632365.49722000002</v>
      </c>
      <c r="O128" s="1272">
        <f>[10]INDUSTRY!P118</f>
        <v>927046.45473999996</v>
      </c>
      <c r="P128" s="1272">
        <f>[10]INDUSTRY!Q118</f>
        <v>911406</v>
      </c>
    </row>
    <row r="129" spans="1:16" x14ac:dyDescent="0.25">
      <c r="A129" s="1188"/>
      <c r="B129" s="1190" t="s">
        <v>141</v>
      </c>
      <c r="C129" s="1190"/>
      <c r="D129" s="1190"/>
      <c r="E129" s="1266">
        <f>[10]INDUSTRY!$F$119</f>
        <v>112190.3880569161</v>
      </c>
      <c r="F129" s="1266">
        <f>[10]INDUSTRY!$G$119</f>
        <v>97284.201000000001</v>
      </c>
      <c r="G129" s="1266">
        <f>[10]INDUSTRY!$H$119</f>
        <v>83073.910999999993</v>
      </c>
      <c r="H129" s="1272">
        <f>[10]INDUSTRY!I119</f>
        <v>90053.986005984931</v>
      </c>
      <c r="I129" s="1272">
        <f>[10]INDUSTRY!J119</f>
        <v>92167.745089999997</v>
      </c>
      <c r="J129" s="1272">
        <f>[10]INDUSTRY!K119</f>
        <v>90880.304000000004</v>
      </c>
      <c r="K129" s="1272">
        <f>[10]INDUSTRY!L119</f>
        <v>93518.848330278779</v>
      </c>
      <c r="L129" s="1272">
        <f>[10]INDUSTRY!M119</f>
        <v>99502.142959999997</v>
      </c>
      <c r="M129" s="1272">
        <f>[10]INDUSTRY!N119</f>
        <v>100582.38743</v>
      </c>
      <c r="N129" s="1272">
        <f>[10]INDUSTRY!O119</f>
        <v>99162.938479999997</v>
      </c>
      <c r="O129" s="1272">
        <f>[10]INDUSTRY!P119</f>
        <v>107862.327</v>
      </c>
      <c r="P129" s="1272">
        <f>[10]INDUSTRY!Q119</f>
        <v>107809.91094</v>
      </c>
    </row>
    <row r="130" spans="1:16" ht="15.75" thickBot="1" x14ac:dyDescent="0.3">
      <c r="A130" s="1194"/>
      <c r="B130" s="1196" t="s">
        <v>43</v>
      </c>
      <c r="C130" s="1196"/>
      <c r="D130" s="1196"/>
      <c r="E130" s="1266">
        <f>[10]INDUSTRY!$F$120</f>
        <v>721004.68599999999</v>
      </c>
      <c r="F130" s="1266">
        <f>[10]INDUSTRY!$G$120</f>
        <v>903250.85499999998</v>
      </c>
      <c r="G130" s="1266">
        <f>[10]INDUSTRY!$H$120</f>
        <v>876232.66599999997</v>
      </c>
      <c r="H130" s="1272">
        <f>[10]INDUSTRY!I120</f>
        <v>911014</v>
      </c>
      <c r="I130" s="1272">
        <f>[10]INDUSTRY!J120</f>
        <v>899263.08200000005</v>
      </c>
      <c r="J130" s="1272">
        <f>[10]INDUSTRY!K120</f>
        <v>1104897.031</v>
      </c>
      <c r="K130" s="1272">
        <f>[10]INDUSTRY!L120</f>
        <v>966773.76500000001</v>
      </c>
      <c r="L130" s="1272">
        <f>[10]INDUSTRY!M120</f>
        <v>930286.10600000003</v>
      </c>
      <c r="M130" s="1272">
        <f>[10]INDUSTRY!N120</f>
        <v>971941.47400000005</v>
      </c>
      <c r="N130" s="1272">
        <f>[10]INDUSTRY!O120</f>
        <v>915800.72100000002</v>
      </c>
      <c r="O130" s="1272">
        <f>[10]INDUSTRY!P120</f>
        <v>1054518.7889999999</v>
      </c>
      <c r="P130" s="1272">
        <f>[10]INDUSTRY!$Q$120</f>
        <v>970585</v>
      </c>
    </row>
    <row r="131" spans="1:16" ht="15.75" thickBot="1" x14ac:dyDescent="0.3">
      <c r="A131" s="1202" t="s">
        <v>81</v>
      </c>
      <c r="B131" s="1258"/>
      <c r="C131" s="1258"/>
      <c r="D131" s="1258"/>
      <c r="E131" s="1187">
        <f>E71+E81+E104+E119+E120+E125</f>
        <v>108196537.13182944</v>
      </c>
      <c r="F131" s="1187">
        <f t="shared" ref="F131:H131" si="97">F71+F81+F104+F119+F120+F125</f>
        <v>109670310.83522004</v>
      </c>
      <c r="G131" s="1187">
        <f t="shared" si="97"/>
        <v>112086791.52501999</v>
      </c>
      <c r="H131" s="1187">
        <f t="shared" si="97"/>
        <v>113335271.108686</v>
      </c>
      <c r="I131" s="1187">
        <f t="shared" ref="I131:J131" si="98">I71+I81+I104+I119+I120+I125</f>
        <v>114220385.97078</v>
      </c>
      <c r="J131" s="1187">
        <f t="shared" si="98"/>
        <v>116152615.23139</v>
      </c>
      <c r="K131" s="1187">
        <f t="shared" ref="K131:M131" si="99">K71+K81+K104+K119+K120+K125</f>
        <v>119433912.7199703</v>
      </c>
      <c r="L131" s="1187">
        <f t="shared" si="99"/>
        <v>120513324.39252998</v>
      </c>
      <c r="M131" s="1187">
        <f t="shared" si="99"/>
        <v>120983736.56664</v>
      </c>
      <c r="N131" s="1187">
        <f t="shared" ref="N131:O131" si="100">N71+N81+N104+N119+N120+N125</f>
        <v>122304014.55829999</v>
      </c>
      <c r="O131" s="1187">
        <f t="shared" si="100"/>
        <v>123476963.13769001</v>
      </c>
      <c r="P131" s="1187">
        <f>P71+P81+P104+P119+P120+P125</f>
        <v>122281156.94214</v>
      </c>
    </row>
    <row r="132" spans="1:16" ht="15.75" thickBot="1" x14ac:dyDescent="0.3">
      <c r="A132" s="1259" t="s">
        <v>82</v>
      </c>
      <c r="B132" s="1260"/>
      <c r="C132" s="1261"/>
      <c r="D132" s="1261"/>
      <c r="E132" s="1262"/>
      <c r="F132" s="1262"/>
      <c r="G132" s="1262"/>
      <c r="H132" s="1262"/>
      <c r="I132" s="1262"/>
      <c r="J132" s="1262"/>
      <c r="K132" s="1262"/>
      <c r="L132" s="1262"/>
      <c r="M132" s="1262"/>
      <c r="N132" s="1262"/>
      <c r="O132" s="1262"/>
      <c r="P132" s="1262"/>
    </row>
    <row r="133" spans="1:16" x14ac:dyDescent="0.25">
      <c r="A133" s="1224" t="s">
        <v>83</v>
      </c>
      <c r="B133" s="1201"/>
      <c r="C133" s="1201"/>
      <c r="D133" s="1201"/>
      <c r="E133" s="1191">
        <f>[10]INDUSTRY!$F$123</f>
        <v>670405</v>
      </c>
      <c r="F133" s="1191">
        <f>[10]INDUSTRY!$G$123</f>
        <v>603541.27</v>
      </c>
      <c r="G133" s="1191">
        <f>[10]INDUSTRY!$H$123</f>
        <v>625256.72900000005</v>
      </c>
      <c r="H133" s="1272">
        <f>[10]INDUSTRY!I123</f>
        <v>664010</v>
      </c>
      <c r="I133" s="1272">
        <f>[10]INDUSTRY!J123</f>
        <v>1219056.726</v>
      </c>
      <c r="J133" s="1272">
        <f>[10]INDUSTRY!K123</f>
        <v>1556504.321</v>
      </c>
      <c r="K133" s="1272">
        <f>[10]INDUSTRY!L123</f>
        <v>1522633.68</v>
      </c>
      <c r="L133" s="1272">
        <f>[10]INDUSTRY!M123</f>
        <v>1644111.601</v>
      </c>
      <c r="M133" s="1272">
        <f>[10]INDUSTRY!N123</f>
        <v>1381536.4820000001</v>
      </c>
      <c r="N133" s="1272">
        <f>[10]INDUSTRY!O123</f>
        <v>1841359.13</v>
      </c>
      <c r="O133" s="1272">
        <f>[10]INDUSTRY!P123</f>
        <v>1773555.16</v>
      </c>
      <c r="P133" s="1272">
        <f>[10]INDUSTRY!Q123</f>
        <v>1832470.308</v>
      </c>
    </row>
    <row r="134" spans="1:16" x14ac:dyDescent="0.25">
      <c r="A134" s="1188" t="s">
        <v>142</v>
      </c>
      <c r="B134" s="1190"/>
      <c r="C134" s="1190"/>
      <c r="D134" s="1190"/>
      <c r="E134" s="1191">
        <f>[10]INDUSTRY!$F$124</f>
        <v>4700148</v>
      </c>
      <c r="F134" s="1191">
        <f>[10]INDUSTRY!$G$124</f>
        <v>4796419.4800000004</v>
      </c>
      <c r="G134" s="1191">
        <f>[10]INDUSTRY!$H$124</f>
        <v>4740825.6430000002</v>
      </c>
      <c r="H134" s="1272">
        <f>[10]INDUSTRY!I124</f>
        <v>4875990</v>
      </c>
      <c r="I134" s="1272">
        <f>[10]INDUSTRY!J124</f>
        <v>5106832.9840000002</v>
      </c>
      <c r="J134" s="1272">
        <f>[10]INDUSTRY!K124</f>
        <v>4881953.5290000001</v>
      </c>
      <c r="K134" s="1272">
        <f>[10]INDUSTRY!L124</f>
        <v>6107805.7800000003</v>
      </c>
      <c r="L134" s="1272">
        <f>[10]INDUSTRY!M124</f>
        <v>6956884.852</v>
      </c>
      <c r="M134" s="1272">
        <f>[10]INDUSTRY!N124</f>
        <v>7647999.5120000001</v>
      </c>
      <c r="N134" s="1272">
        <f>[10]INDUSTRY!O124</f>
        <v>7338379.2990000006</v>
      </c>
      <c r="O134" s="1272">
        <f>[10]INDUSTRY!P124</f>
        <v>7034851.1440000003</v>
      </c>
      <c r="P134" s="1272">
        <f>[10]INDUSTRY!Q124</f>
        <v>6296381.3760000002</v>
      </c>
    </row>
    <row r="135" spans="1:16" ht="15.75" thickBot="1" x14ac:dyDescent="0.3">
      <c r="A135" s="1263" t="s">
        <v>143</v>
      </c>
      <c r="B135" s="1264"/>
      <c r="C135" s="1264"/>
      <c r="D135" s="1264"/>
      <c r="E135" s="1265"/>
      <c r="F135" s="1265">
        <f>[9]INDUSTRY!$G$125</f>
        <v>0</v>
      </c>
      <c r="G135" s="1265">
        <f>[9]INDUSTRY!$H$125</f>
        <v>0</v>
      </c>
      <c r="H135" s="1272">
        <f>[10]INDUSTRY!I125</f>
        <v>0</v>
      </c>
      <c r="I135" s="1272">
        <f>[10]INDUSTRY!J125</f>
        <v>0</v>
      </c>
      <c r="J135" s="1272">
        <f>[10]INDUSTRY!K125</f>
        <v>0</v>
      </c>
      <c r="K135" s="1272">
        <f>[10]INDUSTRY!L125</f>
        <v>0</v>
      </c>
      <c r="L135" s="1272">
        <f>[10]INDUSTRY!M125</f>
        <v>0</v>
      </c>
      <c r="M135" s="1272">
        <f>[10]INDUSTRY!N125</f>
        <v>0</v>
      </c>
      <c r="N135" s="1272">
        <f>[10]INDUSTRY!O125</f>
        <v>0</v>
      </c>
      <c r="O135" s="1272">
        <f>[10]INDUSTRY!P125</f>
        <v>0</v>
      </c>
      <c r="P135" s="1272">
        <f>[10]INDUSTRY!Q125</f>
        <v>0</v>
      </c>
    </row>
    <row r="136" spans="1:16" x14ac:dyDescent="0.25">
      <c r="A136" s="1181"/>
      <c r="B136" s="1181"/>
      <c r="C136" s="1181"/>
      <c r="D136" s="1181"/>
      <c r="E136" s="1183">
        <f>E131-E61</f>
        <v>0.11934943497180939</v>
      </c>
      <c r="F136" s="1183">
        <f t="shared" ref="F136:G136" si="101">F131-F61</f>
        <v>-0.48433093726634979</v>
      </c>
      <c r="G136" s="1183">
        <f t="shared" si="101"/>
        <v>-5.1598668098449707E-2</v>
      </c>
      <c r="H136" s="1181"/>
      <c r="I136" s="1181"/>
      <c r="J136" s="1181"/>
      <c r="K136" s="1181"/>
      <c r="L136" s="1181"/>
      <c r="M136" s="1181"/>
      <c r="N136" s="1178"/>
      <c r="O136" s="1178"/>
      <c r="P136" s="1178"/>
    </row>
    <row r="137" spans="1:16" x14ac:dyDescent="0.25">
      <c r="A137" s="1181"/>
      <c r="B137" s="1181"/>
      <c r="C137" s="1181"/>
      <c r="D137" s="1181"/>
      <c r="E137" s="1183"/>
      <c r="F137" s="1276"/>
      <c r="G137" s="1276"/>
      <c r="H137" s="1276"/>
      <c r="I137" s="1276"/>
      <c r="J137" s="1276"/>
      <c r="K137" s="1276"/>
      <c r="L137" s="1183"/>
      <c r="M137" s="1183"/>
      <c r="N137" s="1183"/>
      <c r="O137" s="1183"/>
      <c r="P137" s="1183"/>
    </row>
    <row r="138" spans="1:16" x14ac:dyDescent="0.25">
      <c r="A138" s="1181"/>
      <c r="B138" s="1181"/>
      <c r="C138" s="1181"/>
      <c r="D138" s="1181"/>
      <c r="E138" s="1181"/>
      <c r="F138" s="1181"/>
      <c r="G138" s="1181"/>
      <c r="H138" s="1181"/>
      <c r="I138" s="1181"/>
      <c r="J138" s="1181"/>
      <c r="K138" s="1181"/>
      <c r="L138" s="1181"/>
      <c r="M138" s="1181"/>
      <c r="N138" s="1178"/>
      <c r="O138" s="1178"/>
      <c r="P138" s="1178"/>
    </row>
    <row r="139" spans="1:16" x14ac:dyDescent="0.25">
      <c r="A139" s="1181"/>
      <c r="B139" s="1181"/>
      <c r="C139" s="1181"/>
      <c r="D139" s="1181"/>
      <c r="E139" s="1181"/>
      <c r="F139" s="1181"/>
      <c r="G139" s="1181"/>
      <c r="H139" s="1181"/>
      <c r="I139" s="1181"/>
      <c r="J139" s="1181"/>
      <c r="K139" s="1181"/>
      <c r="L139" s="1181"/>
      <c r="M139" s="1181"/>
      <c r="N139" s="1178"/>
      <c r="O139" s="1178"/>
      <c r="P139" s="1178"/>
    </row>
    <row r="140" spans="1:16" x14ac:dyDescent="0.25">
      <c r="A140" s="1181"/>
      <c r="B140" s="1181"/>
      <c r="C140" s="1181"/>
      <c r="D140" s="1181"/>
      <c r="E140" s="1181"/>
      <c r="F140" s="1181"/>
      <c r="G140" s="1181"/>
      <c r="H140" s="1181"/>
      <c r="I140" s="1181"/>
      <c r="J140" s="1181"/>
      <c r="K140" s="1181"/>
      <c r="L140" s="1183"/>
      <c r="M140" s="1181"/>
      <c r="N140" s="1178"/>
      <c r="O140" s="1178"/>
      <c r="P140" s="1178"/>
    </row>
    <row r="141" spans="1:16" x14ac:dyDescent="0.25">
      <c r="A141" s="1181"/>
      <c r="B141" s="1181"/>
      <c r="C141" s="1181"/>
      <c r="D141" s="1181"/>
      <c r="E141" s="1181"/>
      <c r="F141" s="1181"/>
      <c r="G141" s="1181"/>
      <c r="H141" s="1181"/>
      <c r="I141" s="1181"/>
      <c r="J141" s="1181"/>
      <c r="K141" s="1181"/>
      <c r="L141" s="1181"/>
      <c r="M141" s="1181"/>
      <c r="N141" s="1178"/>
      <c r="O141" s="1178"/>
      <c r="P141" s="1178"/>
    </row>
    <row r="142" spans="1:16" x14ac:dyDescent="0.25">
      <c r="A142" s="1181"/>
      <c r="B142" s="1181"/>
      <c r="C142" s="1181"/>
      <c r="D142" s="1181"/>
      <c r="E142" s="1181"/>
      <c r="F142" s="1181"/>
      <c r="G142" s="1181"/>
      <c r="H142" s="1181"/>
      <c r="I142" s="1181"/>
      <c r="J142" s="1181"/>
      <c r="K142" s="1181"/>
      <c r="L142" s="1181"/>
      <c r="M142" s="1181"/>
      <c r="N142" s="1178"/>
      <c r="O142" s="1178"/>
      <c r="P142" s="1178"/>
    </row>
    <row r="143" spans="1:16" x14ac:dyDescent="0.25">
      <c r="A143" s="1181"/>
      <c r="B143" s="1181"/>
      <c r="C143" s="1181"/>
      <c r="D143" s="1181"/>
      <c r="E143" s="1181"/>
      <c r="F143" s="1181"/>
      <c r="G143" s="1181"/>
      <c r="H143" s="1181"/>
      <c r="I143" s="1181"/>
      <c r="J143" s="1181"/>
      <c r="K143" s="1181"/>
      <c r="L143" s="1181"/>
      <c r="M143" s="1181"/>
      <c r="N143" s="1178"/>
      <c r="O143" s="1178"/>
      <c r="P143" s="1178"/>
    </row>
    <row r="144" spans="1:16" x14ac:dyDescent="0.25">
      <c r="A144" s="1181"/>
      <c r="B144" s="1181"/>
      <c r="C144" s="1181"/>
      <c r="D144" s="1181"/>
      <c r="E144" s="1181"/>
      <c r="F144" s="1181"/>
      <c r="G144" s="1181"/>
      <c r="H144" s="1181"/>
      <c r="I144" s="1181"/>
      <c r="J144" s="1181"/>
      <c r="K144" s="1181"/>
      <c r="L144" s="1181"/>
      <c r="M144" s="1181"/>
      <c r="N144" s="1178"/>
      <c r="O144" s="1178"/>
      <c r="P144" s="1178"/>
    </row>
    <row r="145" spans="1:16" x14ac:dyDescent="0.25">
      <c r="A145" s="1181"/>
      <c r="B145" s="1181"/>
      <c r="C145" s="1181"/>
      <c r="D145" s="1181"/>
      <c r="E145" s="1181"/>
      <c r="F145" s="1181"/>
      <c r="G145" s="1181"/>
      <c r="H145" s="1181"/>
      <c r="I145" s="1181"/>
      <c r="J145" s="1181"/>
      <c r="K145" s="1181"/>
      <c r="L145" s="1181"/>
      <c r="M145" s="1181"/>
      <c r="N145" s="1178"/>
      <c r="O145" s="1178"/>
      <c r="P145" s="1178"/>
    </row>
    <row r="146" spans="1:16" x14ac:dyDescent="0.25">
      <c r="A146" s="1181"/>
      <c r="B146" s="1181"/>
      <c r="C146" s="1181"/>
      <c r="D146" s="1181"/>
      <c r="E146" s="1181"/>
      <c r="F146" s="1181"/>
      <c r="G146" s="1181"/>
      <c r="H146" s="1181"/>
      <c r="I146" s="1181"/>
      <c r="J146" s="1181"/>
      <c r="K146" s="1181"/>
      <c r="L146" s="1181"/>
      <c r="M146" s="1181"/>
      <c r="N146" s="1178"/>
      <c r="O146" s="1178"/>
      <c r="P146" s="1178"/>
    </row>
    <row r="147" spans="1:16" x14ac:dyDescent="0.25">
      <c r="A147" s="1181"/>
      <c r="B147" s="1181"/>
      <c r="C147" s="1181"/>
      <c r="D147" s="1181"/>
      <c r="E147" s="1181"/>
      <c r="F147" s="1181"/>
      <c r="G147" s="1181"/>
      <c r="H147" s="1181"/>
      <c r="I147" s="1181"/>
      <c r="J147" s="1181"/>
      <c r="K147" s="1181"/>
      <c r="L147" s="1181"/>
      <c r="M147" s="1181"/>
      <c r="N147" s="1178"/>
      <c r="O147" s="1178"/>
      <c r="P147" s="1178"/>
    </row>
    <row r="148" spans="1:16" x14ac:dyDescent="0.25">
      <c r="A148" s="1181"/>
      <c r="B148" s="1181"/>
      <c r="C148" s="1181"/>
      <c r="D148" s="1181"/>
      <c r="E148" s="1181"/>
      <c r="F148" s="1181"/>
      <c r="G148" s="1181"/>
      <c r="H148" s="1181"/>
      <c r="I148" s="1181"/>
      <c r="J148" s="1181"/>
      <c r="K148" s="1181"/>
      <c r="L148" s="1181"/>
      <c r="M148" s="1181"/>
      <c r="N148" s="1178"/>
      <c r="O148" s="1178"/>
      <c r="P148" s="1178"/>
    </row>
    <row r="149" spans="1:16" x14ac:dyDescent="0.25">
      <c r="A149" s="1181"/>
      <c r="B149" s="1181"/>
      <c r="C149" s="1181"/>
      <c r="D149" s="1181"/>
      <c r="E149" s="1181"/>
      <c r="F149" s="1181"/>
      <c r="G149" s="1181"/>
      <c r="H149" s="1181"/>
      <c r="I149" s="1181"/>
      <c r="J149" s="1181"/>
      <c r="K149" s="1181"/>
      <c r="L149" s="1181"/>
      <c r="M149" s="1181"/>
      <c r="N149" s="1178"/>
      <c r="O149" s="1178"/>
      <c r="P149" s="1178"/>
    </row>
    <row r="150" spans="1:16" x14ac:dyDescent="0.25">
      <c r="A150" s="1181"/>
      <c r="B150" s="1181"/>
      <c r="C150" s="1181"/>
      <c r="D150" s="1181"/>
      <c r="E150" s="1181"/>
      <c r="F150" s="1181"/>
      <c r="G150" s="1181"/>
      <c r="H150" s="1181"/>
      <c r="I150" s="1181"/>
      <c r="J150" s="1181"/>
      <c r="K150" s="1181"/>
      <c r="L150" s="1181"/>
      <c r="M150" s="1181"/>
      <c r="N150" s="1178"/>
      <c r="O150" s="1178"/>
      <c r="P150" s="1178"/>
    </row>
    <row r="151" spans="1:16" x14ac:dyDescent="0.25">
      <c r="A151" s="1181"/>
      <c r="B151" s="1181"/>
      <c r="C151" s="1181"/>
      <c r="D151" s="1181"/>
      <c r="E151" s="1181"/>
      <c r="F151" s="1181"/>
      <c r="G151" s="1181"/>
      <c r="H151" s="1181"/>
      <c r="I151" s="1181"/>
      <c r="J151" s="1181"/>
      <c r="K151" s="1181"/>
      <c r="L151" s="1181"/>
      <c r="M151" s="1181"/>
      <c r="N151" s="1178"/>
      <c r="O151" s="1178"/>
      <c r="P151" s="1178"/>
    </row>
    <row r="152" spans="1:16" x14ac:dyDescent="0.25">
      <c r="A152" s="1181"/>
      <c r="B152" s="1181"/>
      <c r="C152" s="1181"/>
      <c r="D152" s="1181"/>
      <c r="E152" s="1181"/>
      <c r="F152" s="1181"/>
      <c r="G152" s="1181"/>
      <c r="H152" s="1181"/>
      <c r="I152" s="1181"/>
      <c r="J152" s="1181"/>
      <c r="K152" s="1181"/>
      <c r="L152" s="1181"/>
      <c r="M152" s="1181"/>
      <c r="N152" s="1178"/>
      <c r="O152" s="1178"/>
      <c r="P152" s="1178"/>
    </row>
    <row r="153" spans="1:16" x14ac:dyDescent="0.25">
      <c r="A153" s="1181"/>
      <c r="B153" s="1181"/>
      <c r="C153" s="1181"/>
      <c r="D153" s="1181"/>
      <c r="E153" s="1181"/>
      <c r="F153" s="1181"/>
      <c r="G153" s="1181"/>
      <c r="H153" s="1181"/>
      <c r="I153" s="1181"/>
      <c r="J153" s="1181"/>
      <c r="K153" s="1181"/>
      <c r="L153" s="1181"/>
      <c r="M153" s="1181"/>
      <c r="N153" s="1178"/>
      <c r="O153" s="1178"/>
      <c r="P153" s="1178"/>
    </row>
    <row r="154" spans="1:16" x14ac:dyDescent="0.25">
      <c r="A154" s="1181"/>
      <c r="B154" s="1181"/>
      <c r="C154" s="1181"/>
      <c r="D154" s="1181"/>
      <c r="E154" s="1181"/>
      <c r="F154" s="1181"/>
      <c r="G154" s="1181"/>
      <c r="H154" s="1181"/>
      <c r="I154" s="1181"/>
      <c r="J154" s="1181"/>
      <c r="K154" s="1181"/>
      <c r="L154" s="1181"/>
      <c r="M154" s="1181"/>
      <c r="N154" s="1178"/>
      <c r="O154" s="1178"/>
      <c r="P154" s="1178"/>
    </row>
    <row r="155" spans="1:16" x14ac:dyDescent="0.25">
      <c r="A155" s="1181"/>
      <c r="B155" s="1181"/>
      <c r="C155" s="1181"/>
      <c r="D155" s="1181"/>
      <c r="E155" s="1181"/>
      <c r="F155" s="1181"/>
      <c r="G155" s="1181"/>
      <c r="H155" s="1181"/>
      <c r="I155" s="1181"/>
      <c r="J155" s="1181"/>
      <c r="K155" s="1181"/>
      <c r="L155" s="1181"/>
      <c r="M155" s="1181"/>
      <c r="N155" s="1178"/>
      <c r="O155" s="1178"/>
      <c r="P155" s="1178"/>
    </row>
    <row r="156" spans="1:16" x14ac:dyDescent="0.25">
      <c r="A156" s="1181"/>
      <c r="B156" s="1181"/>
      <c r="C156" s="1181"/>
      <c r="D156" s="1181"/>
      <c r="E156" s="1181"/>
      <c r="F156" s="1181"/>
      <c r="G156" s="1181"/>
      <c r="H156" s="1181"/>
      <c r="I156" s="1181"/>
      <c r="J156" s="1181"/>
      <c r="K156" s="1181"/>
      <c r="L156" s="1181"/>
      <c r="M156" s="1181"/>
      <c r="N156" s="1178"/>
      <c r="O156" s="1178"/>
      <c r="P156" s="1178"/>
    </row>
    <row r="157" spans="1:16" x14ac:dyDescent="0.25">
      <c r="A157" s="1181"/>
      <c r="B157" s="1181"/>
      <c r="C157" s="1181"/>
      <c r="D157" s="1181"/>
      <c r="E157" s="1181"/>
      <c r="F157" s="1181"/>
      <c r="G157" s="1181"/>
      <c r="H157" s="1181"/>
      <c r="I157" s="1181"/>
      <c r="J157" s="1181"/>
      <c r="K157" s="1181"/>
      <c r="L157" s="1181"/>
      <c r="M157" s="1181"/>
      <c r="N157" s="1178"/>
      <c r="O157" s="1178"/>
      <c r="P157" s="1178"/>
    </row>
    <row r="158" spans="1:16" x14ac:dyDescent="0.25">
      <c r="A158" s="1181"/>
      <c r="B158" s="1181"/>
      <c r="C158" s="1181"/>
      <c r="D158" s="1181"/>
      <c r="E158" s="1181"/>
      <c r="F158" s="1181"/>
      <c r="G158" s="1181"/>
      <c r="H158" s="1181"/>
      <c r="I158" s="1181"/>
      <c r="J158" s="1181"/>
      <c r="K158" s="1181"/>
      <c r="L158" s="1181"/>
      <c r="M158" s="1181"/>
      <c r="N158" s="1178"/>
      <c r="O158" s="1178"/>
      <c r="P158" s="1178"/>
    </row>
    <row r="159" spans="1:16" x14ac:dyDescent="0.25">
      <c r="A159" s="1181"/>
      <c r="B159" s="1181"/>
      <c r="C159" s="1181"/>
      <c r="D159" s="1181"/>
      <c r="E159" s="1181"/>
      <c r="F159" s="1181"/>
      <c r="G159" s="1181"/>
      <c r="H159" s="1181"/>
      <c r="I159" s="1181"/>
      <c r="J159" s="1181"/>
      <c r="K159" s="1181"/>
      <c r="L159" s="1181"/>
      <c r="M159" s="1181"/>
      <c r="N159" s="1178"/>
      <c r="O159" s="1178"/>
      <c r="P159" s="1178"/>
    </row>
    <row r="160" spans="1:16" x14ac:dyDescent="0.25">
      <c r="A160" s="1181"/>
      <c r="B160" s="1181"/>
      <c r="C160" s="1181"/>
      <c r="D160" s="1181"/>
      <c r="E160" s="1181"/>
      <c r="F160" s="1181"/>
      <c r="G160" s="1181"/>
      <c r="H160" s="1181"/>
      <c r="I160" s="1181"/>
      <c r="J160" s="1181"/>
      <c r="K160" s="1181"/>
      <c r="L160" s="1181"/>
      <c r="M160" s="1181"/>
      <c r="N160" s="1178"/>
      <c r="O160" s="1178"/>
      <c r="P160" s="1178"/>
    </row>
    <row r="161" spans="1:16" x14ac:dyDescent="0.25">
      <c r="A161" s="1181"/>
      <c r="B161" s="1181"/>
      <c r="C161" s="1181"/>
      <c r="D161" s="1181"/>
      <c r="E161" s="1181"/>
      <c r="F161" s="1181"/>
      <c r="G161" s="1181"/>
      <c r="H161" s="1181"/>
      <c r="I161" s="1181"/>
      <c r="J161" s="1181"/>
      <c r="K161" s="1181"/>
      <c r="L161" s="1181"/>
      <c r="M161" s="1181"/>
      <c r="N161" s="1178"/>
      <c r="O161" s="1178"/>
      <c r="P161" s="1178"/>
    </row>
    <row r="162" spans="1:16" x14ac:dyDescent="0.25">
      <c r="A162" s="1181"/>
      <c r="B162" s="1181"/>
      <c r="C162" s="1181"/>
      <c r="D162" s="1181"/>
      <c r="E162" s="1181"/>
      <c r="F162" s="1181"/>
      <c r="G162" s="1181"/>
      <c r="H162" s="1181"/>
      <c r="I162" s="1181"/>
      <c r="J162" s="1181"/>
      <c r="K162" s="1181"/>
      <c r="L162" s="1181"/>
      <c r="M162" s="1181"/>
      <c r="N162" s="1178"/>
      <c r="O162" s="1178"/>
      <c r="P162" s="1178"/>
    </row>
    <row r="163" spans="1:16" x14ac:dyDescent="0.25">
      <c r="A163" s="1181"/>
      <c r="B163" s="1181"/>
      <c r="C163" s="1181"/>
      <c r="D163" s="1181"/>
      <c r="E163" s="1181"/>
      <c r="F163" s="1181"/>
      <c r="G163" s="1181"/>
      <c r="H163" s="1181"/>
      <c r="I163" s="1181"/>
      <c r="J163" s="1181"/>
      <c r="K163" s="1181"/>
      <c r="L163" s="1181"/>
      <c r="M163" s="1181"/>
      <c r="N163" s="1178"/>
      <c r="O163" s="1178"/>
      <c r="P163" s="1178"/>
    </row>
    <row r="164" spans="1:16" x14ac:dyDescent="0.25">
      <c r="A164" s="1181"/>
      <c r="B164" s="1181"/>
      <c r="C164" s="1181"/>
      <c r="D164" s="1181"/>
      <c r="E164" s="1181"/>
      <c r="F164" s="1181"/>
      <c r="G164" s="1181"/>
      <c r="H164" s="1181"/>
      <c r="I164" s="1181"/>
      <c r="J164" s="1181"/>
      <c r="K164" s="1181"/>
      <c r="L164" s="1181"/>
      <c r="M164" s="1181"/>
      <c r="N164" s="1178"/>
      <c r="O164" s="1178"/>
      <c r="P164" s="1178"/>
    </row>
    <row r="165" spans="1:16" x14ac:dyDescent="0.25">
      <c r="A165" s="1181"/>
      <c r="B165" s="1181"/>
      <c r="C165" s="1181"/>
      <c r="D165" s="1181"/>
      <c r="E165" s="1181"/>
      <c r="F165" s="1181"/>
      <c r="G165" s="1181"/>
      <c r="H165" s="1181"/>
      <c r="I165" s="1181"/>
      <c r="J165" s="1181"/>
      <c r="K165" s="1181"/>
      <c r="L165" s="1181"/>
      <c r="M165" s="1181"/>
      <c r="N165" s="1178"/>
      <c r="O165" s="1178"/>
      <c r="P165" s="1178"/>
    </row>
    <row r="166" spans="1:16" x14ac:dyDescent="0.25">
      <c r="A166" s="1181"/>
      <c r="B166" s="1181"/>
      <c r="C166" s="1181"/>
      <c r="D166" s="1181"/>
      <c r="E166" s="1181"/>
      <c r="F166" s="1181"/>
      <c r="G166" s="1181"/>
      <c r="H166" s="1181"/>
      <c r="I166" s="1181"/>
      <c r="J166" s="1181"/>
      <c r="K166" s="1181"/>
      <c r="L166" s="1181"/>
      <c r="M166" s="1181"/>
      <c r="N166" s="1178"/>
      <c r="O166" s="1178"/>
      <c r="P166" s="1178"/>
    </row>
    <row r="167" spans="1:16" x14ac:dyDescent="0.25">
      <c r="A167" s="1181"/>
      <c r="B167" s="1181"/>
      <c r="C167" s="1181"/>
      <c r="D167" s="1181"/>
      <c r="E167" s="1181"/>
      <c r="F167" s="1181"/>
      <c r="G167" s="1181"/>
      <c r="H167" s="1181"/>
      <c r="I167" s="1181"/>
      <c r="J167" s="1181"/>
      <c r="K167" s="1181"/>
      <c r="L167" s="1181"/>
      <c r="M167" s="1181"/>
      <c r="N167" s="1178"/>
      <c r="O167" s="1178"/>
      <c r="P167" s="1178"/>
    </row>
    <row r="168" spans="1:16" x14ac:dyDescent="0.25">
      <c r="A168" s="1181"/>
      <c r="B168" s="1181"/>
      <c r="C168" s="1181"/>
      <c r="D168" s="1181"/>
      <c r="E168" s="1181"/>
      <c r="F168" s="1181"/>
      <c r="G168" s="1181"/>
      <c r="H168" s="1181"/>
      <c r="I168" s="1181"/>
      <c r="J168" s="1181"/>
      <c r="K168" s="1181"/>
      <c r="L168" s="1181"/>
      <c r="M168" s="1181"/>
      <c r="N168" s="1178"/>
      <c r="O168" s="1178"/>
      <c r="P168" s="1178"/>
    </row>
    <row r="169" spans="1:16" x14ac:dyDescent="0.25">
      <c r="A169" s="1181"/>
      <c r="B169" s="1181"/>
      <c r="C169" s="1181"/>
      <c r="D169" s="1181"/>
      <c r="E169" s="1181"/>
      <c r="F169" s="1181"/>
      <c r="G169" s="1181"/>
      <c r="H169" s="1181"/>
      <c r="I169" s="1181"/>
      <c r="J169" s="1181"/>
      <c r="K169" s="1181"/>
      <c r="L169" s="1181"/>
      <c r="M169" s="1181"/>
      <c r="N169" s="1178"/>
      <c r="O169" s="1178"/>
      <c r="P169" s="1178"/>
    </row>
    <row r="170" spans="1:16" x14ac:dyDescent="0.25">
      <c r="A170" s="1181"/>
      <c r="B170" s="1181"/>
      <c r="C170" s="1181"/>
      <c r="D170" s="1181"/>
      <c r="E170" s="1181"/>
      <c r="F170" s="1181"/>
      <c r="G170" s="1181"/>
      <c r="H170" s="1181"/>
      <c r="I170" s="1181"/>
      <c r="J170" s="1181"/>
      <c r="K170" s="1181"/>
      <c r="L170" s="1181"/>
      <c r="M170" s="1181"/>
      <c r="N170" s="1178"/>
      <c r="O170" s="1178"/>
      <c r="P170" s="1178"/>
    </row>
    <row r="171" spans="1:16" x14ac:dyDescent="0.25">
      <c r="A171" s="1181"/>
      <c r="B171" s="1181"/>
      <c r="C171" s="1181"/>
      <c r="D171" s="1181"/>
      <c r="E171" s="1181"/>
      <c r="F171" s="1181"/>
      <c r="G171" s="1181"/>
      <c r="H171" s="1181"/>
      <c r="I171" s="1181"/>
      <c r="J171" s="1181"/>
      <c r="K171" s="1181"/>
      <c r="L171" s="1181"/>
      <c r="M171" s="1181"/>
      <c r="N171" s="1178"/>
      <c r="O171" s="1178"/>
      <c r="P171" s="1178"/>
    </row>
    <row r="172" spans="1:16" x14ac:dyDescent="0.25">
      <c r="A172" s="1181"/>
      <c r="B172" s="1181"/>
      <c r="C172" s="1181"/>
      <c r="D172" s="1181"/>
      <c r="E172" s="1181"/>
      <c r="F172" s="1181"/>
      <c r="G172" s="1181"/>
      <c r="H172" s="1181"/>
      <c r="I172" s="1181"/>
      <c r="J172" s="1181"/>
      <c r="K172" s="1181"/>
      <c r="L172" s="1181"/>
      <c r="M172" s="1181"/>
      <c r="N172" s="1178"/>
      <c r="O172" s="1178"/>
      <c r="P172" s="1178"/>
    </row>
    <row r="173" spans="1:16" x14ac:dyDescent="0.25">
      <c r="A173" s="1181"/>
      <c r="B173" s="1181"/>
      <c r="C173" s="1181"/>
      <c r="D173" s="1181"/>
      <c r="E173" s="1181"/>
      <c r="F173" s="1181"/>
      <c r="G173" s="1181"/>
      <c r="H173" s="1181"/>
      <c r="I173" s="1181"/>
      <c r="J173" s="1181"/>
      <c r="K173" s="1181"/>
      <c r="L173" s="1181"/>
      <c r="M173" s="1181"/>
      <c r="N173" s="1178"/>
      <c r="O173" s="1178"/>
      <c r="P173" s="1178"/>
    </row>
    <row r="174" spans="1:16" x14ac:dyDescent="0.25">
      <c r="A174" s="1181"/>
      <c r="B174" s="1181"/>
      <c r="C174" s="1181"/>
      <c r="D174" s="1181"/>
      <c r="E174" s="1181"/>
      <c r="F174" s="1181"/>
      <c r="G174" s="1181"/>
      <c r="H174" s="1181"/>
      <c r="I174" s="1181"/>
      <c r="J174" s="1181"/>
      <c r="K174" s="1181"/>
      <c r="L174" s="1181"/>
      <c r="M174" s="1181"/>
      <c r="N174" s="1178"/>
      <c r="O174" s="1178"/>
      <c r="P174" s="1178"/>
    </row>
    <row r="175" spans="1:16" x14ac:dyDescent="0.25">
      <c r="A175" s="1181"/>
      <c r="B175" s="1181"/>
      <c r="C175" s="1181"/>
      <c r="D175" s="1181"/>
      <c r="E175" s="1181"/>
      <c r="F175" s="1181"/>
      <c r="G175" s="1181"/>
      <c r="H175" s="1181"/>
      <c r="I175" s="1181"/>
      <c r="J175" s="1181"/>
      <c r="K175" s="1181"/>
      <c r="L175" s="1181"/>
      <c r="M175" s="1181"/>
      <c r="N175" s="1178"/>
      <c r="O175" s="1178"/>
      <c r="P175" s="1178"/>
    </row>
    <row r="176" spans="1:16" x14ac:dyDescent="0.25">
      <c r="A176" s="1181"/>
      <c r="B176" s="1181"/>
      <c r="C176" s="1181"/>
      <c r="D176" s="1181"/>
      <c r="E176" s="1181"/>
      <c r="F176" s="1181"/>
      <c r="G176" s="1181"/>
      <c r="H176" s="1181"/>
      <c r="I176" s="1181"/>
      <c r="J176" s="1181"/>
      <c r="K176" s="1181"/>
      <c r="L176" s="1181"/>
      <c r="M176" s="1181"/>
      <c r="N176" s="1178"/>
      <c r="O176" s="1178"/>
      <c r="P176" s="1178"/>
    </row>
    <row r="177" spans="1:16" x14ac:dyDescent="0.25">
      <c r="A177" s="1181"/>
      <c r="B177" s="1181"/>
      <c r="C177" s="1181"/>
      <c r="D177" s="1181"/>
      <c r="E177" s="1181"/>
      <c r="F177" s="1181"/>
      <c r="G177" s="1181"/>
      <c r="H177" s="1181"/>
      <c r="I177" s="1181"/>
      <c r="J177" s="1181"/>
      <c r="K177" s="1181"/>
      <c r="L177" s="1181"/>
      <c r="M177" s="1181"/>
      <c r="N177" s="1178"/>
      <c r="O177" s="1178"/>
      <c r="P177" s="1178"/>
    </row>
    <row r="178" spans="1:16" x14ac:dyDescent="0.25">
      <c r="A178" s="1181"/>
      <c r="B178" s="1181"/>
      <c r="C178" s="1181"/>
      <c r="D178" s="1181"/>
      <c r="E178" s="1181"/>
      <c r="F178" s="1181"/>
      <c r="G178" s="1181"/>
      <c r="H178" s="1181"/>
      <c r="I178" s="1181"/>
      <c r="J178" s="1181"/>
      <c r="K178" s="1181"/>
      <c r="L178" s="1181"/>
      <c r="M178" s="1181"/>
      <c r="N178" s="1178"/>
      <c r="O178" s="1178"/>
      <c r="P178" s="1178"/>
    </row>
    <row r="179" spans="1:16" x14ac:dyDescent="0.25">
      <c r="A179" s="1181"/>
      <c r="B179" s="1181"/>
      <c r="C179" s="1181"/>
      <c r="D179" s="1181"/>
      <c r="E179" s="1181"/>
      <c r="F179" s="1181"/>
      <c r="G179" s="1181"/>
      <c r="H179" s="1181"/>
      <c r="I179" s="1181"/>
      <c r="J179" s="1181"/>
      <c r="K179" s="1181"/>
      <c r="L179" s="1181"/>
      <c r="M179" s="1181"/>
      <c r="N179" s="1178"/>
      <c r="O179" s="1178"/>
      <c r="P179" s="1178"/>
    </row>
    <row r="180" spans="1:16" x14ac:dyDescent="0.25">
      <c r="A180" s="1181"/>
      <c r="B180" s="1181"/>
      <c r="C180" s="1181"/>
      <c r="D180" s="1181"/>
      <c r="E180" s="1181"/>
      <c r="F180" s="1181"/>
      <c r="G180" s="1181"/>
      <c r="H180" s="1181"/>
      <c r="I180" s="1181"/>
      <c r="J180" s="1181"/>
      <c r="K180" s="1181"/>
      <c r="L180" s="1181"/>
      <c r="M180" s="1181"/>
      <c r="N180" s="1178"/>
      <c r="O180" s="1178"/>
      <c r="P180" s="1178"/>
    </row>
    <row r="181" spans="1:16" x14ac:dyDescent="0.25">
      <c r="A181" s="1181"/>
      <c r="B181" s="1181"/>
      <c r="C181" s="1181"/>
      <c r="D181" s="1181"/>
      <c r="E181" s="1181"/>
      <c r="F181" s="1181"/>
      <c r="G181" s="1181"/>
      <c r="H181" s="1181"/>
      <c r="I181" s="1181"/>
      <c r="J181" s="1181"/>
      <c r="K181" s="1181"/>
      <c r="L181" s="1181"/>
      <c r="M181" s="1181"/>
      <c r="N181" s="1178"/>
      <c r="O181" s="1178"/>
      <c r="P181" s="1178"/>
    </row>
    <row r="182" spans="1:16" x14ac:dyDescent="0.25">
      <c r="A182" s="1181"/>
      <c r="B182" s="1181"/>
      <c r="C182" s="1181"/>
      <c r="D182" s="1181"/>
      <c r="E182" s="1181"/>
      <c r="F182" s="1181"/>
      <c r="G182" s="1181"/>
      <c r="H182" s="1181"/>
      <c r="I182" s="1181"/>
      <c r="J182" s="1181"/>
      <c r="K182" s="1181"/>
      <c r="L182" s="1181"/>
      <c r="M182" s="1181"/>
      <c r="N182" s="1178"/>
      <c r="O182" s="1178"/>
      <c r="P182" s="1178"/>
    </row>
    <row r="183" spans="1:16" x14ac:dyDescent="0.25">
      <c r="A183" s="1181"/>
      <c r="B183" s="1181"/>
      <c r="C183" s="1181"/>
      <c r="D183" s="1181"/>
      <c r="E183" s="1181"/>
      <c r="F183" s="1181"/>
      <c r="G183" s="1181"/>
      <c r="H183" s="1181"/>
      <c r="I183" s="1181"/>
      <c r="J183" s="1181"/>
      <c r="K183" s="1181"/>
      <c r="L183" s="1181"/>
      <c r="M183" s="1181"/>
      <c r="N183" s="1178"/>
      <c r="O183" s="1178"/>
      <c r="P183" s="1178"/>
    </row>
    <row r="184" spans="1:16" x14ac:dyDescent="0.25">
      <c r="A184" s="1181"/>
      <c r="B184" s="1181"/>
      <c r="C184" s="1181"/>
      <c r="D184" s="1181"/>
      <c r="E184" s="1181"/>
      <c r="F184" s="1181"/>
      <c r="G184" s="1181"/>
      <c r="H184" s="1181"/>
      <c r="I184" s="1181"/>
      <c r="J184" s="1181"/>
      <c r="K184" s="1181"/>
      <c r="L184" s="1181"/>
      <c r="M184" s="1181"/>
      <c r="N184" s="1178"/>
      <c r="O184" s="1178"/>
      <c r="P184" s="1178"/>
    </row>
    <row r="185" spans="1:16" x14ac:dyDescent="0.25">
      <c r="A185" s="1181"/>
      <c r="B185" s="1181"/>
      <c r="C185" s="1181"/>
      <c r="D185" s="1181"/>
      <c r="E185" s="1181"/>
      <c r="F185" s="1181"/>
      <c r="G185" s="1181"/>
      <c r="H185" s="1181"/>
      <c r="I185" s="1181"/>
      <c r="J185" s="1181"/>
      <c r="K185" s="1181"/>
      <c r="L185" s="1181"/>
      <c r="M185" s="1181"/>
      <c r="N185" s="1178"/>
      <c r="O185" s="1178"/>
      <c r="P185" s="1178"/>
    </row>
    <row r="186" spans="1:16" x14ac:dyDescent="0.25">
      <c r="A186" s="1181"/>
      <c r="B186" s="1181"/>
      <c r="C186" s="1181"/>
      <c r="D186" s="1181"/>
      <c r="E186" s="1181"/>
      <c r="F186" s="1181"/>
      <c r="G186" s="1181"/>
      <c r="H186" s="1181"/>
      <c r="I186" s="1181"/>
      <c r="J186" s="1181"/>
      <c r="K186" s="1181"/>
      <c r="L186" s="1181"/>
      <c r="M186" s="1181"/>
      <c r="N186" s="1178"/>
      <c r="O186" s="1178"/>
      <c r="P186" s="1178"/>
    </row>
    <row r="187" spans="1:16" x14ac:dyDescent="0.25">
      <c r="A187" s="1181"/>
      <c r="B187" s="1181"/>
      <c r="C187" s="1181"/>
      <c r="D187" s="1181"/>
      <c r="E187" s="1181"/>
      <c r="F187" s="1181"/>
      <c r="G187" s="1181"/>
      <c r="H187" s="1181"/>
      <c r="I187" s="1181"/>
      <c r="J187" s="1181"/>
      <c r="K187" s="1181"/>
      <c r="L187" s="1181"/>
      <c r="M187" s="1181"/>
      <c r="N187" s="1178"/>
      <c r="O187" s="1178"/>
      <c r="P187" s="1178"/>
    </row>
    <row r="188" spans="1:16" x14ac:dyDescent="0.25">
      <c r="A188" s="1181"/>
      <c r="B188" s="1181"/>
      <c r="C188" s="1181"/>
      <c r="D188" s="1181"/>
      <c r="E188" s="1181"/>
      <c r="F188" s="1181"/>
      <c r="G188" s="1181"/>
      <c r="H188" s="1181"/>
      <c r="I188" s="1181"/>
      <c r="J188" s="1181"/>
      <c r="K188" s="1181"/>
      <c r="L188" s="1181"/>
      <c r="M188" s="1181"/>
      <c r="N188" s="1178"/>
      <c r="O188" s="1178"/>
      <c r="P188" s="1178"/>
    </row>
    <row r="189" spans="1:16" x14ac:dyDescent="0.25">
      <c r="A189" s="1181"/>
      <c r="B189" s="1181"/>
      <c r="C189" s="1181"/>
      <c r="D189" s="1181"/>
      <c r="E189" s="1181"/>
      <c r="F189" s="1181"/>
      <c r="G189" s="1181"/>
      <c r="H189" s="1181"/>
      <c r="I189" s="1181"/>
      <c r="J189" s="1181"/>
      <c r="K189" s="1181"/>
      <c r="L189" s="1181"/>
      <c r="M189" s="1181"/>
      <c r="N189" s="1178"/>
      <c r="O189" s="1178"/>
      <c r="P189" s="1178"/>
    </row>
    <row r="190" spans="1:16" x14ac:dyDescent="0.25">
      <c r="A190" s="1181"/>
      <c r="B190" s="1181"/>
      <c r="C190" s="1181"/>
      <c r="D190" s="1181"/>
      <c r="E190" s="1181"/>
      <c r="F190" s="1181"/>
      <c r="G190" s="1181"/>
      <c r="H190" s="1181"/>
      <c r="I190" s="1181"/>
      <c r="J190" s="1181"/>
      <c r="K190" s="1181"/>
      <c r="L190" s="1181"/>
      <c r="M190" s="1181"/>
      <c r="N190" s="1178"/>
      <c r="O190" s="1178"/>
      <c r="P190" s="1178"/>
    </row>
    <row r="191" spans="1:16" x14ac:dyDescent="0.25">
      <c r="A191" s="1181"/>
      <c r="B191" s="1181"/>
      <c r="C191" s="1181"/>
      <c r="D191" s="1181"/>
      <c r="E191" s="1181"/>
      <c r="F191" s="1181"/>
      <c r="G191" s="1181"/>
      <c r="H191" s="1181"/>
      <c r="I191" s="1181"/>
      <c r="J191" s="1181"/>
      <c r="K191" s="1181"/>
      <c r="L191" s="1181"/>
      <c r="M191" s="1181"/>
      <c r="N191" s="1178"/>
      <c r="O191" s="1178"/>
      <c r="P191" s="1178"/>
    </row>
    <row r="192" spans="1:16" x14ac:dyDescent="0.25">
      <c r="A192" s="1181"/>
      <c r="B192" s="1181"/>
      <c r="C192" s="1181"/>
      <c r="D192" s="1181"/>
      <c r="E192" s="1181"/>
      <c r="F192" s="1181"/>
      <c r="G192" s="1181"/>
      <c r="H192" s="1181"/>
      <c r="I192" s="1181"/>
      <c r="J192" s="1181"/>
      <c r="K192" s="1181"/>
      <c r="L192" s="1181"/>
      <c r="M192" s="1181"/>
      <c r="N192" s="1178"/>
      <c r="O192" s="1178"/>
      <c r="P192" s="1178"/>
    </row>
    <row r="193" spans="1:16" x14ac:dyDescent="0.25">
      <c r="A193" s="1181"/>
      <c r="B193" s="1181"/>
      <c r="C193" s="1181"/>
      <c r="D193" s="1181"/>
      <c r="E193" s="1181"/>
      <c r="F193" s="1181"/>
      <c r="G193" s="1181"/>
      <c r="H193" s="1181"/>
      <c r="I193" s="1181"/>
      <c r="J193" s="1181"/>
      <c r="K193" s="1181"/>
      <c r="L193" s="1181"/>
      <c r="M193" s="1181"/>
      <c r="N193" s="1178"/>
      <c r="O193" s="1178"/>
      <c r="P193" s="1178"/>
    </row>
    <row r="194" spans="1:16" x14ac:dyDescent="0.25">
      <c r="A194" s="1181"/>
      <c r="B194" s="1181"/>
      <c r="C194" s="1181"/>
      <c r="D194" s="1181"/>
      <c r="E194" s="1181"/>
      <c r="F194" s="1181"/>
      <c r="G194" s="1181"/>
      <c r="H194" s="1181"/>
      <c r="I194" s="1181"/>
      <c r="J194" s="1181"/>
      <c r="K194" s="1181"/>
      <c r="L194" s="1181"/>
      <c r="M194" s="1181"/>
      <c r="N194" s="1178"/>
      <c r="O194" s="1178"/>
      <c r="P194" s="1178"/>
    </row>
  </sheetData>
  <mergeCells count="28">
    <mergeCell ref="A118:D118"/>
    <mergeCell ref="I12:I15"/>
    <mergeCell ref="J12:J15"/>
    <mergeCell ref="K12:K15"/>
    <mergeCell ref="L12:L15"/>
    <mergeCell ref="A16:D16"/>
    <mergeCell ref="A69:D70"/>
    <mergeCell ref="B90:D90"/>
    <mergeCell ref="A9:P9"/>
    <mergeCell ref="A10:D15"/>
    <mergeCell ref="E10:G11"/>
    <mergeCell ref="H10:J11"/>
    <mergeCell ref="K10:M11"/>
    <mergeCell ref="N10:P11"/>
    <mergeCell ref="E12:E15"/>
    <mergeCell ref="F12:F15"/>
    <mergeCell ref="G12:G15"/>
    <mergeCell ref="H12:H15"/>
    <mergeCell ref="O12:O15"/>
    <mergeCell ref="P12:P15"/>
    <mergeCell ref="M12:M15"/>
    <mergeCell ref="N12:N15"/>
    <mergeCell ref="A8:P8"/>
    <mergeCell ref="D1:D3"/>
    <mergeCell ref="E1:E3"/>
    <mergeCell ref="G1:H3"/>
    <mergeCell ref="A4:M4"/>
    <mergeCell ref="A7:P7"/>
  </mergeCells>
  <pageMargins left="0.7" right="0.7" top="0.75" bottom="0.75" header="0.3" footer="0.3"/>
  <pageSetup paperSize="9" scale="36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194"/>
  <sheetViews>
    <sheetView topLeftCell="A9" workbookViewId="0">
      <selection activeCell="A9" sqref="A1:XFD1048576"/>
    </sheetView>
  </sheetViews>
  <sheetFormatPr defaultRowHeight="15" x14ac:dyDescent="0.25"/>
  <cols>
    <col min="1" max="3" width="9.140625" style="1181"/>
    <col min="4" max="4" width="29.140625" style="1181" customWidth="1"/>
    <col min="5" max="5" width="14.28515625" style="1181" customWidth="1"/>
    <col min="6" max="6" width="13.5703125" style="1181" customWidth="1"/>
    <col min="7" max="7" width="13.28515625" style="1181" customWidth="1"/>
    <col min="8" max="8" width="16.42578125" style="1181" customWidth="1"/>
    <col min="9" max="9" width="17.140625" style="1181" customWidth="1"/>
    <col min="10" max="10" width="13.42578125" style="1181" customWidth="1"/>
    <col min="11" max="11" width="14" style="1181" customWidth="1"/>
    <col min="12" max="12" width="15.28515625" style="1181" customWidth="1"/>
    <col min="13" max="13" width="15.7109375" style="1181" customWidth="1"/>
    <col min="14" max="14" width="15" style="1181" customWidth="1"/>
    <col min="15" max="15" width="13.5703125" style="1181" customWidth="1"/>
    <col min="16" max="16" width="13" style="1181" customWidth="1"/>
    <col min="17" max="17" width="9.140625" style="1181" customWidth="1"/>
    <col min="18" max="18" width="9.140625" style="1181"/>
    <col min="19" max="19" width="20.28515625" style="1181" customWidth="1"/>
    <col min="20" max="20" width="15.42578125" style="1181" customWidth="1"/>
    <col min="21" max="21" width="12.5703125" style="1181" customWidth="1"/>
    <col min="22" max="22" width="14" style="1181" customWidth="1"/>
    <col min="23" max="23" width="14.5703125" style="1181" customWidth="1"/>
    <col min="24" max="16384" width="9.140625" style="1181"/>
  </cols>
  <sheetData>
    <row r="1" spans="1:16" ht="15.75" x14ac:dyDescent="0.25">
      <c r="B1" s="196"/>
      <c r="C1" s="196"/>
      <c r="D1" s="1348"/>
      <c r="E1" s="1348"/>
      <c r="F1" s="196"/>
      <c r="G1" s="1314"/>
      <c r="H1" s="1314"/>
      <c r="I1" s="196"/>
      <c r="J1" s="196"/>
      <c r="L1" s="196"/>
      <c r="N1" s="1178"/>
      <c r="O1" s="1178"/>
      <c r="P1" s="1178"/>
    </row>
    <row r="2" spans="1:16" ht="18.75" x14ac:dyDescent="0.3">
      <c r="B2" s="196"/>
      <c r="C2" s="196"/>
      <c r="D2" s="1348"/>
      <c r="E2" s="1348"/>
      <c r="F2" s="196"/>
      <c r="G2" s="1314"/>
      <c r="H2" s="1314"/>
      <c r="I2" s="1278"/>
      <c r="N2" s="1178"/>
      <c r="O2" s="1178"/>
      <c r="P2" s="1178"/>
    </row>
    <row r="3" spans="1:16" ht="15.75" x14ac:dyDescent="0.25">
      <c r="B3" s="196"/>
      <c r="C3" s="196"/>
      <c r="D3" s="1348"/>
      <c r="E3" s="1348"/>
      <c r="F3" s="196"/>
      <c r="G3" s="1314"/>
      <c r="H3" s="1314"/>
      <c r="I3" s="196"/>
      <c r="N3" s="1178"/>
      <c r="O3" s="1178"/>
      <c r="P3" s="1178"/>
    </row>
    <row r="4" spans="1:16" x14ac:dyDescent="0.25">
      <c r="A4" s="1303"/>
      <c r="B4" s="1303"/>
      <c r="C4" s="1303"/>
      <c r="D4" s="1303"/>
      <c r="E4" s="1303"/>
      <c r="F4" s="1303"/>
      <c r="G4" s="1303"/>
      <c r="H4" s="1303"/>
      <c r="I4" s="1303"/>
      <c r="J4" s="1303"/>
      <c r="K4" s="1303"/>
      <c r="L4" s="1303"/>
      <c r="M4" s="1303"/>
      <c r="N4" s="1178"/>
      <c r="O4" s="1178"/>
      <c r="P4" s="1178"/>
    </row>
    <row r="5" spans="1:16" x14ac:dyDescent="0.25">
      <c r="A5" s="1277"/>
      <c r="B5" s="1277"/>
      <c r="C5" s="1277"/>
      <c r="D5" s="1277"/>
      <c r="E5" s="1277"/>
      <c r="F5" s="1277"/>
      <c r="G5" s="1277"/>
      <c r="H5" s="1277"/>
      <c r="I5" s="1277"/>
      <c r="J5" s="1277"/>
      <c r="K5" s="1277"/>
      <c r="L5" s="1277"/>
      <c r="M5" s="1277"/>
      <c r="N5" s="1178"/>
      <c r="O5" s="1178"/>
      <c r="P5" s="1178"/>
    </row>
    <row r="6" spans="1:16" x14ac:dyDescent="0.25">
      <c r="A6" s="1277"/>
      <c r="B6" s="1277"/>
      <c r="C6" s="1277"/>
      <c r="D6" s="1277"/>
      <c r="E6" s="1277"/>
      <c r="F6" s="1277"/>
      <c r="G6" s="1277"/>
      <c r="H6" s="1277"/>
      <c r="I6" s="1277"/>
      <c r="J6" s="1277"/>
      <c r="K6" s="1277"/>
      <c r="L6" s="1277"/>
      <c r="M6" s="1277"/>
      <c r="N6" s="1178"/>
      <c r="O6" s="1178"/>
      <c r="P6" s="1178"/>
    </row>
    <row r="7" spans="1:16" ht="15.75" x14ac:dyDescent="0.25">
      <c r="A7" s="1442" t="s">
        <v>145</v>
      </c>
      <c r="B7" s="1442"/>
      <c r="C7" s="1442"/>
      <c r="D7" s="1442"/>
      <c r="E7" s="1442"/>
      <c r="F7" s="1442"/>
      <c r="G7" s="1442"/>
      <c r="H7" s="1442"/>
      <c r="I7" s="1442"/>
      <c r="J7" s="1442"/>
      <c r="K7" s="1442"/>
      <c r="L7" s="1442"/>
      <c r="M7" s="1442"/>
      <c r="N7" s="1442"/>
      <c r="O7" s="1442"/>
      <c r="P7" s="1442"/>
    </row>
    <row r="8" spans="1:16" ht="15.75" x14ac:dyDescent="0.25">
      <c r="A8" s="1442" t="s">
        <v>175</v>
      </c>
      <c r="B8" s="1442"/>
      <c r="C8" s="1442"/>
      <c r="D8" s="1442"/>
      <c r="E8" s="1442"/>
      <c r="F8" s="1442"/>
      <c r="G8" s="1442"/>
      <c r="H8" s="1442"/>
      <c r="I8" s="1442"/>
      <c r="J8" s="1442"/>
      <c r="K8" s="1442"/>
      <c r="L8" s="1442"/>
      <c r="M8" s="1442"/>
      <c r="N8" s="1442"/>
      <c r="O8" s="1442"/>
      <c r="P8" s="1442"/>
    </row>
    <row r="9" spans="1:16" ht="16.5" thickBot="1" x14ac:dyDescent="0.3">
      <c r="A9" s="1461" t="s">
        <v>201</v>
      </c>
      <c r="B9" s="1461"/>
      <c r="C9" s="1461"/>
      <c r="D9" s="1461"/>
      <c r="E9" s="1461"/>
      <c r="F9" s="1461"/>
      <c r="G9" s="1461"/>
      <c r="H9" s="1461"/>
      <c r="I9" s="1461"/>
      <c r="J9" s="1461"/>
      <c r="K9" s="1461"/>
      <c r="L9" s="1461"/>
      <c r="M9" s="1461"/>
      <c r="N9" s="1461"/>
      <c r="O9" s="1461"/>
      <c r="P9" s="1461"/>
    </row>
    <row r="10" spans="1:16" x14ac:dyDescent="0.25">
      <c r="A10" s="1443" t="s">
        <v>148</v>
      </c>
      <c r="B10" s="1444"/>
      <c r="C10" s="1444"/>
      <c r="D10" s="1445"/>
      <c r="E10" s="1452" t="s">
        <v>191</v>
      </c>
      <c r="F10" s="1453"/>
      <c r="G10" s="1456"/>
      <c r="H10" s="1452" t="s">
        <v>192</v>
      </c>
      <c r="I10" s="1453"/>
      <c r="J10" s="1456"/>
      <c r="K10" s="1452" t="s">
        <v>193</v>
      </c>
      <c r="L10" s="1453"/>
      <c r="M10" s="1456"/>
      <c r="N10" s="1452" t="s">
        <v>194</v>
      </c>
      <c r="O10" s="1453"/>
      <c r="P10" s="1456"/>
    </row>
    <row r="11" spans="1:16" ht="15.75" thickBot="1" x14ac:dyDescent="0.3">
      <c r="A11" s="1446"/>
      <c r="B11" s="1447"/>
      <c r="C11" s="1447"/>
      <c r="D11" s="1448"/>
      <c r="E11" s="1454"/>
      <c r="F11" s="1455"/>
      <c r="G11" s="1457"/>
      <c r="H11" s="1454"/>
      <c r="I11" s="1455"/>
      <c r="J11" s="1457"/>
      <c r="K11" s="1454"/>
      <c r="L11" s="1455"/>
      <c r="M11" s="1457"/>
      <c r="N11" s="1454"/>
      <c r="O11" s="1455"/>
      <c r="P11" s="1457"/>
    </row>
    <row r="12" spans="1:16" x14ac:dyDescent="0.25">
      <c r="A12" s="1446"/>
      <c r="B12" s="1447"/>
      <c r="C12" s="1447"/>
      <c r="D12" s="1448"/>
      <c r="E12" s="1439">
        <v>42400</v>
      </c>
      <c r="F12" s="1439">
        <v>42429</v>
      </c>
      <c r="G12" s="1439">
        <v>42460</v>
      </c>
      <c r="H12" s="1439">
        <v>42490</v>
      </c>
      <c r="I12" s="1439">
        <v>42521</v>
      </c>
      <c r="J12" s="1439">
        <v>42551</v>
      </c>
      <c r="K12" s="1439">
        <v>42582</v>
      </c>
      <c r="L12" s="1439">
        <v>42613</v>
      </c>
      <c r="M12" s="1439">
        <v>42643</v>
      </c>
      <c r="N12" s="1439">
        <v>42674</v>
      </c>
      <c r="O12" s="1439">
        <v>42704</v>
      </c>
      <c r="P12" s="1439">
        <v>42735</v>
      </c>
    </row>
    <row r="13" spans="1:16" x14ac:dyDescent="0.25">
      <c r="A13" s="1446"/>
      <c r="B13" s="1447"/>
      <c r="C13" s="1447"/>
      <c r="D13" s="1448"/>
      <c r="E13" s="1440"/>
      <c r="F13" s="1440"/>
      <c r="G13" s="1440"/>
      <c r="H13" s="1440"/>
      <c r="I13" s="1440"/>
      <c r="J13" s="1440"/>
      <c r="K13" s="1440"/>
      <c r="L13" s="1440"/>
      <c r="M13" s="1440"/>
      <c r="N13" s="1440"/>
      <c r="O13" s="1440"/>
      <c r="P13" s="1440"/>
    </row>
    <row r="14" spans="1:16" x14ac:dyDescent="0.25">
      <c r="A14" s="1446"/>
      <c r="B14" s="1447"/>
      <c r="C14" s="1447"/>
      <c r="D14" s="1448"/>
      <c r="E14" s="1440"/>
      <c r="F14" s="1440"/>
      <c r="G14" s="1440"/>
      <c r="H14" s="1440"/>
      <c r="I14" s="1440"/>
      <c r="J14" s="1440"/>
      <c r="K14" s="1440"/>
      <c r="L14" s="1440"/>
      <c r="M14" s="1440"/>
      <c r="N14" s="1440"/>
      <c r="O14" s="1440"/>
      <c r="P14" s="1440"/>
    </row>
    <row r="15" spans="1:16" ht="15.75" thickBot="1" x14ac:dyDescent="0.3">
      <c r="A15" s="1449"/>
      <c r="B15" s="1450"/>
      <c r="C15" s="1450"/>
      <c r="D15" s="1451"/>
      <c r="E15" s="1441"/>
      <c r="F15" s="1441"/>
      <c r="G15" s="1441"/>
      <c r="H15" s="1441"/>
      <c r="I15" s="1441"/>
      <c r="J15" s="1441"/>
      <c r="K15" s="1441"/>
      <c r="L15" s="1441"/>
      <c r="M15" s="1441"/>
      <c r="N15" s="1441"/>
      <c r="O15" s="1441"/>
      <c r="P15" s="1441"/>
    </row>
    <row r="16" spans="1:16" ht="15.75" thickBot="1" x14ac:dyDescent="0.3">
      <c r="A16" s="1426" t="s">
        <v>152</v>
      </c>
      <c r="B16" s="1427"/>
      <c r="C16" s="1427"/>
      <c r="D16" s="1464"/>
      <c r="E16" s="1184"/>
      <c r="F16" s="1184"/>
      <c r="G16" s="1184"/>
      <c r="H16" s="1184"/>
      <c r="I16" s="1184"/>
      <c r="J16" s="1184"/>
      <c r="K16" s="1184"/>
      <c r="L16" s="1184"/>
      <c r="M16" s="1184"/>
      <c r="N16" s="1184"/>
      <c r="O16" s="1184"/>
      <c r="P16" s="1184"/>
    </row>
    <row r="17" spans="1:16" x14ac:dyDescent="0.25">
      <c r="A17" s="1185" t="s">
        <v>177</v>
      </c>
      <c r="B17" s="1186"/>
      <c r="C17" s="1186"/>
      <c r="D17" s="1186"/>
      <c r="E17" s="1187">
        <f t="shared" ref="E17" si="0">E18+E21+E24</f>
        <v>4528768.3255117815</v>
      </c>
      <c r="F17" s="1187">
        <f t="shared" ref="F17" si="1">F18+F21+F24</f>
        <v>4923128.560002191</v>
      </c>
      <c r="G17" s="1187">
        <f>G18+G21+G24</f>
        <v>4008831.1994699999</v>
      </c>
      <c r="H17" s="1187">
        <f t="shared" ref="H17:J17" si="2">H18+H21+H24</f>
        <v>3738311.972795479</v>
      </c>
      <c r="I17" s="1187">
        <f t="shared" si="2"/>
        <v>3759415.1216157535</v>
      </c>
      <c r="J17" s="1187">
        <f t="shared" si="2"/>
        <v>3980452.5502986303</v>
      </c>
      <c r="K17" s="1187">
        <f t="shared" ref="K17:N17" si="3">K18+K21+K24</f>
        <v>4479385.1952999998</v>
      </c>
      <c r="L17" s="1187">
        <f t="shared" si="3"/>
        <v>5315196.9565687664</v>
      </c>
      <c r="M17" s="1187">
        <f t="shared" si="3"/>
        <v>5341868.1388629796</v>
      </c>
      <c r="N17" s="1187">
        <f t="shared" si="3"/>
        <v>5611871.8017047197</v>
      </c>
      <c r="O17" s="1187">
        <f t="shared" ref="O17:P17" si="4">O18+O21+O24</f>
        <v>4179928.8877646229</v>
      </c>
      <c r="P17" s="1187">
        <f t="shared" si="4"/>
        <v>5859932.3449300006</v>
      </c>
    </row>
    <row r="18" spans="1:16" x14ac:dyDescent="0.25">
      <c r="A18" s="1188"/>
      <c r="B18" s="1189" t="s">
        <v>178</v>
      </c>
      <c r="C18" s="1190"/>
      <c r="D18" s="1190"/>
      <c r="E18" s="1187">
        <f>E19+E20</f>
        <v>2983577.6113017811</v>
      </c>
      <c r="F18" s="1187">
        <f t="shared" ref="F18:G18" si="5">F19+F20</f>
        <v>3606337.4554921915</v>
      </c>
      <c r="G18" s="1187">
        <f t="shared" si="5"/>
        <v>3170869.1994699999</v>
      </c>
      <c r="H18" s="1187">
        <f t="shared" ref="H18:J18" si="6">H19+H20</f>
        <v>2957415.7259854791</v>
      </c>
      <c r="I18" s="1187">
        <f t="shared" si="6"/>
        <v>3120741.2135957535</v>
      </c>
      <c r="J18" s="1187">
        <f t="shared" si="6"/>
        <v>3079027.2142286301</v>
      </c>
      <c r="K18" s="1187">
        <f t="shared" ref="K18:M18" si="7">K19+K20</f>
        <v>3573883.1952999998</v>
      </c>
      <c r="L18" s="1187">
        <f t="shared" si="7"/>
        <v>4047320.9565687669</v>
      </c>
      <c r="M18" s="1187">
        <f t="shared" si="7"/>
        <v>4487394.7103929799</v>
      </c>
      <c r="N18" s="1187">
        <f t="shared" ref="N18:P18" si="8">N19+N20</f>
        <v>4330938.6385547193</v>
      </c>
      <c r="O18" s="1187">
        <f t="shared" si="8"/>
        <v>3435592.616614623</v>
      </c>
      <c r="P18" s="1187">
        <f t="shared" si="8"/>
        <v>3695840.8700800003</v>
      </c>
    </row>
    <row r="19" spans="1:16" x14ac:dyDescent="0.25">
      <c r="A19" s="1188"/>
      <c r="B19" s="1190"/>
      <c r="C19" s="1190" t="s">
        <v>88</v>
      </c>
      <c r="D19" s="1190"/>
      <c r="E19" s="1191">
        <f>[11]INDUSTRY!$F$10</f>
        <v>2124052.8880217811</v>
      </c>
      <c r="F19" s="1191">
        <f>[11]INDUSTRY!$G$10</f>
        <v>2880120.8673821916</v>
      </c>
      <c r="G19" s="1191">
        <f>[11]INDUSTRY!$H$10</f>
        <v>2622561</v>
      </c>
      <c r="H19" s="1191">
        <f>[11]INDUSTRY!$I$10</f>
        <v>2459426.3747254792</v>
      </c>
      <c r="I19" s="1191">
        <f>[11]INDUSTRY!$J$10</f>
        <v>2535854.8332057535</v>
      </c>
      <c r="J19" s="1191">
        <f>[11]INDUSTRY!$K$10</f>
        <v>2319514.8889786303</v>
      </c>
      <c r="K19" s="1191">
        <f>[11]INDUSTRY!$L$10</f>
        <v>2531599.6737799998</v>
      </c>
      <c r="L19" s="1191">
        <f>[11]INDUSTRY!$M$10</f>
        <v>2608873.3565687668</v>
      </c>
      <c r="M19" s="1191">
        <f>[11]INDUSTRY!$N$10</f>
        <v>3027808.214079041</v>
      </c>
      <c r="N19" s="1191">
        <f>[11]INDUSTRY!$O$10</f>
        <v>3049934.3150290418</v>
      </c>
      <c r="O19" s="1191">
        <f>[11]INDUSTRY!$P$10</f>
        <v>2104212.354460685</v>
      </c>
      <c r="P19" s="1191">
        <f>[11]INDUSTRY!$Q$10</f>
        <v>2772484.6123200003</v>
      </c>
    </row>
    <row r="20" spans="1:16" x14ac:dyDescent="0.25">
      <c r="A20" s="1188"/>
      <c r="B20" s="1192"/>
      <c r="C20" s="1192" t="s">
        <v>89</v>
      </c>
      <c r="D20" s="1190"/>
      <c r="E20" s="1191">
        <f>[11]INDUSTRY!$F$11</f>
        <v>859524.72327999992</v>
      </c>
      <c r="F20" s="1191">
        <f>[11]INDUSTRY!$G$11</f>
        <v>726216.58811000001</v>
      </c>
      <c r="G20" s="1191">
        <f>[11]INDUSTRY!$H$11</f>
        <v>548308.19946999999</v>
      </c>
      <c r="H20" s="1191">
        <f>[11]INDUSTRY!$I$11</f>
        <v>497989.35126000002</v>
      </c>
      <c r="I20" s="1191">
        <f>[11]INDUSTRY!$J$11</f>
        <v>584886.38038999995</v>
      </c>
      <c r="J20" s="1191">
        <f>[11]INDUSTRY!$K$11</f>
        <v>759512.32524999999</v>
      </c>
      <c r="K20" s="1191">
        <f>[11]INDUSTRY!$L$11</f>
        <v>1042283.52152</v>
      </c>
      <c r="L20" s="1191">
        <f>[11]INDUSTRY!$M$11</f>
        <v>1438447.6</v>
      </c>
      <c r="M20" s="1191">
        <f>[11]INDUSTRY!$N$11</f>
        <v>1459586.4963139391</v>
      </c>
      <c r="N20" s="1191">
        <f>[11]INDUSTRY!$O$11</f>
        <v>1281004.3235256777</v>
      </c>
      <c r="O20" s="1191">
        <f>[11]INDUSTRY!$P$11</f>
        <v>1331380.2621539377</v>
      </c>
      <c r="P20" s="1191">
        <f>[11]INDUSTRY!$Q$11</f>
        <v>923356.25776000007</v>
      </c>
    </row>
    <row r="21" spans="1:16" x14ac:dyDescent="0.25">
      <c r="A21" s="1188"/>
      <c r="B21" s="1193" t="s">
        <v>179</v>
      </c>
      <c r="C21" s="1192"/>
      <c r="D21" s="1190"/>
      <c r="E21" s="1187">
        <f>E22+E23</f>
        <v>679863.71421000012</v>
      </c>
      <c r="F21" s="1187">
        <f t="shared" ref="F21:G21" si="9">F22+F23</f>
        <v>607377.10450999998</v>
      </c>
      <c r="G21" s="1187">
        <f t="shared" si="9"/>
        <v>598480</v>
      </c>
      <c r="H21" s="1187">
        <f t="shared" ref="H21:J21" si="10">H22+H23</f>
        <v>636124.5061900001</v>
      </c>
      <c r="I21" s="1187">
        <f t="shared" si="10"/>
        <v>638673.90801999997</v>
      </c>
      <c r="J21" s="1187">
        <f t="shared" si="10"/>
        <v>725108.00506999996</v>
      </c>
      <c r="K21" s="1187">
        <f t="shared" ref="K21:M21" si="11">K22+K23</f>
        <v>661326</v>
      </c>
      <c r="L21" s="1187">
        <f t="shared" si="11"/>
        <v>881426</v>
      </c>
      <c r="M21" s="1187">
        <f t="shared" si="11"/>
        <v>707494.42846999981</v>
      </c>
      <c r="N21" s="1187">
        <f t="shared" ref="N21:P21" si="12">N22+N23</f>
        <v>847216.16315000004</v>
      </c>
      <c r="O21" s="1187">
        <f t="shared" si="12"/>
        <v>362574.93786999997</v>
      </c>
      <c r="P21" s="1187">
        <f t="shared" si="12"/>
        <v>325053.88277000003</v>
      </c>
    </row>
    <row r="22" spans="1:16" x14ac:dyDescent="0.25">
      <c r="A22" s="1188"/>
      <c r="B22" s="1192"/>
      <c r="C22" s="1190" t="s">
        <v>88</v>
      </c>
      <c r="D22" s="1190"/>
      <c r="E22" s="1191">
        <f>[11]INDUSTRY!$F$13</f>
        <v>556095.26300000004</v>
      </c>
      <c r="F22" s="1191">
        <f>[11]INDUSTRY!$G$13</f>
        <v>548717</v>
      </c>
      <c r="G22" s="1191">
        <f>[11]INDUSTRY!$H$13</f>
        <v>550934</v>
      </c>
      <c r="H22" s="1191">
        <f>[11]INDUSTRY!$I$13</f>
        <v>567540.44106999994</v>
      </c>
      <c r="I22" s="1191">
        <f>[11]INDUSTRY!$J$13</f>
        <v>619727.29053999996</v>
      </c>
      <c r="J22" s="1191">
        <f>[11]INDUSTRY!$K$13</f>
        <v>662913.36305000004</v>
      </c>
      <c r="K22" s="1191">
        <f>[11]INDUSTRY!$L$13</f>
        <v>628469</v>
      </c>
      <c r="L22" s="1191">
        <f>[11]INDUSTRY!$M$13</f>
        <v>694619</v>
      </c>
      <c r="M22" s="1191">
        <f>[11]INDUSTRY!$N$13</f>
        <v>672139.62688</v>
      </c>
      <c r="N22" s="1191">
        <f>[11]INDUSTRY!$O$13</f>
        <v>697216.16315000004</v>
      </c>
      <c r="O22" s="1191">
        <f>[11]INDUSTRY!$P$13</f>
        <v>186426.4191</v>
      </c>
      <c r="P22" s="1191">
        <f>[11]INDUSTRY!$Q$13</f>
        <v>192371</v>
      </c>
    </row>
    <row r="23" spans="1:16" x14ac:dyDescent="0.25">
      <c r="A23" s="1188"/>
      <c r="B23" s="1192"/>
      <c r="C23" s="1192" t="s">
        <v>89</v>
      </c>
      <c r="D23" s="1190"/>
      <c r="E23" s="1191">
        <f>[11]INDUSTRY!$F$14</f>
        <v>123768.45121000009</v>
      </c>
      <c r="F23" s="1191">
        <f>[11]INDUSTRY!$G$14</f>
        <v>58660.104509999976</v>
      </c>
      <c r="G23" s="1191">
        <f>[11]INDUSTRY!$H$14</f>
        <v>47546</v>
      </c>
      <c r="H23" s="1191">
        <f>[11]INDUSTRY!$I$14</f>
        <v>68584.065120000159</v>
      </c>
      <c r="I23" s="1191">
        <f>[11]INDUSTRY!$J$14</f>
        <v>18946.617480000015</v>
      </c>
      <c r="J23" s="1191">
        <f>[11]INDUSTRY!$K$14</f>
        <v>62194.642019999912</v>
      </c>
      <c r="K23" s="1191">
        <f>[11]INDUSTRY!$L$14</f>
        <v>32857</v>
      </c>
      <c r="L23" s="1191">
        <f>[11]INDUSTRY!$M$14</f>
        <v>186807</v>
      </c>
      <c r="M23" s="1191">
        <f>[11]INDUSTRY!$N$14</f>
        <v>35354.801589999814</v>
      </c>
      <c r="N23" s="1191">
        <f>[11]INDUSTRY!$O$14</f>
        <v>150000</v>
      </c>
      <c r="O23" s="1191">
        <f>[11]INDUSTRY!$P$14</f>
        <v>176148.51876999997</v>
      </c>
      <c r="P23" s="1191">
        <f>[11]INDUSTRY!$Q$14</f>
        <v>132682.88277000003</v>
      </c>
    </row>
    <row r="24" spans="1:16" ht="15.75" thickBot="1" x14ac:dyDescent="0.3">
      <c r="A24" s="1194"/>
      <c r="B24" s="1195" t="s">
        <v>180</v>
      </c>
      <c r="C24" s="1196"/>
      <c r="D24" s="1196"/>
      <c r="E24" s="1187">
        <f>[11]INDUSTRY!$F$15</f>
        <v>865327</v>
      </c>
      <c r="F24" s="1187">
        <f>[11]INDUSTRY!$G$15</f>
        <v>709414</v>
      </c>
      <c r="G24" s="1187">
        <f>[11]INDUSTRY!$H$15</f>
        <v>239482</v>
      </c>
      <c r="H24" s="1187">
        <f>[11]INDUSTRY!$I$15</f>
        <v>144771.74062</v>
      </c>
      <c r="I24" s="1187">
        <f>[11]INDUSTRY!$J$15</f>
        <v>0</v>
      </c>
      <c r="J24" s="1187">
        <f>[11]INDUSTRY!$K$15</f>
        <v>176317.33100000001</v>
      </c>
      <c r="K24" s="1187">
        <f>[11]INDUSTRY!$L$15</f>
        <v>244176</v>
      </c>
      <c r="L24" s="1187">
        <f>[11]INDUSTRY!$M$15</f>
        <v>386450</v>
      </c>
      <c r="M24" s="1187">
        <f>[11]INDUSTRY!$N$15</f>
        <v>146979</v>
      </c>
      <c r="N24" s="1187">
        <f>[11]INDUSTRY!$O$15</f>
        <v>433717</v>
      </c>
      <c r="O24" s="1187">
        <f>[11]INDUSTRY!$P$15</f>
        <v>381761.33327999996</v>
      </c>
      <c r="P24" s="1187">
        <f>[11]INDUSTRY!$Q$15</f>
        <v>1839037.5920799999</v>
      </c>
    </row>
    <row r="25" spans="1:16" x14ac:dyDescent="0.25">
      <c r="A25" s="1197" t="s">
        <v>181</v>
      </c>
      <c r="B25" s="1198"/>
      <c r="C25" s="1198"/>
      <c r="D25" s="1198"/>
      <c r="E25" s="1187">
        <f>E26+E33</f>
        <v>101610778.08029287</v>
      </c>
      <c r="F25" s="1187">
        <f t="shared" ref="F25:G25" si="13">F26+F33</f>
        <v>100163526.36131245</v>
      </c>
      <c r="G25" s="1187">
        <f t="shared" si="13"/>
        <v>103482872.23013467</v>
      </c>
      <c r="H25" s="1187">
        <f t="shared" ref="H25:J25" si="14">H26+H33</f>
        <v>102042255.69308472</v>
      </c>
      <c r="I25" s="1187">
        <f t="shared" si="14"/>
        <v>101605494.97363062</v>
      </c>
      <c r="J25" s="1187">
        <f t="shared" si="14"/>
        <v>103377892.9901067</v>
      </c>
      <c r="K25" s="1187">
        <f t="shared" ref="K25:M25" si="15">K26+K33</f>
        <v>105671780.69842002</v>
      </c>
      <c r="L25" s="1187">
        <f t="shared" si="15"/>
        <v>106172679.97942001</v>
      </c>
      <c r="M25" s="1187">
        <f t="shared" si="15"/>
        <v>107968376.56042401</v>
      </c>
      <c r="N25" s="1187">
        <f t="shared" ref="N25:P25" si="16">N26+N33</f>
        <v>109995071.93262559</v>
      </c>
      <c r="O25" s="1187">
        <f t="shared" si="16"/>
        <v>107662561.74508977</v>
      </c>
      <c r="P25" s="1187">
        <f t="shared" si="16"/>
        <v>106919339.41415465</v>
      </c>
    </row>
    <row r="26" spans="1:16" x14ac:dyDescent="0.25">
      <c r="A26" s="1199"/>
      <c r="B26" s="1200" t="s">
        <v>178</v>
      </c>
      <c r="C26" s="1200"/>
      <c r="D26" s="1201"/>
      <c r="E26" s="1187">
        <f>SUM(E27:E32)</f>
        <v>93734581.612352863</v>
      </c>
      <c r="F26" s="1187">
        <f t="shared" ref="F26:G26" si="17">SUM(F27:F32)</f>
        <v>92060094.763012454</v>
      </c>
      <c r="G26" s="1187">
        <f t="shared" si="17"/>
        <v>95273285.230134666</v>
      </c>
      <c r="H26" s="1187">
        <f t="shared" ref="H26:J26" si="18">SUM(H27:H32)</f>
        <v>93803711.973694712</v>
      </c>
      <c r="I26" s="1187">
        <f t="shared" si="18"/>
        <v>93420320.127720624</v>
      </c>
      <c r="J26" s="1187">
        <f t="shared" si="18"/>
        <v>95187194.010436699</v>
      </c>
      <c r="K26" s="1187">
        <f t="shared" ref="K26:M26" si="19">SUM(K27:K32)</f>
        <v>96729813.98187001</v>
      </c>
      <c r="L26" s="1187">
        <f t="shared" si="19"/>
        <v>97262813.417240009</v>
      </c>
      <c r="M26" s="1187">
        <f t="shared" si="19"/>
        <v>99065752.145684019</v>
      </c>
      <c r="N26" s="1187">
        <f t="shared" ref="N26:P26" si="20">SUM(N27:N32)</f>
        <v>101173175.79084559</v>
      </c>
      <c r="O26" s="1187">
        <f t="shared" si="20"/>
        <v>98720018.395079777</v>
      </c>
      <c r="P26" s="1187">
        <f t="shared" si="20"/>
        <v>98228237.418514654</v>
      </c>
    </row>
    <row r="27" spans="1:16" x14ac:dyDescent="0.25">
      <c r="A27" s="1199"/>
      <c r="B27" s="1201"/>
      <c r="C27" s="1190" t="s">
        <v>164</v>
      </c>
      <c r="D27" s="1201"/>
      <c r="E27" s="1191">
        <f>[11]INDUSTRY!$F$18</f>
        <v>27570872.683455132</v>
      </c>
      <c r="F27" s="1191">
        <f>[11]INDUSTRY!$G$18</f>
        <v>26019052.342685133</v>
      </c>
      <c r="G27" s="1191">
        <f>[11]INDUSTRY!$H$18</f>
        <v>27134510.679315131</v>
      </c>
      <c r="H27" s="1191">
        <f>[11]INDUSTRY!$I$18</f>
        <v>26150312.443995133</v>
      </c>
      <c r="I27" s="1191">
        <f>[11]INDUSTRY!$J$18</f>
        <v>26877898.726575132</v>
      </c>
      <c r="J27" s="1191">
        <f>[11]INDUSTRY!$K$18</f>
        <v>27222380.934095133</v>
      </c>
      <c r="K27" s="1191">
        <f>[11]INDUSTRY!$L$18</f>
        <v>27582254.17839</v>
      </c>
      <c r="L27" s="1191">
        <f>[11]INDUSTRY!$M$18</f>
        <v>27686357.92128</v>
      </c>
      <c r="M27" s="1191">
        <f>[11]INDUSTRY!$N$18</f>
        <v>27187963.306175131</v>
      </c>
      <c r="N27" s="1191">
        <f>[11]INDUSTRY!$O$18</f>
        <v>29028729.951759998</v>
      </c>
      <c r="O27" s="1191">
        <f>[11]INDUSTRY!$P$18</f>
        <v>27638056.746245127</v>
      </c>
      <c r="P27" s="1191">
        <f>[11]INDUSTRY!$Q$18</f>
        <v>27951845.52645513</v>
      </c>
    </row>
    <row r="28" spans="1:16" x14ac:dyDescent="0.25">
      <c r="A28" s="1199"/>
      <c r="B28" s="1201"/>
      <c r="C28" s="1190" t="s">
        <v>165</v>
      </c>
      <c r="D28" s="1190"/>
      <c r="E28" s="1191">
        <f>[11]INDUSTRY!$F$19</f>
        <v>15201501.35894</v>
      </c>
      <c r="F28" s="1191">
        <f>[11]INDUSTRY!$G$19</f>
        <v>14993581.55352</v>
      </c>
      <c r="G28" s="1191">
        <f>[11]INDUSTRY!$H$19</f>
        <v>16553087.886840001</v>
      </c>
      <c r="H28" s="1191">
        <f>[11]INDUSTRY!$I$19</f>
        <v>16651819.09207</v>
      </c>
      <c r="I28" s="1191">
        <f>[11]INDUSTRY!$J$19</f>
        <v>15818246.931750001</v>
      </c>
      <c r="J28" s="1191">
        <f>[11]INDUSTRY!$K$19</f>
        <v>16664035.96685</v>
      </c>
      <c r="K28" s="1191">
        <f>[11]INDUSTRY!$L$19</f>
        <v>17766990.890270002</v>
      </c>
      <c r="L28" s="1191">
        <f>[11]INDUSTRY!$M$19</f>
        <v>17892586.32353</v>
      </c>
      <c r="M28" s="1191">
        <f>[11]INDUSTRY!$N$19</f>
        <v>17653398.7126</v>
      </c>
      <c r="N28" s="1191">
        <f>[11]INDUSTRY!$O$19</f>
        <v>18227953.138239998</v>
      </c>
      <c r="O28" s="1191">
        <f>[11]INDUSTRY!$P$19</f>
        <v>18768804.773370001</v>
      </c>
      <c r="P28" s="1191">
        <f>[11]INDUSTRY!$Q$19</f>
        <v>18758300.52609</v>
      </c>
    </row>
    <row r="29" spans="1:16" x14ac:dyDescent="0.25">
      <c r="A29" s="1199"/>
      <c r="B29" s="1201"/>
      <c r="C29" s="1190" t="s">
        <v>9</v>
      </c>
      <c r="D29" s="1190"/>
      <c r="E29" s="1191">
        <f>[11]INDUSTRY!$F$20</f>
        <v>3213185.0521595203</v>
      </c>
      <c r="F29" s="1191">
        <f>[11]INDUSTRY!$G$20</f>
        <v>3274196.71655952</v>
      </c>
      <c r="G29" s="1191">
        <f>[11]INDUSTRY!$H$20</f>
        <v>3290179.5875495197</v>
      </c>
      <c r="H29" s="1191">
        <f>[11]INDUSTRY!$I$20</f>
        <v>3342849.87042752</v>
      </c>
      <c r="I29" s="1191">
        <f>[11]INDUSTRY!$J$20</f>
        <v>3327979.7640063199</v>
      </c>
      <c r="J29" s="1191">
        <f>[11]INDUSTRY!$K$20</f>
        <v>3315045.8646395197</v>
      </c>
      <c r="K29" s="1191">
        <f>[11]INDUSTRY!$L$20</f>
        <v>3332490.46532</v>
      </c>
      <c r="L29" s="1191">
        <f>[11]INDUSTRY!$M$20</f>
        <v>3345109.5599500006</v>
      </c>
      <c r="M29" s="1191">
        <f>[11]INDUSTRY!$N$20</f>
        <v>3322195.8557695202</v>
      </c>
      <c r="N29" s="1191">
        <f>[11]INDUSTRY!$O$20</f>
        <v>3374762.8828400006</v>
      </c>
      <c r="O29" s="1191">
        <f>[11]INDUSTRY!$P$20</f>
        <v>3446788.7942695199</v>
      </c>
      <c r="P29" s="1191">
        <f>[11]INDUSTRY!$Q$20</f>
        <v>3322830.2642895202</v>
      </c>
    </row>
    <row r="30" spans="1:16" x14ac:dyDescent="0.25">
      <c r="A30" s="1202"/>
      <c r="B30" s="1203"/>
      <c r="C30" s="1203" t="s">
        <v>10</v>
      </c>
      <c r="D30" s="1203"/>
      <c r="E30" s="1191">
        <f>[11]INDUSTRY!$F$21</f>
        <v>18599589.198978219</v>
      </c>
      <c r="F30" s="1191">
        <f>[11]INDUSTRY!$G$21</f>
        <v>18795221.157187808</v>
      </c>
      <c r="G30" s="1191">
        <f>[11]INDUSTRY!$H$21</f>
        <v>19184873.07643</v>
      </c>
      <c r="H30" s="1191">
        <f>[11]INDUSTRY!$I$21</f>
        <v>20374409.78198</v>
      </c>
      <c r="I30" s="1191">
        <f>[11]INDUSTRY!$J$21</f>
        <v>20689481.285899732</v>
      </c>
      <c r="J30" s="1191">
        <f>[11]INDUSTRY!$K$21</f>
        <v>20734808.291371368</v>
      </c>
      <c r="K30" s="1191">
        <f>[11]INDUSTRY!$L$21</f>
        <v>19833685.513239998</v>
      </c>
      <c r="L30" s="1191">
        <f>[11]INDUSTRY!$M$21</f>
        <v>19744499.898770005</v>
      </c>
      <c r="M30" s="1191">
        <f>[11]INDUSTRY!$N$21</f>
        <v>21539207.745206058</v>
      </c>
      <c r="N30" s="1191">
        <f>[11]INDUSTRY!$O$21</f>
        <v>21135590.478064317</v>
      </c>
      <c r="O30" s="1191">
        <f>[11]INDUSTRY!$P$21</f>
        <v>19755820.432556055</v>
      </c>
      <c r="P30" s="1191">
        <f>[11]INDUSTRY!$Q$21</f>
        <v>18951115.814649999</v>
      </c>
    </row>
    <row r="31" spans="1:16" x14ac:dyDescent="0.25">
      <c r="A31" s="1202"/>
      <c r="B31" s="1203"/>
      <c r="C31" s="1203" t="s">
        <v>94</v>
      </c>
      <c r="D31" s="1203"/>
      <c r="E31" s="1191">
        <f>[11]INDUSTRY!$F$22</f>
        <v>23787201.814970002</v>
      </c>
      <c r="F31" s="1191">
        <f>[11]INDUSTRY!$G$22</f>
        <v>24110085.558230001</v>
      </c>
      <c r="G31" s="1191">
        <f>[11]INDUSTRY!$H$22</f>
        <v>24432716</v>
      </c>
      <c r="H31" s="1191">
        <f>[11]INDUSTRY!$I$22</f>
        <v>24090511.055670001</v>
      </c>
      <c r="I31" s="1191">
        <f>[11]INDUSTRY!$J$22</f>
        <v>23409984.463190001</v>
      </c>
      <c r="J31" s="1191">
        <f>[11]INDUSTRY!$K$22</f>
        <v>23427033.155019999</v>
      </c>
      <c r="K31" s="1191">
        <f>[11]INDUSTRY!$L$22</f>
        <v>24589265.495799996</v>
      </c>
      <c r="L31" s="1191">
        <f>[11]INDUSTRY!$M$22</f>
        <v>25193241.252470002</v>
      </c>
      <c r="M31" s="1191">
        <f>[11]INDUSTRY!$N$22</f>
        <v>25221955.793280002</v>
      </c>
      <c r="N31" s="1191">
        <f>[11]INDUSTRY!$O$22</f>
        <v>24012109.18925</v>
      </c>
      <c r="O31" s="1191">
        <f>[11]INDUSTRY!$P$22</f>
        <v>24361351.423779998</v>
      </c>
      <c r="P31" s="1191">
        <f>[11]INDUSTRY!$Q$22</f>
        <v>24850866.98872</v>
      </c>
    </row>
    <row r="32" spans="1:16" x14ac:dyDescent="0.25">
      <c r="A32" s="1204"/>
      <c r="B32" s="1205"/>
      <c r="C32" s="1206" t="s">
        <v>95</v>
      </c>
      <c r="D32" s="1205"/>
      <c r="E32" s="1191">
        <f>[11]INDUSTRY!$F$23</f>
        <v>5362231.50385</v>
      </c>
      <c r="F32" s="1191">
        <f>[11]INDUSTRY!$G$23</f>
        <v>4867957.4348299997</v>
      </c>
      <c r="G32" s="1191">
        <f>[11]INDUSTRY!$H$23</f>
        <v>4677918</v>
      </c>
      <c r="H32" s="1191">
        <f>[11]INDUSTRY!$I$23</f>
        <v>3193809.7295520636</v>
      </c>
      <c r="I32" s="1191">
        <f>[11]INDUSTRY!$J$23</f>
        <v>3296728.9562994465</v>
      </c>
      <c r="J32" s="1191">
        <f>[11]INDUSTRY!$K$23</f>
        <v>3823889.798460674</v>
      </c>
      <c r="K32" s="1191">
        <f>[11]INDUSTRY!$L$23</f>
        <v>3625127.43885</v>
      </c>
      <c r="L32" s="1191">
        <f>[11]INDUSTRY!$M$23</f>
        <v>3401018.4612400001</v>
      </c>
      <c r="M32" s="1191">
        <f>[11]INDUSTRY!$N$23</f>
        <v>4141030.7326533096</v>
      </c>
      <c r="N32" s="1191">
        <f>[11]INDUSTRY!$O$23</f>
        <v>5394030.1506912848</v>
      </c>
      <c r="O32" s="1191">
        <f>[11]INDUSTRY!$P$23</f>
        <v>4749196.2248590719</v>
      </c>
      <c r="P32" s="1191">
        <f>[11]INDUSTRY!$Q$23</f>
        <v>4393278.2983100004</v>
      </c>
    </row>
    <row r="33" spans="1:16" x14ac:dyDescent="0.25">
      <c r="A33" s="1207"/>
      <c r="B33" s="1208" t="s">
        <v>179</v>
      </c>
      <c r="C33" s="1209"/>
      <c r="D33" s="1209"/>
      <c r="E33" s="1187">
        <f>SUM(E34:E38)</f>
        <v>7876196.4679400008</v>
      </c>
      <c r="F33" s="1187">
        <f t="shared" ref="F33:G33" si="21">SUM(F34:F38)</f>
        <v>8103431.5983000007</v>
      </c>
      <c r="G33" s="1187">
        <f t="shared" si="21"/>
        <v>8209587</v>
      </c>
      <c r="H33" s="1187">
        <f t="shared" ref="H33:J33" si="22">SUM(H34:H38)</f>
        <v>8238543.7193899993</v>
      </c>
      <c r="I33" s="1187">
        <f t="shared" si="22"/>
        <v>8185174.8459099997</v>
      </c>
      <c r="J33" s="1187">
        <f t="shared" si="22"/>
        <v>8190698.9796699993</v>
      </c>
      <c r="K33" s="1187">
        <f t="shared" ref="K33:M33" si="23">SUM(K34:K38)</f>
        <v>8941966.71655</v>
      </c>
      <c r="L33" s="1187">
        <f t="shared" si="23"/>
        <v>8909866.5621800013</v>
      </c>
      <c r="M33" s="1187">
        <f t="shared" si="23"/>
        <v>8902624.4147399999</v>
      </c>
      <c r="N33" s="1187">
        <f t="shared" ref="N33:P33" si="24">SUM(N34:N38)</f>
        <v>8821896.1417800002</v>
      </c>
      <c r="O33" s="1187">
        <f t="shared" si="24"/>
        <v>8942543.3500100002</v>
      </c>
      <c r="P33" s="1187">
        <f t="shared" si="24"/>
        <v>8691101.9956400003</v>
      </c>
    </row>
    <row r="34" spans="1:16" x14ac:dyDescent="0.25">
      <c r="A34" s="1207"/>
      <c r="B34" s="1209"/>
      <c r="C34" s="1209" t="s">
        <v>97</v>
      </c>
      <c r="D34" s="1209"/>
      <c r="E34" s="1191">
        <f>[11]INDUSTRY!$F$25</f>
        <v>0</v>
      </c>
      <c r="F34" s="1191">
        <f>[11]INDUSTRY!$G$25</f>
        <v>0</v>
      </c>
      <c r="G34" s="1191">
        <f>[11]INDUSTRY!$H$25</f>
        <v>0</v>
      </c>
      <c r="H34" s="1191">
        <f>[11]INDUSTRY!$I$25</f>
        <v>0</v>
      </c>
      <c r="I34" s="1191">
        <f>[11]INDUSTRY!$J$25</f>
        <v>0</v>
      </c>
      <c r="J34" s="1191">
        <f>[11]INDUSTRY!$K$25</f>
        <v>0</v>
      </c>
      <c r="K34" s="1191">
        <f>[11]INDUSTRY!$L$25</f>
        <v>0</v>
      </c>
      <c r="L34" s="1191">
        <f>[11]INDUSTRY!$M$25</f>
        <v>0</v>
      </c>
      <c r="M34" s="1191">
        <f>[11]INDUSTRY!$N$25</f>
        <v>0</v>
      </c>
      <c r="N34" s="1191">
        <f>[11]INDUSTRY!$O$25</f>
        <v>0</v>
      </c>
      <c r="O34" s="1191">
        <f>[11]INDUSTRY!$P$25</f>
        <v>0</v>
      </c>
      <c r="P34" s="1191">
        <f>[11]INDUSTRY!$Q$25</f>
        <v>0</v>
      </c>
    </row>
    <row r="35" spans="1:16" x14ac:dyDescent="0.25">
      <c r="A35" s="1207"/>
      <c r="B35" s="1210"/>
      <c r="C35" s="1211" t="s">
        <v>15</v>
      </c>
      <c r="D35" s="1209"/>
      <c r="E35" s="1191">
        <f>[11]INDUSTRY!$F$26</f>
        <v>0</v>
      </c>
      <c r="F35" s="1191">
        <f>[11]INDUSTRY!$G$26</f>
        <v>0</v>
      </c>
      <c r="G35" s="1191">
        <f>[11]INDUSTRY!$H$26</f>
        <v>0</v>
      </c>
      <c r="H35" s="1191">
        <f>[11]INDUSTRY!$I$26</f>
        <v>0</v>
      </c>
      <c r="I35" s="1191">
        <f>[11]INDUSTRY!$J$26</f>
        <v>0</v>
      </c>
      <c r="J35" s="1191">
        <f>[11]INDUSTRY!$K$26</f>
        <v>0</v>
      </c>
      <c r="K35" s="1191">
        <f>[11]INDUSTRY!$L$26</f>
        <v>0</v>
      </c>
      <c r="L35" s="1191">
        <f>[11]INDUSTRY!$M$26</f>
        <v>0</v>
      </c>
      <c r="M35" s="1191">
        <f>[11]INDUSTRY!$N$26</f>
        <v>0</v>
      </c>
      <c r="N35" s="1191">
        <f>[11]INDUSTRY!$O$26</f>
        <v>0</v>
      </c>
      <c r="O35" s="1191">
        <f>[11]INDUSTRY!$P$26</f>
        <v>0</v>
      </c>
      <c r="P35" s="1191">
        <f>[11]INDUSTRY!$Q$26</f>
        <v>0</v>
      </c>
    </row>
    <row r="36" spans="1:16" x14ac:dyDescent="0.25">
      <c r="A36" s="1212"/>
      <c r="B36" s="1213"/>
      <c r="C36" s="1214" t="s">
        <v>16</v>
      </c>
      <c r="D36" s="1214"/>
      <c r="E36" s="1191">
        <f>[11]INDUSTRY!$F$27</f>
        <v>5053069.9191500004</v>
      </c>
      <c r="F36" s="1191">
        <f>[11]INDUSTRY!$G$27</f>
        <v>5268776.7028100006</v>
      </c>
      <c r="G36" s="1191">
        <f>[11]INDUSTRY!$H$27</f>
        <v>5399841</v>
      </c>
      <c r="H36" s="1191">
        <f>[11]INDUSTRY!$I$27</f>
        <v>5407652.7845099997</v>
      </c>
      <c r="I36" s="1191">
        <f>[11]INDUSTRY!$J$27</f>
        <v>5358497.4633900002</v>
      </c>
      <c r="J36" s="1191">
        <f>[11]INDUSTRY!$K$27</f>
        <v>5470527.6216899995</v>
      </c>
      <c r="K36" s="1191">
        <f>[11]INDUSTRY!$L$27</f>
        <v>5963885.8972399998</v>
      </c>
      <c r="L36" s="1191">
        <f>[11]INDUSTRY!$M$27</f>
        <v>5923027.0592800006</v>
      </c>
      <c r="M36" s="1191">
        <f>[11]INDUSTRY!$N$27</f>
        <v>5934492.0732200006</v>
      </c>
      <c r="N36" s="1191">
        <f>[11]INDUSTRY!$O$27</f>
        <v>5835967.0478699999</v>
      </c>
      <c r="O36" s="1191">
        <f>[11]INDUSTRY!$P$27</f>
        <v>5964898.5719999997</v>
      </c>
      <c r="P36" s="1191">
        <f>[11]INDUSTRY!$Q$27</f>
        <v>6050338.69575</v>
      </c>
    </row>
    <row r="37" spans="1:16" x14ac:dyDescent="0.25">
      <c r="A37" s="1202"/>
      <c r="B37" s="1210"/>
      <c r="C37" s="1209" t="s">
        <v>98</v>
      </c>
      <c r="D37" s="1209"/>
      <c r="E37" s="1191">
        <f>[11]INDUSTRY!$F$28</f>
        <v>0</v>
      </c>
      <c r="F37" s="1191">
        <f>[11]INDUSTRY!$G$28</f>
        <v>0</v>
      </c>
      <c r="G37" s="1191">
        <f>[11]INDUSTRY!$H$28</f>
        <v>0</v>
      </c>
      <c r="H37" s="1191">
        <f>[11]INDUSTRY!$I$28</f>
        <v>0</v>
      </c>
      <c r="I37" s="1191">
        <f>[11]INDUSTRY!$J$28</f>
        <v>0</v>
      </c>
      <c r="J37" s="1191">
        <f>[11]INDUSTRY!$K$28</f>
        <v>0</v>
      </c>
      <c r="K37" s="1191">
        <f>[11]INDUSTRY!$L$28</f>
        <v>0</v>
      </c>
      <c r="L37" s="1191">
        <f>[11]INDUSTRY!$M$28</f>
        <v>0</v>
      </c>
      <c r="M37" s="1191">
        <f>[11]INDUSTRY!$N$28</f>
        <v>0</v>
      </c>
      <c r="N37" s="1191">
        <f>[11]INDUSTRY!$O$28</f>
        <v>0</v>
      </c>
      <c r="O37" s="1191">
        <f>[11]INDUSTRY!$P$28</f>
        <v>0</v>
      </c>
      <c r="P37" s="1191">
        <f>[11]INDUSTRY!$Q$28</f>
        <v>0</v>
      </c>
    </row>
    <row r="38" spans="1:16" ht="15.75" thickBot="1" x14ac:dyDescent="0.3">
      <c r="A38" s="1204"/>
      <c r="B38" s="1215"/>
      <c r="C38" s="1203" t="s">
        <v>99</v>
      </c>
      <c r="D38" s="1203"/>
      <c r="E38" s="1191">
        <f>[11]INDUSTRY!$F$29</f>
        <v>2823126.5487899999</v>
      </c>
      <c r="F38" s="1191">
        <f>[11]INDUSTRY!$G$29</f>
        <v>2834654.89549</v>
      </c>
      <c r="G38" s="1191">
        <f>[11]INDUSTRY!$H$29</f>
        <v>2809746</v>
      </c>
      <c r="H38" s="1191">
        <f>[11]INDUSTRY!$I$29</f>
        <v>2830890.9348799996</v>
      </c>
      <c r="I38" s="1191">
        <f>[11]INDUSTRY!$J$29</f>
        <v>2826677.38252</v>
      </c>
      <c r="J38" s="1191">
        <f>[11]INDUSTRY!$K$29</f>
        <v>2720171.3579799999</v>
      </c>
      <c r="K38" s="1191">
        <f>[11]INDUSTRY!$L$29</f>
        <v>2978080.8193100002</v>
      </c>
      <c r="L38" s="1191">
        <f>[11]INDUSTRY!$M$29</f>
        <v>2986839.5029000002</v>
      </c>
      <c r="M38" s="1191">
        <f>[11]INDUSTRY!$N$29</f>
        <v>2968132.3415199998</v>
      </c>
      <c r="N38" s="1191">
        <f>[11]INDUSTRY!$O$29</f>
        <v>2985929.0939099998</v>
      </c>
      <c r="O38" s="1191">
        <f>[11]INDUSTRY!$P$29</f>
        <v>2977644.7780099995</v>
      </c>
      <c r="P38" s="1191">
        <f>[11]INDUSTRY!$Q$29</f>
        <v>2640763.2998900004</v>
      </c>
    </row>
    <row r="39" spans="1:16" ht="15.75" thickBot="1" x14ac:dyDescent="0.3">
      <c r="A39" s="1216" t="s">
        <v>182</v>
      </c>
      <c r="B39" s="1217"/>
      <c r="C39" s="1217"/>
      <c r="D39" s="1217"/>
      <c r="E39" s="1187">
        <f>E17+E25</f>
        <v>106139546.40580465</v>
      </c>
      <c r="F39" s="1187">
        <f t="shared" ref="F39:G39" si="25">F17+F25</f>
        <v>105086654.92131464</v>
      </c>
      <c r="G39" s="1187">
        <f t="shared" si="25"/>
        <v>107491703.42960466</v>
      </c>
      <c r="H39" s="1187">
        <f t="shared" ref="H39:J39" si="26">H17+H25</f>
        <v>105780567.6658802</v>
      </c>
      <c r="I39" s="1187">
        <f t="shared" si="26"/>
        <v>105364910.09524637</v>
      </c>
      <c r="J39" s="1187">
        <f t="shared" si="26"/>
        <v>107358345.54040533</v>
      </c>
      <c r="K39" s="1187">
        <f t="shared" ref="K39:M39" si="27">K17+K25</f>
        <v>110151165.89372002</v>
      </c>
      <c r="L39" s="1187">
        <f t="shared" si="27"/>
        <v>111487876.93598877</v>
      </c>
      <c r="M39" s="1187">
        <f t="shared" si="27"/>
        <v>113310244.699287</v>
      </c>
      <c r="N39" s="1187">
        <f t="shared" ref="N39:P39" si="28">N17+N25</f>
        <v>115606943.73433031</v>
      </c>
      <c r="O39" s="1187">
        <f t="shared" si="28"/>
        <v>111842490.63285439</v>
      </c>
      <c r="P39" s="1187">
        <f t="shared" si="28"/>
        <v>112779271.75908464</v>
      </c>
    </row>
    <row r="40" spans="1:16" x14ac:dyDescent="0.25">
      <c r="A40" s="1197" t="s">
        <v>183</v>
      </c>
      <c r="B40" s="1198"/>
      <c r="C40" s="1198"/>
      <c r="D40" s="1218"/>
      <c r="E40" s="1187">
        <f>SUM(E41:E48)</f>
        <v>3537436.2231399999</v>
      </c>
      <c r="F40" s="1187">
        <f t="shared" ref="F40:G40" si="29">SUM(F41:F48)</f>
        <v>3638428.7835400002</v>
      </c>
      <c r="G40" s="1187">
        <f t="shared" si="29"/>
        <v>3323347.9946899996</v>
      </c>
      <c r="H40" s="1187">
        <f t="shared" ref="H40:J40" si="30">SUM(H41:H48)</f>
        <v>3577986.740220272</v>
      </c>
      <c r="I40" s="1187">
        <f t="shared" si="30"/>
        <v>3845811.3100875858</v>
      </c>
      <c r="J40" s="1187">
        <f t="shared" si="30"/>
        <v>3561387.7306284877</v>
      </c>
      <c r="K40" s="1187">
        <f t="shared" ref="K40:M40" si="31">SUM(K41:K48)</f>
        <v>3736195.9509199997</v>
      </c>
      <c r="L40" s="1187">
        <f t="shared" si="31"/>
        <v>4234985.932010849</v>
      </c>
      <c r="M40" s="1187">
        <f t="shared" si="31"/>
        <v>3894723.2935962998</v>
      </c>
      <c r="N40" s="1187">
        <f t="shared" ref="N40:P40" si="32">SUM(N41:N48)</f>
        <v>3721940.4156411435</v>
      </c>
      <c r="O40" s="1187">
        <f t="shared" si="32"/>
        <v>4027890.1167830541</v>
      </c>
      <c r="P40" s="1187">
        <f t="shared" si="32"/>
        <v>4199038.6789499996</v>
      </c>
    </row>
    <row r="41" spans="1:16" x14ac:dyDescent="0.25">
      <c r="A41" s="1188"/>
      <c r="B41" s="1190" t="s">
        <v>20</v>
      </c>
      <c r="C41" s="1190"/>
      <c r="D41" s="1190"/>
      <c r="E41" s="1191">
        <f>[11]INDUSTRY!$F$32</f>
        <v>70931.427100000001</v>
      </c>
      <c r="F41" s="1191">
        <f>[11]INDUSTRY!$G$32</f>
        <v>156897.93914999999</v>
      </c>
      <c r="G41" s="1191">
        <f>[11]INDUSTRY!$H$32</f>
        <v>203943</v>
      </c>
      <c r="H41" s="1191">
        <f>[11]INDUSTRY!$I$32</f>
        <v>310266.81253</v>
      </c>
      <c r="I41" s="1191">
        <f>[11]INDUSTRY!$J$32</f>
        <v>379319.04595</v>
      </c>
      <c r="J41" s="1191">
        <f>[11]INDUSTRY!$K$32</f>
        <v>216391.44167</v>
      </c>
      <c r="K41" s="1191">
        <f>[11]INDUSTRY!$L$32</f>
        <v>189962.24468</v>
      </c>
      <c r="L41" s="1191">
        <f>[11]INDUSTRY!$M$32</f>
        <v>310450.86777000001</v>
      </c>
      <c r="M41" s="1191">
        <f>[11]INDUSTRY!$N$32</f>
        <v>358063.95092000003</v>
      </c>
      <c r="N41" s="1191">
        <f>[11]INDUSTRY!$O$32</f>
        <v>482962.73051000002</v>
      </c>
      <c r="O41" s="1191">
        <f>[11]INDUSTRY!$P$32</f>
        <v>530013.13024999993</v>
      </c>
      <c r="P41" s="1191">
        <f>[11]INDUSTRY!$Q$32</f>
        <v>152690.68945000001</v>
      </c>
    </row>
    <row r="42" spans="1:16" x14ac:dyDescent="0.25">
      <c r="A42" s="1188"/>
      <c r="B42" s="1190" t="s">
        <v>21</v>
      </c>
      <c r="C42" s="1190"/>
      <c r="D42" s="1190"/>
      <c r="E42" s="1191">
        <f>[11]INDUSTRY!$F$33</f>
        <v>517388.41500000004</v>
      </c>
      <c r="F42" s="1191">
        <f>[11]INDUSTRY!$G$33</f>
        <v>519682.02882999997</v>
      </c>
      <c r="G42" s="1191">
        <f>[11]INDUSTRY!$H$33</f>
        <v>530398</v>
      </c>
      <c r="H42" s="1191">
        <f>[11]INDUSTRY!$I$33</f>
        <v>520093.98693999997</v>
      </c>
      <c r="I42" s="1191">
        <f>[11]INDUSTRY!$J$33</f>
        <v>516113.19692000002</v>
      </c>
      <c r="J42" s="1191">
        <f>[11]INDUSTRY!$K$33</f>
        <v>549940.24952999991</v>
      </c>
      <c r="K42" s="1191">
        <f>[11]INDUSTRY!$L$33</f>
        <v>552859.66695999994</v>
      </c>
      <c r="L42" s="1191">
        <f>[11]INDUSTRY!$M$33</f>
        <v>567314.84696</v>
      </c>
      <c r="M42" s="1191">
        <f>[11]INDUSTRY!$N$33</f>
        <v>569052.62777000002</v>
      </c>
      <c r="N42" s="1191">
        <f>[11]INDUSTRY!$O$33</f>
        <v>580750.81995999999</v>
      </c>
      <c r="O42" s="1191">
        <f>[11]INDUSTRY!$P$33</f>
        <v>592780.33643000002</v>
      </c>
      <c r="P42" s="1191">
        <f>[11]INDUSTRY!$Q$33</f>
        <v>540608.87809000001</v>
      </c>
    </row>
    <row r="43" spans="1:16" x14ac:dyDescent="0.25">
      <c r="A43" s="1188"/>
      <c r="B43" s="1190" t="s">
        <v>22</v>
      </c>
      <c r="C43" s="1190"/>
      <c r="D43" s="1190"/>
      <c r="E43" s="1191">
        <f>[11]INDUSTRY!$F$34</f>
        <v>243510</v>
      </c>
      <c r="F43" s="1191">
        <f>[11]INDUSTRY!$G$34</f>
        <v>243510</v>
      </c>
      <c r="G43" s="1191">
        <f>[11]INDUSTRY!$H$34</f>
        <v>0</v>
      </c>
      <c r="H43" s="1191">
        <f>[11]INDUSTRY!$I$34</f>
        <v>0</v>
      </c>
      <c r="I43" s="1191">
        <f>[11]INDUSTRY!$J$34</f>
        <v>0</v>
      </c>
      <c r="J43" s="1191">
        <f>[11]INDUSTRY!$K$34</f>
        <v>0</v>
      </c>
      <c r="K43" s="1191">
        <f>[11]INDUSTRY!$L$34</f>
        <v>200000</v>
      </c>
      <c r="L43" s="1191">
        <f>[11]INDUSTRY!$M$34</f>
        <v>527173</v>
      </c>
      <c r="M43" s="1191">
        <f>[11]INDUSTRY!$N$34</f>
        <v>364771</v>
      </c>
      <c r="N43" s="1191">
        <f>[11]INDUSTRY!$O$34</f>
        <v>86887</v>
      </c>
      <c r="O43" s="1191">
        <f>[11]INDUSTRY!$P$34</f>
        <v>80520</v>
      </c>
      <c r="P43" s="1191">
        <f>[11]INDUSTRY!$Q$34</f>
        <v>184163</v>
      </c>
    </row>
    <row r="44" spans="1:16" x14ac:dyDescent="0.25">
      <c r="A44" s="1188"/>
      <c r="B44" s="1190" t="s">
        <v>23</v>
      </c>
      <c r="C44" s="1190"/>
      <c r="D44" s="1190"/>
      <c r="E44" s="1191">
        <f>[11]INDUSTRY!$F$35</f>
        <v>1659117.0628499999</v>
      </c>
      <c r="F44" s="1191">
        <f>[11]INDUSTRY!$G$35</f>
        <v>1697226.5481200002</v>
      </c>
      <c r="G44" s="1191">
        <f>[11]INDUSTRY!$H$35</f>
        <v>1724671.59127</v>
      </c>
      <c r="H44" s="1191">
        <f>[11]INDUSTRY!$I$35</f>
        <v>1827467.0012202722</v>
      </c>
      <c r="I44" s="1191">
        <f>[11]INDUSTRY!$J$35</f>
        <v>1929158.0571275859</v>
      </c>
      <c r="J44" s="1191">
        <f>[11]INDUSTRY!$K$35</f>
        <v>1853526.8720862039</v>
      </c>
      <c r="K44" s="1191">
        <f>[11]INDUSTRY!$L$35</f>
        <v>1856934.1732100002</v>
      </c>
      <c r="L44" s="1191">
        <f>[11]INDUSTRY!$M$35</f>
        <v>1787383.696254804</v>
      </c>
      <c r="M44" s="1191">
        <f>[11]INDUSTRY!$N$35</f>
        <v>1784834.718768714</v>
      </c>
      <c r="N44" s="1191">
        <f>[11]INDUSTRY!$O$35</f>
        <v>1808812.3131628237</v>
      </c>
      <c r="O44" s="1191">
        <f>[11]INDUSTRY!$P$35</f>
        <v>1824413.61067884</v>
      </c>
      <c r="P44" s="1191">
        <f>[11]INDUSTRY!$Q$35</f>
        <v>2112216.0461299997</v>
      </c>
    </row>
    <row r="45" spans="1:16" x14ac:dyDescent="0.25">
      <c r="A45" s="1188"/>
      <c r="B45" s="1219" t="s">
        <v>79</v>
      </c>
      <c r="C45" s="1190"/>
      <c r="D45" s="1190"/>
      <c r="E45" s="1191">
        <f>[11]INDUSTRY!$F$36</f>
        <v>432711.35767</v>
      </c>
      <c r="F45" s="1191">
        <f>[11]INDUSTRY!$G$36</f>
        <v>474838.47327999992</v>
      </c>
      <c r="G45" s="1191">
        <f>[11]INDUSTRY!$H$36</f>
        <v>525575</v>
      </c>
      <c r="H45" s="1191">
        <f>[11]INDUSTRY!$I$36</f>
        <v>390494.33351999999</v>
      </c>
      <c r="I45" s="1191">
        <f>[11]INDUSTRY!$J$36</f>
        <v>454596.41046000004</v>
      </c>
      <c r="J45" s="1191">
        <f>[11]INDUSTRY!$K$36</f>
        <v>613182.51533999993</v>
      </c>
      <c r="K45" s="1191">
        <f>[11]INDUSTRY!$L$36</f>
        <v>618289.59499999997</v>
      </c>
      <c r="L45" s="1191">
        <f>[11]INDUSTRY!$M$36</f>
        <v>609683.30920000002</v>
      </c>
      <c r="M45" s="1191">
        <f>[11]INDUSTRY!$N$36</f>
        <v>397554.61569000001</v>
      </c>
      <c r="N45" s="1191">
        <f>[11]INDUSTRY!$O$36</f>
        <v>387010.33182999992</v>
      </c>
      <c r="O45" s="1191">
        <f>[11]INDUSTRY!$P$36</f>
        <v>593267.78000999987</v>
      </c>
      <c r="P45" s="1191">
        <f>[11]INDUSTRY!$Q$36</f>
        <v>318840.69900999998</v>
      </c>
    </row>
    <row r="46" spans="1:16" x14ac:dyDescent="0.25">
      <c r="A46" s="1188"/>
      <c r="B46" s="1190" t="s">
        <v>166</v>
      </c>
      <c r="C46" s="1190"/>
      <c r="D46" s="1190"/>
      <c r="E46" s="1191">
        <f>[11]INDUSTRY!$F$37</f>
        <v>280276.72629000002</v>
      </c>
      <c r="F46" s="1191">
        <f>[11]INDUSTRY!$G$37</f>
        <v>229609.83924</v>
      </c>
      <c r="G46" s="1191">
        <f>[11]INDUSTRY!$H$37</f>
        <v>133572</v>
      </c>
      <c r="H46" s="1191">
        <f>[11]INDUSTRY!$I$37</f>
        <v>115546.89451000001</v>
      </c>
      <c r="I46" s="1191">
        <f>[11]INDUSTRY!$J$37</f>
        <v>133869.14310000002</v>
      </c>
      <c r="J46" s="1191">
        <f>[11]INDUSTRY!$K$37</f>
        <v>186458.32037</v>
      </c>
      <c r="K46" s="1191">
        <f>[11]INDUSTRY!$L$37</f>
        <v>125391.30407</v>
      </c>
      <c r="L46" s="1191">
        <f>[11]INDUSTRY!$M$37</f>
        <v>231864.21100000001</v>
      </c>
      <c r="M46" s="1191">
        <f>[11]INDUSTRY!$N$37</f>
        <v>200030.50623</v>
      </c>
      <c r="N46" s="1191">
        <f>[11]INDUSTRY!$O$37</f>
        <v>188459.17254999999</v>
      </c>
      <c r="O46" s="1191">
        <f>[11]INDUSTRY!$P$37</f>
        <v>181237.52723000001</v>
      </c>
      <c r="P46" s="1191">
        <f>[11]INDUSTRY!$Q$37</f>
        <v>737162.21581000008</v>
      </c>
    </row>
    <row r="47" spans="1:16" x14ac:dyDescent="0.25">
      <c r="A47" s="1188"/>
      <c r="B47" s="1219" t="s">
        <v>167</v>
      </c>
      <c r="C47" s="1190"/>
      <c r="D47" s="1190"/>
      <c r="E47" s="1191">
        <f>[11]INDUSTRY!$F$38</f>
        <v>77250.804000000004</v>
      </c>
      <c r="F47" s="1191">
        <f>[11]INDUSTRY!$G$38</f>
        <v>41668</v>
      </c>
      <c r="G47" s="1191">
        <f>[11]INDUSTRY!$H$38</f>
        <v>39288</v>
      </c>
      <c r="H47" s="1191">
        <f>[11]INDUSTRY!$I$38</f>
        <v>49421.879000000001</v>
      </c>
      <c r="I47" s="1191">
        <f>[11]INDUSTRY!$J$38</f>
        <v>30827.534</v>
      </c>
      <c r="J47" s="1191">
        <f>[11]INDUSTRY!$K$38</f>
        <v>4441.3509999999997</v>
      </c>
      <c r="K47" s="1191">
        <f>[11]INDUSTRY!$L$38</f>
        <v>46433.536</v>
      </c>
      <c r="L47" s="1191">
        <f>[11]INDUSTRY!$M$38</f>
        <v>63101.023999999998</v>
      </c>
      <c r="M47" s="1191">
        <f>[11]INDUSTRY!$N$38</f>
        <v>37831.350529999996</v>
      </c>
      <c r="N47" s="1191">
        <f>[11]INDUSTRY!$O$38</f>
        <v>33819.66461</v>
      </c>
      <c r="O47" s="1191">
        <f>[11]INDUSTRY!$P$38</f>
        <v>14297.551789999998</v>
      </c>
      <c r="P47" s="1191">
        <f>[11]INDUSTRY!$Q$38</f>
        <v>10283.135630000001</v>
      </c>
    </row>
    <row r="48" spans="1:16" ht="15.75" thickBot="1" x14ac:dyDescent="0.3">
      <c r="A48" s="1194"/>
      <c r="B48" s="1220" t="s">
        <v>24</v>
      </c>
      <c r="C48" s="1196"/>
      <c r="D48" s="1196"/>
      <c r="E48" s="1191">
        <f>[11]INDUSTRY!$F$39</f>
        <v>256250.43023</v>
      </c>
      <c r="F48" s="1191">
        <f>[11]INDUSTRY!$G$39</f>
        <v>274995.95491999999</v>
      </c>
      <c r="G48" s="1191">
        <f>[11]INDUSTRY!$H$39</f>
        <v>165900.40341999999</v>
      </c>
      <c r="H48" s="1191">
        <f>[11]INDUSTRY!$I$39</f>
        <v>364695.83249999996</v>
      </c>
      <c r="I48" s="1191">
        <f>[11]INDUSTRY!$J$39</f>
        <v>401927.92253000004</v>
      </c>
      <c r="J48" s="1191">
        <f>[11]INDUSTRY!$K$39</f>
        <v>137446.98063228402</v>
      </c>
      <c r="K48" s="1191">
        <f>[11]INDUSTRY!$L$39</f>
        <v>146325.43099999998</v>
      </c>
      <c r="L48" s="1191">
        <f>[11]INDUSTRY!$M$39</f>
        <v>138014.97682604502</v>
      </c>
      <c r="M48" s="1191">
        <f>[11]INDUSTRY!$N$39</f>
        <v>182584.52368758601</v>
      </c>
      <c r="N48" s="1191">
        <f>[11]INDUSTRY!$O$39</f>
        <v>153238.38301831999</v>
      </c>
      <c r="O48" s="1191">
        <f>[11]INDUSTRY!$P$39</f>
        <v>211360.180394214</v>
      </c>
      <c r="P48" s="1191">
        <f>[11]INDUSTRY!$Q$39</f>
        <v>143074.01483</v>
      </c>
    </row>
    <row r="49" spans="1:17" ht="15.75" thickBot="1" x14ac:dyDescent="0.3">
      <c r="A49" s="1216" t="s">
        <v>188</v>
      </c>
      <c r="B49" s="1217"/>
      <c r="C49" s="1217"/>
      <c r="D49" s="1217"/>
      <c r="E49" s="1187">
        <f>E39+E40</f>
        <v>109676982.62894465</v>
      </c>
      <c r="F49" s="1187">
        <f t="shared" ref="F49:G49" si="33">F39+F40</f>
        <v>108725083.70485464</v>
      </c>
      <c r="G49" s="1187">
        <f t="shared" si="33"/>
        <v>110815051.42429467</v>
      </c>
      <c r="H49" s="1187">
        <f t="shared" ref="H49:J49" si="34">H39+H40</f>
        <v>109358554.40610048</v>
      </c>
      <c r="I49" s="1187">
        <f t="shared" si="34"/>
        <v>109210721.40533397</v>
      </c>
      <c r="J49" s="1187">
        <f t="shared" si="34"/>
        <v>110919733.27103382</v>
      </c>
      <c r="K49" s="1187">
        <f t="shared" ref="K49:M49" si="35">K39+K40</f>
        <v>113887361.84464002</v>
      </c>
      <c r="L49" s="1187">
        <f t="shared" si="35"/>
        <v>115722862.86799961</v>
      </c>
      <c r="M49" s="1187">
        <f t="shared" si="35"/>
        <v>117204967.99288329</v>
      </c>
      <c r="N49" s="1187">
        <f t="shared" ref="N49:P49" si="36">N39+N40</f>
        <v>119328884.14997146</v>
      </c>
      <c r="O49" s="1187">
        <f t="shared" si="36"/>
        <v>115870380.74963744</v>
      </c>
      <c r="P49" s="1187">
        <f t="shared" si="36"/>
        <v>116978310.43803464</v>
      </c>
    </row>
    <row r="50" spans="1:17" ht="15.75" thickBot="1" x14ac:dyDescent="0.3">
      <c r="A50" s="1185"/>
      <c r="B50" s="1186"/>
      <c r="C50" s="1186"/>
      <c r="D50" s="1186"/>
      <c r="E50" s="1187"/>
      <c r="F50" s="1187"/>
      <c r="G50" s="1187"/>
      <c r="H50" s="1187"/>
      <c r="I50" s="1187"/>
      <c r="J50" s="1187"/>
      <c r="K50" s="1187"/>
      <c r="L50" s="1187"/>
      <c r="M50" s="1187"/>
      <c r="N50" s="1187"/>
      <c r="O50" s="1187"/>
      <c r="P50" s="1187"/>
    </row>
    <row r="51" spans="1:17" x14ac:dyDescent="0.25">
      <c r="A51" s="1197" t="s">
        <v>184</v>
      </c>
      <c r="B51" s="1198"/>
      <c r="C51" s="1198"/>
      <c r="D51" s="1198"/>
      <c r="E51" s="1187">
        <f>E52+E55+E56+E57</f>
        <v>14309482.52225</v>
      </c>
      <c r="F51" s="1187">
        <f t="shared" ref="F51:G51" si="37">F52+F55+F56+F57</f>
        <v>14483899.338950001</v>
      </c>
      <c r="G51" s="1187">
        <f t="shared" si="37"/>
        <v>14538389.59362</v>
      </c>
      <c r="H51" s="1187">
        <f t="shared" ref="H51:J51" si="38">H52+H55+H56+H57</f>
        <v>14650255.966393761</v>
      </c>
      <c r="I51" s="1187">
        <f t="shared" si="38"/>
        <v>14840732.019517599</v>
      </c>
      <c r="J51" s="1187">
        <f t="shared" si="38"/>
        <v>15108461.28621494</v>
      </c>
      <c r="K51" s="1187">
        <f t="shared" ref="K51:M51" si="39">K52+K55+K56+K57</f>
        <v>14858608.003200002</v>
      </c>
      <c r="L51" s="1187">
        <f t="shared" si="39"/>
        <v>14994127.565703511</v>
      </c>
      <c r="M51" s="1187">
        <f t="shared" si="39"/>
        <v>15173992.366700608</v>
      </c>
      <c r="N51" s="1187">
        <f t="shared" ref="N51:P51" si="40">N52+N55+N56+N57</f>
        <v>15373642.066222031</v>
      </c>
      <c r="O51" s="1187">
        <f t="shared" si="40"/>
        <v>15229932.762726728</v>
      </c>
      <c r="P51" s="1187">
        <f t="shared" si="40"/>
        <v>15219708.546731833</v>
      </c>
    </row>
    <row r="52" spans="1:17" x14ac:dyDescent="0.25">
      <c r="A52" s="1188"/>
      <c r="B52" s="1189" t="s">
        <v>185</v>
      </c>
      <c r="C52" s="1190"/>
      <c r="D52" s="1190"/>
      <c r="E52" s="1187">
        <f>E53+E54</f>
        <v>728045.64899999998</v>
      </c>
      <c r="F52" s="1187">
        <f t="shared" ref="F52:G52" si="41">F53+F54</f>
        <v>808045.64899999998</v>
      </c>
      <c r="G52" s="1187">
        <f t="shared" si="41"/>
        <v>808046</v>
      </c>
      <c r="H52" s="1187">
        <f t="shared" ref="H52:J52" si="42">H53+H54</f>
        <v>808045.64899999998</v>
      </c>
      <c r="I52" s="1187">
        <f t="shared" si="42"/>
        <v>808045.64899999998</v>
      </c>
      <c r="J52" s="1187">
        <f t="shared" si="42"/>
        <v>808045.64899999998</v>
      </c>
      <c r="K52" s="1187">
        <f t="shared" ref="K52:M52" si="43">K53+K54</f>
        <v>808045.64899999998</v>
      </c>
      <c r="L52" s="1187">
        <f t="shared" si="43"/>
        <v>808045.64899999998</v>
      </c>
      <c r="M52" s="1187">
        <f t="shared" si="43"/>
        <v>808045.66399999999</v>
      </c>
      <c r="N52" s="1187">
        <f t="shared" ref="N52:P52" si="44">N53+N54</f>
        <v>808045.66399999999</v>
      </c>
      <c r="O52" s="1187">
        <f t="shared" si="44"/>
        <v>808045.51699999999</v>
      </c>
      <c r="P52" s="1187">
        <f t="shared" si="44"/>
        <v>808045.51699999999</v>
      </c>
    </row>
    <row r="53" spans="1:17" x14ac:dyDescent="0.25">
      <c r="A53" s="1221"/>
      <c r="B53" s="1222"/>
      <c r="C53" s="1222" t="s">
        <v>28</v>
      </c>
      <c r="D53" s="1223"/>
      <c r="E53" s="1191">
        <f>[11]INDUSTRY!$F$43</f>
        <v>512960.64899999998</v>
      </c>
      <c r="F53" s="1191">
        <f>[11]INDUSTRY!$G$43</f>
        <v>592960.64899999998</v>
      </c>
      <c r="G53" s="1191">
        <f>[11]INDUSTRY!$H$43</f>
        <v>592961</v>
      </c>
      <c r="H53" s="1191">
        <f>[11]INDUSTRY!$I$43</f>
        <v>592960.64899999998</v>
      </c>
      <c r="I53" s="1191">
        <f>[11]INDUSTRY!$J$43</f>
        <v>592960.64899999998</v>
      </c>
      <c r="J53" s="1191">
        <f>[11]INDUSTRY!$K$43</f>
        <v>592960.64899999998</v>
      </c>
      <c r="K53" s="1191">
        <f>[11]INDUSTRY!$L$43</f>
        <v>592960.64899999998</v>
      </c>
      <c r="L53" s="1191">
        <f>[11]INDUSTRY!$M$43</f>
        <v>592960.64899999998</v>
      </c>
      <c r="M53" s="1191">
        <f>[11]INDUSTRY!$N$43</f>
        <v>592960.66399999999</v>
      </c>
      <c r="N53" s="1191">
        <f>[11]INDUSTRY!$O$43</f>
        <v>592960.66399999999</v>
      </c>
      <c r="O53" s="1191">
        <f>[11]INDUSTRY!$P$43</f>
        <v>592960.674</v>
      </c>
      <c r="P53" s="1191">
        <f>[11]INDUSTRY!$Q$43</f>
        <v>592960.674</v>
      </c>
    </row>
    <row r="54" spans="1:17" x14ac:dyDescent="0.25">
      <c r="A54" s="1224"/>
      <c r="B54" s="1201"/>
      <c r="C54" s="1201" t="s">
        <v>29</v>
      </c>
      <c r="D54" s="1210"/>
      <c r="E54" s="1191">
        <f>[11]INDUSTRY!$F$44</f>
        <v>215085</v>
      </c>
      <c r="F54" s="1191">
        <f>[11]INDUSTRY!$G$44</f>
        <v>215085</v>
      </c>
      <c r="G54" s="1191">
        <f>[11]INDUSTRY!$H$44</f>
        <v>215085</v>
      </c>
      <c r="H54" s="1191">
        <f>[11]INDUSTRY!$I$44</f>
        <v>215085</v>
      </c>
      <c r="I54" s="1191">
        <f>[11]INDUSTRY!$J$44</f>
        <v>215085</v>
      </c>
      <c r="J54" s="1191">
        <f>[11]INDUSTRY!$K$44</f>
        <v>215085</v>
      </c>
      <c r="K54" s="1191">
        <f>[11]INDUSTRY!$L$44</f>
        <v>215085</v>
      </c>
      <c r="L54" s="1191">
        <f>[11]INDUSTRY!$M$44</f>
        <v>215085</v>
      </c>
      <c r="M54" s="1191">
        <f>[11]INDUSTRY!$N$44</f>
        <v>215085</v>
      </c>
      <c r="N54" s="1191">
        <f>[11]INDUSTRY!$O$44</f>
        <v>215085</v>
      </c>
      <c r="O54" s="1191">
        <f>[11]INDUSTRY!$P$44</f>
        <v>215084.84299999999</v>
      </c>
      <c r="P54" s="1191">
        <f>[11]INDUSTRY!$Q$44</f>
        <v>215084.84299999999</v>
      </c>
    </row>
    <row r="55" spans="1:17" x14ac:dyDescent="0.25">
      <c r="A55" s="1188"/>
      <c r="B55" s="1189" t="s">
        <v>30</v>
      </c>
      <c r="C55" s="1215"/>
      <c r="D55" s="1215"/>
      <c r="E55" s="1191">
        <f>[11]INDUSTRY!$F$45</f>
        <v>2322078.0150000001</v>
      </c>
      <c r="F55" s="1191">
        <f>[11]INDUSTRY!$G$45</f>
        <v>2322078.0300000003</v>
      </c>
      <c r="G55" s="1191">
        <f>[11]INDUSTRY!$H$45</f>
        <v>2322078</v>
      </c>
      <c r="H55" s="1191">
        <f>[11]INDUSTRY!$I$45</f>
        <v>2322078.0150000001</v>
      </c>
      <c r="I55" s="1191">
        <f>[11]INDUSTRY!$J$45</f>
        <v>2322078.0150000001</v>
      </c>
      <c r="J55" s="1191">
        <f>[11]INDUSTRY!$K$45</f>
        <v>2322078.0150000001</v>
      </c>
      <c r="K55" s="1191">
        <f>[11]INDUSTRY!$L$45</f>
        <v>2322078.0150000001</v>
      </c>
      <c r="L55" s="1191">
        <f>[11]INDUSTRY!$M$45</f>
        <v>2322078.0150000001</v>
      </c>
      <c r="M55" s="1191">
        <f>[11]INDUSTRY!$N$45</f>
        <v>2322078.0150000001</v>
      </c>
      <c r="N55" s="1191">
        <f>[11]INDUSTRY!$O$45</f>
        <v>2322078.0150000001</v>
      </c>
      <c r="O55" s="1191">
        <f>[11]INDUSTRY!$P$45</f>
        <v>2322078.0160000003</v>
      </c>
      <c r="P55" s="1191">
        <f>[11]INDUSTRY!$Q$45</f>
        <v>2322078.0160000003</v>
      </c>
    </row>
    <row r="56" spans="1:17" x14ac:dyDescent="0.25">
      <c r="A56" s="1188"/>
      <c r="B56" s="1189" t="s">
        <v>31</v>
      </c>
      <c r="C56" s="1190"/>
      <c r="D56" s="1190"/>
      <c r="E56" s="1191">
        <f>[11]INDUSTRY!$F$46</f>
        <v>285068.37219999998</v>
      </c>
      <c r="F56" s="1191">
        <f>[11]INDUSTRY!$G$46</f>
        <v>344967.79720000003</v>
      </c>
      <c r="G56" s="1191">
        <f>[11]INDUSTRY!$H$46</f>
        <v>313655</v>
      </c>
      <c r="H56" s="1191">
        <f>[11]INDUSTRY!$I$46</f>
        <v>307865.07818607998</v>
      </c>
      <c r="I56" s="1191">
        <f>[11]INDUSTRY!$J$46</f>
        <v>308367.97767214401</v>
      </c>
      <c r="J56" s="1191">
        <f>[11]INDUSTRY!$K$46</f>
        <v>350337.13695494004</v>
      </c>
      <c r="K56" s="1191">
        <f>[11]INDUSTRY!$L$46</f>
        <v>315782.44520000002</v>
      </c>
      <c r="L56" s="1191">
        <f>[11]INDUSTRY!$M$46</f>
        <v>302347.66196351103</v>
      </c>
      <c r="M56" s="1191">
        <f>[11]INDUSTRY!$N$46</f>
        <v>174699.506323704</v>
      </c>
      <c r="N56" s="1191">
        <f>[11]INDUSTRY!$O$46</f>
        <v>177512.779092596</v>
      </c>
      <c r="O56" s="1191">
        <f>[11]INDUSTRY!$P$46</f>
        <v>170867.01820590399</v>
      </c>
      <c r="P56" s="1191">
        <f>[11]INDUSTRY!$Q$46</f>
        <v>153942.0442</v>
      </c>
    </row>
    <row r="57" spans="1:17" x14ac:dyDescent="0.25">
      <c r="A57" s="1188"/>
      <c r="B57" s="1189" t="s">
        <v>186</v>
      </c>
      <c r="C57" s="1215"/>
      <c r="D57" s="1215"/>
      <c r="E57" s="1187">
        <f>+E58+E59</f>
        <v>10974290.48605</v>
      </c>
      <c r="F57" s="1187">
        <f t="shared" ref="F57:G57" si="45">+F58+F59</f>
        <v>11008807.862749999</v>
      </c>
      <c r="G57" s="1187">
        <f t="shared" si="45"/>
        <v>11094610.59362</v>
      </c>
      <c r="H57" s="1187">
        <f t="shared" ref="H57:J57" si="46">+H58+H59</f>
        <v>11212267.224207681</v>
      </c>
      <c r="I57" s="1187">
        <f t="shared" si="46"/>
        <v>11402240.377845455</v>
      </c>
      <c r="J57" s="1187">
        <f t="shared" si="46"/>
        <v>11628000.48526</v>
      </c>
      <c r="K57" s="1187">
        <f t="shared" ref="K57:M57" si="47">+K58+K59</f>
        <v>11412701.894000001</v>
      </c>
      <c r="L57" s="1187">
        <f t="shared" si="47"/>
        <v>11561656.239739999</v>
      </c>
      <c r="M57" s="1187">
        <f t="shared" si="47"/>
        <v>11869169.181376904</v>
      </c>
      <c r="N57" s="1187">
        <f t="shared" ref="N57:P57" si="48">+N58+N59</f>
        <v>12066005.608129434</v>
      </c>
      <c r="O57" s="1187">
        <f t="shared" si="48"/>
        <v>11928942.211520825</v>
      </c>
      <c r="P57" s="1187">
        <f t="shared" si="48"/>
        <v>11935642.969531834</v>
      </c>
    </row>
    <row r="58" spans="1:17" x14ac:dyDescent="0.25">
      <c r="A58" s="1188"/>
      <c r="B58" s="1190"/>
      <c r="C58" s="1190" t="s">
        <v>33</v>
      </c>
      <c r="D58" s="1190"/>
      <c r="E58" s="1191">
        <f>[11]INDUSTRY!$F$48</f>
        <v>5548568.2680000002</v>
      </c>
      <c r="F58" s="1191">
        <f>[11]INDUSTRY!$G$48</f>
        <v>5432731</v>
      </c>
      <c r="G58" s="1191">
        <f>[11]INDUSTRY!$H$48</f>
        <v>5441691</v>
      </c>
      <c r="H58" s="1191">
        <f>[11]INDUSTRY!$I$48</f>
        <v>5343066.5580000002</v>
      </c>
      <c r="I58" s="1191">
        <f>[11]INDUSTRY!$J$48</f>
        <v>5349180.5580000002</v>
      </c>
      <c r="J58" s="1191">
        <f>[11]INDUSTRY!$K$48</f>
        <v>5331695.6339999996</v>
      </c>
      <c r="K58" s="1191">
        <f>[11]INDUSTRY!$L$48</f>
        <v>5842764.0329999998</v>
      </c>
      <c r="L58" s="1191">
        <f>[11]INDUSTRY!$M$48</f>
        <v>5875180.0329999998</v>
      </c>
      <c r="M58" s="1191">
        <f>[11]INDUSTRY!$N$48</f>
        <v>5872191.0329999998</v>
      </c>
      <c r="N58" s="1191">
        <f>[11]INDUSTRY!$O$48</f>
        <v>5866137.2826499995</v>
      </c>
      <c r="O58" s="1191">
        <f>[11]INDUSTRY!$P$48</f>
        <v>6128739.6216499992</v>
      </c>
      <c r="P58" s="1191">
        <f>[11]INDUSTRY!$Q$48</f>
        <v>6010557.4016499994</v>
      </c>
    </row>
    <row r="59" spans="1:17" ht="15.75" thickBot="1" x14ac:dyDescent="0.3">
      <c r="A59" s="1194"/>
      <c r="B59" s="1196"/>
      <c r="C59" s="1196" t="s">
        <v>34</v>
      </c>
      <c r="D59" s="1196"/>
      <c r="E59" s="1191">
        <f>[11]INDUSTRY!$F$49</f>
        <v>5425722.2180500003</v>
      </c>
      <c r="F59" s="1191">
        <f>[11]INDUSTRY!$G$49</f>
        <v>5576076.8627499994</v>
      </c>
      <c r="G59" s="1191">
        <f>[11]INDUSTRY!$H$49</f>
        <v>5652919.5936200004</v>
      </c>
      <c r="H59" s="1191">
        <f>[11]INDUSTRY!$I$49</f>
        <v>5869200.6662076795</v>
      </c>
      <c r="I59" s="1191">
        <f>[11]INDUSTRY!$J$49</f>
        <v>6053059.8198454548</v>
      </c>
      <c r="J59" s="1191">
        <f>[11]INDUSTRY!$K$49</f>
        <v>6296304.8512600008</v>
      </c>
      <c r="K59" s="1191">
        <f>[11]INDUSTRY!$L$49</f>
        <v>5569937.8610000005</v>
      </c>
      <c r="L59" s="1191">
        <f>[11]INDUSTRY!$M$49</f>
        <v>5686476.2067400003</v>
      </c>
      <c r="M59" s="1191">
        <f>[11]INDUSTRY!$N$49</f>
        <v>5996978.1483769044</v>
      </c>
      <c r="N59" s="1191">
        <f>[11]INDUSTRY!$O$49</f>
        <v>6199868.3254794348</v>
      </c>
      <c r="O59" s="1191">
        <f>[11]INDUSTRY!$P$49</f>
        <v>5800202.5898708254</v>
      </c>
      <c r="P59" s="1191">
        <f>[11]INDUSTRY!$Q$49</f>
        <v>5925085.5678818356</v>
      </c>
    </row>
    <row r="60" spans="1:17" ht="15.75" thickBot="1" x14ac:dyDescent="0.3">
      <c r="A60" s="1202" t="s">
        <v>187</v>
      </c>
      <c r="B60" s="1203"/>
      <c r="C60" s="1203"/>
      <c r="D60" s="1203"/>
      <c r="E60" s="1191">
        <f>[11]INDUSTRY!$F$50</f>
        <v>0</v>
      </c>
      <c r="F60" s="1191">
        <f>[11]INDUSTRY!$G$50</f>
        <v>0</v>
      </c>
      <c r="G60" s="1191">
        <f>[11]INDUSTRY!$H$50</f>
        <v>0</v>
      </c>
      <c r="H60" s="1191">
        <f>[11]INDUSTRY!$I$50</f>
        <v>0</v>
      </c>
      <c r="I60" s="1191">
        <f>[11]INDUSTRY!$J$50</f>
        <v>0</v>
      </c>
      <c r="J60" s="1191">
        <f>[11]INDUSTRY!$K$50</f>
        <v>0</v>
      </c>
      <c r="K60" s="1191">
        <f>[11]INDUSTRY!$L$50</f>
        <v>0</v>
      </c>
      <c r="L60" s="1191">
        <f>[11]INDUSTRY!$M$50</f>
        <v>0</v>
      </c>
      <c r="M60" s="1191">
        <f>[11]INDUSTRY!$N$50</f>
        <v>0</v>
      </c>
      <c r="N60" s="1191">
        <f>[11]INDUSTRY!$O$50</f>
        <v>0</v>
      </c>
      <c r="O60" s="1191">
        <f>[11]INDUSTRY!$P$50</f>
        <v>0</v>
      </c>
      <c r="P60" s="1191">
        <f>[11]INDUSTRY!$Q$50</f>
        <v>0</v>
      </c>
    </row>
    <row r="61" spans="1:17" ht="15.75" thickBot="1" x14ac:dyDescent="0.3">
      <c r="A61" s="1185" t="s">
        <v>107</v>
      </c>
      <c r="B61" s="1186"/>
      <c r="C61" s="1186"/>
      <c r="D61" s="1186"/>
      <c r="E61" s="1187">
        <f>E49+E51+E60</f>
        <v>123986465.15119465</v>
      </c>
      <c r="F61" s="1187">
        <f t="shared" ref="F61:G61" si="49">F49+F51+F60</f>
        <v>123208983.04380465</v>
      </c>
      <c r="G61" s="1187">
        <f t="shared" si="49"/>
        <v>125353441.01791467</v>
      </c>
      <c r="H61" s="1187">
        <f t="shared" ref="H61:J61" si="50">H49+H51+H60</f>
        <v>124008810.37249425</v>
      </c>
      <c r="I61" s="1187">
        <f t="shared" si="50"/>
        <v>124051453.42485157</v>
      </c>
      <c r="J61" s="1187">
        <f t="shared" si="50"/>
        <v>126028194.55724877</v>
      </c>
      <c r="K61" s="1187">
        <f t="shared" ref="K61:M61" si="51">K49+K51+K60</f>
        <v>128745969.84784001</v>
      </c>
      <c r="L61" s="1187">
        <f t="shared" si="51"/>
        <v>130716990.43370312</v>
      </c>
      <c r="M61" s="1187">
        <f t="shared" si="51"/>
        <v>132378960.3595839</v>
      </c>
      <c r="N61" s="1187">
        <f t="shared" ref="N61:P61" si="52">N49+N51+N60</f>
        <v>134702526.2161935</v>
      </c>
      <c r="O61" s="1187">
        <f t="shared" si="52"/>
        <v>131100313.51236416</v>
      </c>
      <c r="P61" s="1187">
        <f t="shared" si="52"/>
        <v>132198018.98476647</v>
      </c>
      <c r="Q61" s="1183"/>
    </row>
    <row r="62" spans="1:17" ht="15.75" thickBot="1" x14ac:dyDescent="0.3">
      <c r="A62" s="1225" t="s">
        <v>82</v>
      </c>
      <c r="B62" s="1226"/>
      <c r="C62" s="1226"/>
      <c r="D62" s="1226"/>
      <c r="E62" s="1227"/>
      <c r="F62" s="1227"/>
      <c r="G62" s="1227"/>
      <c r="H62" s="1227"/>
      <c r="I62" s="1227"/>
      <c r="J62" s="1227"/>
      <c r="K62" s="1227"/>
      <c r="L62" s="1227"/>
      <c r="M62" s="1227"/>
      <c r="N62" s="1227"/>
      <c r="O62" s="1227"/>
      <c r="P62" s="1227"/>
    </row>
    <row r="63" spans="1:17" x14ac:dyDescent="0.25">
      <c r="A63" s="1228" t="s">
        <v>108</v>
      </c>
      <c r="B63" s="1229"/>
      <c r="C63" s="1229"/>
      <c r="D63" s="1229"/>
      <c r="E63" s="1191">
        <f>[11]INDUSTRY!$F$53</f>
        <v>421505.30519738997</v>
      </c>
      <c r="F63" s="1191">
        <f>[11]INDUSTRY!$G$53</f>
        <v>417965.215105674</v>
      </c>
      <c r="G63" s="1191">
        <f>[11]INDUSTRY!$H$53</f>
        <v>396965</v>
      </c>
      <c r="H63" s="1191">
        <f>[11]INDUSTRY!$I$53</f>
        <v>415394</v>
      </c>
      <c r="I63" s="1191">
        <f>[11]INDUSTRY!$J$53</f>
        <v>418906.389888882</v>
      </c>
      <c r="J63" s="1191">
        <f>[11]INDUSTRY!$K$53</f>
        <v>429623.73599000002</v>
      </c>
      <c r="K63" s="1191">
        <f>[11]INDUSTRY!$L$53</f>
        <v>412157</v>
      </c>
      <c r="L63" s="1191">
        <f>[11]INDUSTRY!$M$53</f>
        <v>453904.21931820898</v>
      </c>
      <c r="M63" s="1191">
        <f>[11]INDUSTRY!$N$53</f>
        <v>412358.41627925</v>
      </c>
      <c r="N63" s="1191">
        <f>[11]INDUSTRY!$O$53</f>
        <v>428776.64773912798</v>
      </c>
      <c r="O63" s="1191">
        <f>[11]INDUSTRY!$P$53</f>
        <v>402356.43786983599</v>
      </c>
      <c r="P63" s="1191">
        <f>[11]INDUSTRY!$Q$53</f>
        <v>392243.43785580603</v>
      </c>
    </row>
    <row r="64" spans="1:17" x14ac:dyDescent="0.25">
      <c r="A64" s="1231" t="s">
        <v>109</v>
      </c>
      <c r="B64" s="1232"/>
      <c r="C64" s="1232"/>
      <c r="D64" s="1232"/>
      <c r="E64" s="1191">
        <f>[11]INDUSTRY!$F$54</f>
        <v>0</v>
      </c>
      <c r="F64" s="1191">
        <f>[11]INDUSTRY!$G$54</f>
        <v>0</v>
      </c>
      <c r="G64" s="1191">
        <f>[11]INDUSTRY!$H$54</f>
        <v>0</v>
      </c>
      <c r="H64" s="1191">
        <f>[11]INDUSTRY!$I$54</f>
        <v>0</v>
      </c>
      <c r="I64" s="1191">
        <f>[11]INDUSTRY!$J$54</f>
        <v>0</v>
      </c>
      <c r="J64" s="1191">
        <f>[11]INDUSTRY!$K$54</f>
        <v>0</v>
      </c>
      <c r="K64" s="1191">
        <f>[11]INDUSTRY!$L$54</f>
        <v>0</v>
      </c>
      <c r="L64" s="1191">
        <f>[11]INDUSTRY!$M$54</f>
        <v>0</v>
      </c>
      <c r="M64" s="1191">
        <f>[11]INDUSTRY!$N$54</f>
        <v>0</v>
      </c>
      <c r="N64" s="1191">
        <f>[11]INDUSTRY!$O$54</f>
        <v>0</v>
      </c>
      <c r="O64" s="1191">
        <f>[11]INDUSTRY!$P$54</f>
        <v>0</v>
      </c>
      <c r="P64" s="1191">
        <f>[11]INDUSTRY!$Q$54</f>
        <v>0</v>
      </c>
    </row>
    <row r="65" spans="1:16" x14ac:dyDescent="0.25">
      <c r="A65" s="1231" t="s">
        <v>110</v>
      </c>
      <c r="B65" s="1232"/>
      <c r="C65" s="1232"/>
      <c r="D65" s="1232"/>
      <c r="E65" s="1191">
        <f>[11]INDUSTRY!$F$55</f>
        <v>0</v>
      </c>
      <c r="F65" s="1191">
        <f>[11]INDUSTRY!$G$55</f>
        <v>443826</v>
      </c>
      <c r="G65" s="1191">
        <f>[11]INDUSTRY!$H$55</f>
        <v>445000</v>
      </c>
      <c r="H65" s="1191">
        <f>[11]INDUSTRY!$I$55</f>
        <v>462381</v>
      </c>
      <c r="I65" s="1191">
        <f>[11]INDUSTRY!$J$55</f>
        <v>464098</v>
      </c>
      <c r="J65" s="1191">
        <f>[11]INDUSTRY!$K$55</f>
        <v>559647</v>
      </c>
      <c r="K65" s="1191">
        <f>[11]INDUSTRY!$L$55</f>
        <v>525937</v>
      </c>
      <c r="L65" s="1191">
        <f>[11]INDUSTRY!$M$55</f>
        <v>591182.04500000004</v>
      </c>
      <c r="M65" s="1191">
        <f>[11]INDUSTRY!$N$55</f>
        <v>567788.27</v>
      </c>
      <c r="N65" s="1191">
        <f>[11]INDUSTRY!$O$55</f>
        <v>594422.42000000004</v>
      </c>
      <c r="O65" s="1191">
        <f>[11]INDUSTRY!$P$55</f>
        <v>81647.08</v>
      </c>
      <c r="P65" s="1191">
        <f>[11]INDUSTRY!$Q$55</f>
        <v>86690</v>
      </c>
    </row>
    <row r="66" spans="1:16" x14ac:dyDescent="0.25">
      <c r="A66" s="1231" t="s">
        <v>111</v>
      </c>
      <c r="B66" s="1232"/>
      <c r="C66" s="1232"/>
      <c r="D66" s="1233"/>
      <c r="E66" s="1191">
        <f>[11]INDUSTRY!$F$56</f>
        <v>453007</v>
      </c>
      <c r="F66" s="1191">
        <f>[11]INDUSTRY!$G$56</f>
        <v>0</v>
      </c>
      <c r="G66" s="1191">
        <f>[11]INDUSTRY!$H$56</f>
        <v>0</v>
      </c>
      <c r="H66" s="1191">
        <f>[11]INDUSTRY!$I$56</f>
        <v>0</v>
      </c>
      <c r="I66" s="1191">
        <f>[11]INDUSTRY!$J$56</f>
        <v>0</v>
      </c>
      <c r="J66" s="1191">
        <f>[11]INDUSTRY!$K$56</f>
        <v>0</v>
      </c>
      <c r="K66" s="1191">
        <f>[11]INDUSTRY!$L$56</f>
        <v>0</v>
      </c>
      <c r="L66" s="1191">
        <f>[11]INDUSTRY!$M$56</f>
        <v>0</v>
      </c>
      <c r="M66" s="1191">
        <f>[11]INDUSTRY!$N$56</f>
        <v>0</v>
      </c>
      <c r="N66" s="1191">
        <f>[11]INDUSTRY!$O$56</f>
        <v>0</v>
      </c>
      <c r="O66" s="1191">
        <f>[11]INDUSTRY!$P$56</f>
        <v>0</v>
      </c>
      <c r="P66" s="1191">
        <f>[11]INDUSTRY!$Q$56</f>
        <v>0</v>
      </c>
    </row>
    <row r="67" spans="1:16" x14ac:dyDescent="0.25">
      <c r="A67" s="1231" t="s">
        <v>112</v>
      </c>
      <c r="B67" s="1233"/>
      <c r="C67" s="1233"/>
      <c r="D67" s="1233"/>
      <c r="E67" s="1191">
        <f>[11]INDUSTRY!$F$57</f>
        <v>0</v>
      </c>
      <c r="F67" s="1191">
        <f>[11]INDUSTRY!$G$57</f>
        <v>0</v>
      </c>
      <c r="G67" s="1191">
        <f>[11]INDUSTRY!$H$57</f>
        <v>0</v>
      </c>
      <c r="H67" s="1191">
        <f>[11]INDUSTRY!$I$57</f>
        <v>0</v>
      </c>
      <c r="I67" s="1191">
        <f>[11]INDUSTRY!$J$57</f>
        <v>0</v>
      </c>
      <c r="J67" s="1191">
        <f>[11]INDUSTRY!$K$57</f>
        <v>0</v>
      </c>
      <c r="K67" s="1191">
        <f>[11]INDUSTRY!$L$57</f>
        <v>0</v>
      </c>
      <c r="L67" s="1191">
        <f>[11]INDUSTRY!$M$57</f>
        <v>0</v>
      </c>
      <c r="M67" s="1191">
        <f>[11]INDUSTRY!$N$57</f>
        <v>0</v>
      </c>
      <c r="N67" s="1191">
        <f>[11]INDUSTRY!$O$57</f>
        <v>0</v>
      </c>
      <c r="O67" s="1191">
        <f>[11]INDUSTRY!$P$57</f>
        <v>0</v>
      </c>
      <c r="P67" s="1191">
        <f>[11]INDUSTRY!$Q$57</f>
        <v>0</v>
      </c>
    </row>
    <row r="68" spans="1:16" ht="15.75" thickBot="1" x14ac:dyDescent="0.3">
      <c r="A68" s="1234" t="s">
        <v>113</v>
      </c>
      <c r="B68" s="1235"/>
      <c r="C68" s="1235"/>
      <c r="D68" s="1235"/>
      <c r="E68" s="1191">
        <f>[11]INDUSTRY!$F$58</f>
        <v>0</v>
      </c>
      <c r="F68" s="1191">
        <f>[11]INDUSTRY!$G$58</f>
        <v>0</v>
      </c>
      <c r="G68" s="1191">
        <f>[11]INDUSTRY!$H$58</f>
        <v>0</v>
      </c>
      <c r="H68" s="1191">
        <f>[11]INDUSTRY!$I$58</f>
        <v>0</v>
      </c>
      <c r="I68" s="1191">
        <f>[11]INDUSTRY!$J$58</f>
        <v>0</v>
      </c>
      <c r="J68" s="1191">
        <f>[11]INDUSTRY!$K$58</f>
        <v>0</v>
      </c>
      <c r="K68" s="1191">
        <f>[11]INDUSTRY!$L$58</f>
        <v>0</v>
      </c>
      <c r="L68" s="1191">
        <f>[11]INDUSTRY!$M$58</f>
        <v>0</v>
      </c>
      <c r="M68" s="1191">
        <f>[11]INDUSTRY!$N$58</f>
        <v>0</v>
      </c>
      <c r="N68" s="1191">
        <f>[11]INDUSTRY!$O$58</f>
        <v>0</v>
      </c>
      <c r="O68" s="1191">
        <f>[11]INDUSTRY!$P$58</f>
        <v>0</v>
      </c>
      <c r="P68" s="1191">
        <f>[11]INDUSTRY!$Q$58</f>
        <v>0</v>
      </c>
    </row>
    <row r="69" spans="1:16" x14ac:dyDescent="0.25">
      <c r="A69" s="1428" t="s">
        <v>151</v>
      </c>
      <c r="B69" s="1429"/>
      <c r="C69" s="1429"/>
      <c r="D69" s="1430"/>
      <c r="E69" s="1237"/>
      <c r="F69" s="1237"/>
      <c r="G69" s="1237"/>
      <c r="H69" s="1237"/>
      <c r="I69" s="1237"/>
      <c r="J69" s="1237"/>
      <c r="K69" s="1237"/>
      <c r="L69" s="1237"/>
      <c r="M69" s="1237"/>
      <c r="N69" s="1237"/>
      <c r="O69" s="1237"/>
      <c r="P69" s="1237"/>
    </row>
    <row r="70" spans="1:16" ht="15.75" thickBot="1" x14ac:dyDescent="0.3">
      <c r="A70" s="1431"/>
      <c r="B70" s="1432"/>
      <c r="C70" s="1432"/>
      <c r="D70" s="1433"/>
      <c r="E70" s="1238"/>
      <c r="F70" s="1238"/>
      <c r="G70" s="1238"/>
      <c r="H70" s="1238"/>
      <c r="I70" s="1238"/>
      <c r="J70" s="1238"/>
      <c r="K70" s="1238"/>
      <c r="L70" s="1238"/>
      <c r="M70" s="1238"/>
      <c r="N70" s="1238"/>
      <c r="O70" s="1238"/>
      <c r="P70" s="1238"/>
    </row>
    <row r="71" spans="1:16" x14ac:dyDescent="0.25">
      <c r="A71" s="1202" t="s">
        <v>114</v>
      </c>
      <c r="B71" s="1200"/>
      <c r="C71" s="1200"/>
      <c r="D71" s="1200"/>
      <c r="E71" s="1239">
        <f>E72+E73+E74+E78</f>
        <v>12078708.106177818</v>
      </c>
      <c r="F71" s="1239">
        <f t="shared" ref="F71:G71" si="53">F72+F73+F74+F78</f>
        <v>10306401.863373807</v>
      </c>
      <c r="G71" s="1239">
        <f t="shared" si="53"/>
        <v>11832793.414659999</v>
      </c>
      <c r="H71" s="1239">
        <f t="shared" ref="H71:J71" si="54">H72+H73+H74+H78</f>
        <v>10471122.845510807</v>
      </c>
      <c r="I71" s="1239">
        <f t="shared" si="54"/>
        <v>10863305.096703466</v>
      </c>
      <c r="J71" s="1239">
        <f t="shared" si="54"/>
        <v>11772487.456556495</v>
      </c>
      <c r="K71" s="1239">
        <f t="shared" ref="K71:M71" si="55">K72+K73+K74+K78</f>
        <v>13529786.62407</v>
      </c>
      <c r="L71" s="1239">
        <f t="shared" si="55"/>
        <v>12167973.273335991</v>
      </c>
      <c r="M71" s="1239">
        <f t="shared" si="55"/>
        <v>14287464.291666044</v>
      </c>
      <c r="N71" s="1239">
        <f t="shared" ref="N71:P71" si="56">N72+N73+N74+N78</f>
        <v>14303073.701033894</v>
      </c>
      <c r="O71" s="1239">
        <f t="shared" si="56"/>
        <v>10899466.614252131</v>
      </c>
      <c r="P71" s="1239">
        <f t="shared" si="56"/>
        <v>12335401.075539177</v>
      </c>
    </row>
    <row r="72" spans="1:16" x14ac:dyDescent="0.25">
      <c r="A72" s="1188"/>
      <c r="B72" s="1190" t="s">
        <v>115</v>
      </c>
      <c r="C72" s="1240"/>
      <c r="D72" s="1240"/>
      <c r="E72" s="1191">
        <f>[11]INDUSTRY!$F$62</f>
        <v>1244618.69444</v>
      </c>
      <c r="F72" s="1191">
        <f>[11]INDUSTRY!$G$62</f>
        <v>1134557.56204</v>
      </c>
      <c r="G72" s="1191">
        <f>[11]INDUSTRY!$H$62</f>
        <v>1178656.8499499999</v>
      </c>
      <c r="H72" s="1191">
        <f>[11]INDUSTRY!$I$62</f>
        <v>1141122.8337179502</v>
      </c>
      <c r="I72" s="1191">
        <f>[11]INDUSTRY!$J$62</f>
        <v>1164595.4843205097</v>
      </c>
      <c r="J72" s="1191">
        <f>[11]INDUSTRY!$K$62</f>
        <v>985938.05216992996</v>
      </c>
      <c r="K72" s="1191">
        <f>[11]INDUSTRY!$L$62</f>
        <v>1195670</v>
      </c>
      <c r="L72" s="1191">
        <f>[11]INDUSTRY!$M$62</f>
        <v>1256510.1379693502</v>
      </c>
      <c r="M72" s="1191">
        <f>[11]INDUSTRY!$N$62</f>
        <v>1103414.2717837601</v>
      </c>
      <c r="N72" s="1191">
        <f>[11]INDUSTRY!$O$62</f>
        <v>1206795.0091576998</v>
      </c>
      <c r="O72" s="1191">
        <f>[11]INDUSTRY!$P$62</f>
        <v>1270442.9045433302</v>
      </c>
      <c r="P72" s="1191">
        <f>[11]INDUSTRY!$Q$62</f>
        <v>1631345.1011777697</v>
      </c>
    </row>
    <row r="73" spans="1:16" x14ac:dyDescent="0.25">
      <c r="A73" s="1188"/>
      <c r="B73" s="1190" t="s">
        <v>39</v>
      </c>
      <c r="C73" s="1190"/>
      <c r="D73" s="1190"/>
      <c r="E73" s="1191">
        <f>[11]INDUSTRY!$F$63</f>
        <v>78081.021510000006</v>
      </c>
      <c r="F73" s="1191">
        <f>[11]INDUSTRY!$G$63</f>
        <v>90471.566680000004</v>
      </c>
      <c r="G73" s="1191">
        <f>[11]INDUSTRY!$H$63</f>
        <v>76170.193950000001</v>
      </c>
      <c r="H73" s="1191">
        <f>[11]INDUSTRY!$I$63</f>
        <v>108604.46535805</v>
      </c>
      <c r="I73" s="1191">
        <f>[11]INDUSTRY!$J$63</f>
        <v>83768.729965089995</v>
      </c>
      <c r="J73" s="1191">
        <f>[11]INDUSTRY!$K$63</f>
        <v>103551.98749307</v>
      </c>
      <c r="K73" s="1191">
        <f>[11]INDUSTRY!$L$63</f>
        <v>90692</v>
      </c>
      <c r="L73" s="1191">
        <f>[11]INDUSTRY!$M$63</f>
        <v>129523.87500215</v>
      </c>
      <c r="M73" s="1191">
        <f>[11]INDUSTRY!$N$63</f>
        <v>126472.36135404001</v>
      </c>
      <c r="N73" s="1191">
        <f>[11]INDUSTRY!$O$63</f>
        <v>96149.970971100018</v>
      </c>
      <c r="O73" s="1191">
        <f>[11]INDUSTRY!$P$63</f>
        <v>68477.518639069996</v>
      </c>
      <c r="P73" s="1191">
        <f>[11]INDUSTRY!$Q$63</f>
        <v>87025.498512229999</v>
      </c>
    </row>
    <row r="74" spans="1:16" x14ac:dyDescent="0.25">
      <c r="A74" s="1241"/>
      <c r="B74" s="1192" t="s">
        <v>116</v>
      </c>
      <c r="C74" s="1192"/>
      <c r="D74" s="1203"/>
      <c r="E74" s="1187">
        <f>E75+E76+E77</f>
        <v>3333428.52312</v>
      </c>
      <c r="F74" s="1187">
        <f t="shared" ref="F74:G74" si="57">F75+F76+F77</f>
        <v>2609147.4029299999</v>
      </c>
      <c r="G74" s="1187">
        <f t="shared" si="57"/>
        <v>4150362.1074999999</v>
      </c>
      <c r="H74" s="1187">
        <f t="shared" ref="H74:J74" si="58">H75+H76+H77</f>
        <v>4840414.3299899995</v>
      </c>
      <c r="I74" s="1187">
        <f t="shared" si="58"/>
        <v>4151478.9843899999</v>
      </c>
      <c r="J74" s="1187">
        <f t="shared" si="58"/>
        <v>3967750.52104</v>
      </c>
      <c r="K74" s="1187">
        <f t="shared" ref="K74:M74" si="59">K75+K76+K77</f>
        <v>4972511.6240699999</v>
      </c>
      <c r="L74" s="1187">
        <f t="shared" si="59"/>
        <v>2996550.7670200001</v>
      </c>
      <c r="M74" s="1187">
        <f t="shared" si="59"/>
        <v>4668388.1350999996</v>
      </c>
      <c r="N74" s="1187">
        <f t="shared" ref="N74:P74" si="60">N75+N76+N77</f>
        <v>3506019.7209400004</v>
      </c>
      <c r="O74" s="1187">
        <f t="shared" si="60"/>
        <v>2810872.6587699996</v>
      </c>
      <c r="P74" s="1187">
        <f t="shared" si="60"/>
        <v>3713213.9694399997</v>
      </c>
    </row>
    <row r="75" spans="1:16" x14ac:dyDescent="0.25">
      <c r="A75" s="1188"/>
      <c r="B75" s="1190"/>
      <c r="C75" s="1190" t="s">
        <v>41</v>
      </c>
      <c r="D75" s="1190"/>
      <c r="E75" s="1191">
        <f>[11]INDUSTRY!$F$65</f>
        <v>1099480.0789999999</v>
      </c>
      <c r="F75" s="1191">
        <f>[11]INDUSTRY!$G$65</f>
        <v>1078546.7541</v>
      </c>
      <c r="G75" s="1191">
        <f>[11]INDUSTRY!$H$65</f>
        <v>1097255.4591999999</v>
      </c>
      <c r="H75" s="1191">
        <f>[11]INDUSTRY!$I$65</f>
        <v>1093262.7675900001</v>
      </c>
      <c r="I75" s="1191">
        <f>[11]INDUSTRY!$J$65</f>
        <v>1092324.6703000001</v>
      </c>
      <c r="J75" s="1191">
        <f>[11]INDUSTRY!$K$65</f>
        <v>1089983.68631</v>
      </c>
      <c r="K75" s="1191">
        <f>[11]INDUSTRY!$L$65</f>
        <v>1100473.1710299999</v>
      </c>
      <c r="L75" s="1191">
        <f>[11]INDUSTRY!$M$65</f>
        <v>1112869.3781900001</v>
      </c>
      <c r="M75" s="1191">
        <f>[11]INDUSTRY!$N$65</f>
        <v>1144355.4936899999</v>
      </c>
      <c r="N75" s="1191">
        <f>[11]INDUSTRY!$O$65</f>
        <v>1154282.27342</v>
      </c>
      <c r="O75" s="1191">
        <f>[11]INDUSTRY!$P$65</f>
        <v>1144842.1945799999</v>
      </c>
      <c r="P75" s="1191">
        <f>[11]INDUSTRY!$Q$65</f>
        <v>1155287.5225999998</v>
      </c>
    </row>
    <row r="76" spans="1:16" x14ac:dyDescent="0.25">
      <c r="A76" s="1188"/>
      <c r="B76" s="1190"/>
      <c r="C76" s="1190" t="s">
        <v>42</v>
      </c>
      <c r="D76" s="1190"/>
      <c r="E76" s="1191">
        <f>[11]INDUSTRY!$F$66</f>
        <v>1613592.4441199999</v>
      </c>
      <c r="F76" s="1191">
        <f>[11]INDUSTRY!$G$66</f>
        <v>1124961.6488300001</v>
      </c>
      <c r="G76" s="1191">
        <f>[11]INDUSTRY!$H$66</f>
        <v>1319455.6483</v>
      </c>
      <c r="H76" s="1191">
        <f>[11]INDUSTRY!$I$66</f>
        <v>2669816.5623999997</v>
      </c>
      <c r="I76" s="1191">
        <f>[11]INDUSTRY!$J$66</f>
        <v>2412117.31409</v>
      </c>
      <c r="J76" s="1191">
        <f>[11]INDUSTRY!$K$66</f>
        <v>1951301.83473</v>
      </c>
      <c r="K76" s="1191">
        <f>[11]INDUSTRY!$L$66</f>
        <v>3234980.4530399996</v>
      </c>
      <c r="L76" s="1191">
        <f>[11]INDUSTRY!$M$66</f>
        <v>1786381.3888299998</v>
      </c>
      <c r="M76" s="1191">
        <f>[11]INDUSTRY!$N$66</f>
        <v>2777334.6414099992</v>
      </c>
      <c r="N76" s="1191">
        <f>[11]INDUSTRY!$O$66</f>
        <v>1866771.4475200002</v>
      </c>
      <c r="O76" s="1191">
        <f>[11]INDUSTRY!$P$66</f>
        <v>1444967.46419</v>
      </c>
      <c r="P76" s="1191">
        <f>[11]INDUSTRY!$Q$66</f>
        <v>2220866.4468399999</v>
      </c>
    </row>
    <row r="77" spans="1:16" x14ac:dyDescent="0.25">
      <c r="A77" s="1188"/>
      <c r="B77" s="1190"/>
      <c r="C77" s="1190" t="s">
        <v>43</v>
      </c>
      <c r="D77" s="1190"/>
      <c r="E77" s="1191">
        <f>[11]INDUSTRY!$F$67</f>
        <v>620356</v>
      </c>
      <c r="F77" s="1191">
        <f>[11]INDUSTRY!$G$67</f>
        <v>405639</v>
      </c>
      <c r="G77" s="1191">
        <f>[11]INDUSTRY!$H$67</f>
        <v>1733651</v>
      </c>
      <c r="H77" s="1191">
        <f>[11]INDUSTRY!$I$67</f>
        <v>1077335</v>
      </c>
      <c r="I77" s="1191">
        <f>[11]INDUSTRY!$J$67</f>
        <v>647037</v>
      </c>
      <c r="J77" s="1191">
        <f>[11]INDUSTRY!$K$67</f>
        <v>926465</v>
      </c>
      <c r="K77" s="1191">
        <f>[11]INDUSTRY!$L$67</f>
        <v>637058</v>
      </c>
      <c r="L77" s="1191">
        <f>[11]INDUSTRY!$M$67</f>
        <v>97300</v>
      </c>
      <c r="M77" s="1191">
        <f>[11]INDUSTRY!$N$67</f>
        <v>746698</v>
      </c>
      <c r="N77" s="1191">
        <f>[11]INDUSTRY!$O$67</f>
        <v>484966</v>
      </c>
      <c r="O77" s="1191">
        <f>[11]INDUSTRY!$P$67</f>
        <v>221063</v>
      </c>
      <c r="P77" s="1191">
        <f>[11]INDUSTRY!$Q$67</f>
        <v>337060</v>
      </c>
    </row>
    <row r="78" spans="1:16" x14ac:dyDescent="0.25">
      <c r="A78" s="1188"/>
      <c r="B78" s="1242" t="s">
        <v>117</v>
      </c>
      <c r="C78" s="1201"/>
      <c r="D78" s="1190"/>
      <c r="E78" s="1187">
        <f>E79+E80</f>
        <v>7422579.8671078188</v>
      </c>
      <c r="F78" s="1187">
        <f t="shared" ref="F78:G78" si="61">F79+F80</f>
        <v>6472225.3317238064</v>
      </c>
      <c r="G78" s="1187">
        <f t="shared" si="61"/>
        <v>6427604.2632599995</v>
      </c>
      <c r="H78" s="1187">
        <f t="shared" ref="H78:J78" si="62">H79+H80</f>
        <v>4380981.2164448071</v>
      </c>
      <c r="I78" s="1187">
        <f t="shared" si="62"/>
        <v>5463461.8980278671</v>
      </c>
      <c r="J78" s="1187">
        <f t="shared" si="62"/>
        <v>6715246.8958534943</v>
      </c>
      <c r="K78" s="1187">
        <f t="shared" ref="K78:M78" si="63">K79+K80</f>
        <v>7270913</v>
      </c>
      <c r="L78" s="1187">
        <f t="shared" si="63"/>
        <v>7785388.4933444913</v>
      </c>
      <c r="M78" s="1187">
        <f t="shared" si="63"/>
        <v>8389189.5234282445</v>
      </c>
      <c r="N78" s="1187">
        <f t="shared" ref="N78:P78" si="64">N79+N80</f>
        <v>9494108.999965094</v>
      </c>
      <c r="O78" s="1187">
        <f t="shared" si="64"/>
        <v>6749673.5322997328</v>
      </c>
      <c r="P78" s="1187">
        <f t="shared" si="64"/>
        <v>6903816.5064091776</v>
      </c>
    </row>
    <row r="79" spans="1:16" x14ac:dyDescent="0.25">
      <c r="A79" s="1188"/>
      <c r="B79" s="1201"/>
      <c r="C79" s="1243" t="s">
        <v>118</v>
      </c>
      <c r="D79" s="1190"/>
      <c r="E79" s="1191">
        <f>[11]INDUSTRY!$F$69</f>
        <v>3470043.0047478192</v>
      </c>
      <c r="F79" s="1191">
        <f>[11]INDUSTRY!$G$69</f>
        <v>3525178.415143806</v>
      </c>
      <c r="G79" s="1191">
        <f>[11]INDUSTRY!$H$69</f>
        <v>3795537.8372499999</v>
      </c>
      <c r="H79" s="1191">
        <f>[11]INDUSTRY!$I$69</f>
        <v>2131774.9575097999</v>
      </c>
      <c r="I79" s="1191">
        <f>[11]INDUSTRY!$J$69</f>
        <v>3212288.101867436</v>
      </c>
      <c r="J79" s="1191">
        <f>[11]INDUSTRY!$K$69</f>
        <v>4461248.875008082</v>
      </c>
      <c r="K79" s="1191">
        <f>[11]INDUSTRY!$L$69</f>
        <v>5085680</v>
      </c>
      <c r="L79" s="1191">
        <f>[11]INDUSTRY!$M$69</f>
        <v>5417855.4646480521</v>
      </c>
      <c r="M79" s="1191">
        <f>[11]INDUSTRY!$N$69</f>
        <v>5867719.3189681908</v>
      </c>
      <c r="N79" s="1191">
        <f>[11]INDUSTRY!$O$69</f>
        <v>6449440.1848958274</v>
      </c>
      <c r="O79" s="1191">
        <f>[11]INDUSTRY!$P$69</f>
        <v>4311070.047584245</v>
      </c>
      <c r="P79" s="1191">
        <f>[11]INDUSTRY!$Q$69</f>
        <v>3128479.9981091782</v>
      </c>
    </row>
    <row r="80" spans="1:16" ht="15.75" thickBot="1" x14ac:dyDescent="0.3">
      <c r="A80" s="1244"/>
      <c r="B80" s="1215"/>
      <c r="C80" s="1245" t="s">
        <v>119</v>
      </c>
      <c r="D80" s="1203"/>
      <c r="E80" s="1191">
        <f>[11]INDUSTRY!$F$70</f>
        <v>3952536.8623599997</v>
      </c>
      <c r="F80" s="1191">
        <f>[11]INDUSTRY!$G$70</f>
        <v>2947046.9165800004</v>
      </c>
      <c r="G80" s="1191">
        <f>[11]INDUSTRY!$H$70</f>
        <v>2632066.4260100001</v>
      </c>
      <c r="H80" s="1191">
        <f>[11]INDUSTRY!$I$70</f>
        <v>2249206.2589350077</v>
      </c>
      <c r="I80" s="1191">
        <f>[11]INDUSTRY!$J$70</f>
        <v>2251173.7961604306</v>
      </c>
      <c r="J80" s="1191">
        <f>[11]INDUSTRY!$K$70</f>
        <v>2253998.0208454123</v>
      </c>
      <c r="K80" s="1191">
        <f>[11]INDUSTRY!$L$70</f>
        <v>2185233</v>
      </c>
      <c r="L80" s="1191">
        <f>[11]INDUSTRY!$M$70</f>
        <v>2367533.0286964392</v>
      </c>
      <c r="M80" s="1191">
        <f>[11]INDUSTRY!$N$70</f>
        <v>2521470.2044600542</v>
      </c>
      <c r="N80" s="1191">
        <f>[11]INDUSTRY!$O$70</f>
        <v>3044668.8150692661</v>
      </c>
      <c r="O80" s="1191">
        <f>[11]INDUSTRY!$P$70</f>
        <v>2438603.4847154883</v>
      </c>
      <c r="P80" s="1191">
        <f>[11]INDUSTRY!$Q$70</f>
        <v>3775336.5082999999</v>
      </c>
    </row>
    <row r="81" spans="1:16" x14ac:dyDescent="0.25">
      <c r="A81" s="1197" t="s">
        <v>168</v>
      </c>
      <c r="B81" s="1198"/>
      <c r="C81" s="1218"/>
      <c r="D81" s="1218"/>
      <c r="E81" s="1187">
        <f>SUM(E82:E84)-E85</f>
        <v>11645657.03040218</v>
      </c>
      <c r="F81" s="1187">
        <f t="shared" ref="F81:P81" si="65">SUM(F82:F84)-F85</f>
        <v>11896267.134196192</v>
      </c>
      <c r="G81" s="1187">
        <f t="shared" si="65"/>
        <v>12966409.688510001</v>
      </c>
      <c r="H81" s="1187">
        <f t="shared" si="65"/>
        <v>12988043.9066702</v>
      </c>
      <c r="I81" s="1187">
        <f t="shared" si="65"/>
        <v>12270510.719652563</v>
      </c>
      <c r="J81" s="1187">
        <f t="shared" si="65"/>
        <v>12666011.229447357</v>
      </c>
      <c r="K81" s="1187">
        <f t="shared" si="65"/>
        <v>14106890.366775338</v>
      </c>
      <c r="L81" s="1187">
        <f t="shared" si="65"/>
        <v>15051584.893721949</v>
      </c>
      <c r="M81" s="1187">
        <f t="shared" si="65"/>
        <v>15487772.31517181</v>
      </c>
      <c r="N81" s="1187">
        <f t="shared" si="65"/>
        <v>16370599.696794173</v>
      </c>
      <c r="O81" s="1187">
        <f t="shared" si="65"/>
        <v>16008290.088805754</v>
      </c>
      <c r="P81" s="1187">
        <f t="shared" si="65"/>
        <v>15427531.218970822</v>
      </c>
    </row>
    <row r="82" spans="1:16" x14ac:dyDescent="0.25">
      <c r="A82" s="1199"/>
      <c r="B82" s="1201" t="s">
        <v>169</v>
      </c>
      <c r="C82" s="1246"/>
      <c r="D82" s="1247"/>
      <c r="E82" s="1191">
        <f>[11]INDUSTRY!$F$72</f>
        <v>430350.53151</v>
      </c>
      <c r="F82" s="1191">
        <f>[11]INDUSTRY!$G$72</f>
        <v>433118.42738999997</v>
      </c>
      <c r="G82" s="1191">
        <f>[11]INDUSTRY!$H$72</f>
        <v>423011</v>
      </c>
      <c r="H82" s="1191">
        <f>[11]INDUSTRY!$I$72</f>
        <v>425858.99452999997</v>
      </c>
      <c r="I82" s="1191">
        <f>[11]INDUSTRY!$J$72</f>
        <v>428801.53151</v>
      </c>
      <c r="J82" s="1191">
        <f>[11]INDUSTRY!$K$72</f>
        <v>326223.66850000003</v>
      </c>
      <c r="K82" s="1191">
        <f>[11]INDUSTRY!$L$72</f>
        <v>529644.96330000006</v>
      </c>
      <c r="L82" s="1191">
        <f>[11]INDUSTRY!$M$72</f>
        <v>533289.80738999997</v>
      </c>
      <c r="M82" s="1191">
        <f>[11]INDUSTRY!$N$72</f>
        <v>536817.07588000002</v>
      </c>
      <c r="N82" s="1191">
        <f>[11]INDUSTRY!$O$72</f>
        <v>537519.66177000001</v>
      </c>
      <c r="O82" s="1191">
        <f>[11]INDUSTRY!$P$72</f>
        <v>541053.96178000001</v>
      </c>
      <c r="P82" s="1191">
        <f>[11]INDUSTRY!$Q$72</f>
        <v>421576.75124000001</v>
      </c>
    </row>
    <row r="83" spans="1:16" x14ac:dyDescent="0.25">
      <c r="A83" s="1199"/>
      <c r="B83" s="1242" t="s">
        <v>170</v>
      </c>
      <c r="C83" s="1215"/>
      <c r="D83" s="1201"/>
      <c r="E83" s="1191">
        <f>[11]INDUSTRY!$F$73</f>
        <v>10091885.80493</v>
      </c>
      <c r="F83" s="1191">
        <f>[11]INDUSTRY!$G$73</f>
        <v>10328708.17698</v>
      </c>
      <c r="G83" s="1191">
        <f>[11]INDUSTRY!$H$73</f>
        <v>11401861.688510001</v>
      </c>
      <c r="H83" s="1191">
        <f>[11]INDUSTRY!$I$73</f>
        <v>11401239.87005</v>
      </c>
      <c r="I83" s="1191">
        <f>[11]INDUSTRY!$J$73</f>
        <v>10678670.00499</v>
      </c>
      <c r="J83" s="1191">
        <f>[11]INDUSTRY!$K$73</f>
        <v>11141666.716839999</v>
      </c>
      <c r="K83" s="1191">
        <f>[11]INDUSTRY!$L$73</f>
        <v>12356634.62934</v>
      </c>
      <c r="L83" s="1191">
        <f>[11]INDUSTRY!$M$73</f>
        <v>13246192.492040001</v>
      </c>
      <c r="M83" s="1191">
        <f>[11]INDUSTRY!$N$73</f>
        <v>13560778.66643</v>
      </c>
      <c r="N83" s="1191">
        <f>[11]INDUSTRY!$O$73</f>
        <v>14220150.96563</v>
      </c>
      <c r="O83" s="1191">
        <f>[11]INDUSTRY!$P$73</f>
        <v>13714205.815189999</v>
      </c>
      <c r="P83" s="1191">
        <f>[11]INDUSTRY!$Q$73</f>
        <v>13041264.26533</v>
      </c>
    </row>
    <row r="84" spans="1:16" x14ac:dyDescent="0.25">
      <c r="A84" s="1199"/>
      <c r="B84" s="1242" t="s">
        <v>43</v>
      </c>
      <c r="C84" s="1248"/>
      <c r="D84" s="1201"/>
      <c r="E84" s="1191">
        <f>[11]INDUSTRY!$F$74</f>
        <v>1123420.6939621808</v>
      </c>
      <c r="F84" s="1191">
        <f>[11]INDUSTRY!$G$74</f>
        <v>1134440.5298261931</v>
      </c>
      <c r="G84" s="1191">
        <f>[11]INDUSTRY!$H$74</f>
        <v>1141537</v>
      </c>
      <c r="H84" s="1191">
        <f>[11]INDUSTRY!$I$74</f>
        <v>1160945.0420901999</v>
      </c>
      <c r="I84" s="1191">
        <f>[11]INDUSTRY!$J$74</f>
        <v>1163039.1831525636</v>
      </c>
      <c r="J84" s="1191">
        <f>[11]INDUSTRY!$K$74</f>
        <v>1198120.8441073569</v>
      </c>
      <c r="K84" s="1191">
        <f>[11]INDUSTRY!$L$74</f>
        <v>1220610.7741353365</v>
      </c>
      <c r="L84" s="1191">
        <f>[11]INDUSTRY!$M$74</f>
        <v>1272102.5942919471</v>
      </c>
      <c r="M84" s="1191">
        <f>[11]INDUSTRY!$N$74</f>
        <v>1390176.5728618086</v>
      </c>
      <c r="N84" s="1191">
        <f>[11]INDUSTRY!$O$74</f>
        <v>1614076.340234173</v>
      </c>
      <c r="O84" s="1191">
        <f>[11]INDUSTRY!$P$74</f>
        <v>1754200.3118357542</v>
      </c>
      <c r="P84" s="1191">
        <f>[11]INDUSTRY!$Q$74</f>
        <v>1965893.2024008217</v>
      </c>
    </row>
    <row r="85" spans="1:16" ht="15.75" thickBot="1" x14ac:dyDescent="0.3">
      <c r="A85" s="1249"/>
      <c r="B85" s="1219" t="s">
        <v>60</v>
      </c>
      <c r="C85" s="1190"/>
      <c r="D85" s="1190"/>
      <c r="E85" s="1191">
        <f>[11]INDUSTRY!$F$75</f>
        <v>0</v>
      </c>
      <c r="F85" s="1191">
        <f>[11]INDUSTRY!$G$75</f>
        <v>0</v>
      </c>
      <c r="G85" s="1191">
        <f>[11]INDUSTRY!$H$75</f>
        <v>0</v>
      </c>
      <c r="H85" s="1191">
        <f>[11]INDUSTRY!$I$75</f>
        <v>0</v>
      </c>
      <c r="I85" s="1191">
        <f>[11]INDUSTRY!$J$75</f>
        <v>0</v>
      </c>
      <c r="J85" s="1191">
        <f>[11]INDUSTRY!$K$75</f>
        <v>0</v>
      </c>
      <c r="K85" s="1191">
        <f>[11]INDUSTRY!$L$75</f>
        <v>0</v>
      </c>
      <c r="L85" s="1191">
        <f>[11]INDUSTRY!$M$75</f>
        <v>0</v>
      </c>
      <c r="M85" s="1191">
        <f>[11]INDUSTRY!$N$75</f>
        <v>0</v>
      </c>
      <c r="N85" s="1191">
        <f>[11]INDUSTRY!$O$75</f>
        <v>1147.2708400000001</v>
      </c>
      <c r="O85" s="1191">
        <f>[11]INDUSTRY!$P$75</f>
        <v>1170</v>
      </c>
      <c r="P85" s="1191">
        <f>[11]INDUSTRY!$Q$75</f>
        <v>1203</v>
      </c>
    </row>
    <row r="86" spans="1:16" x14ac:dyDescent="0.25">
      <c r="A86" s="1197" t="s">
        <v>120</v>
      </c>
      <c r="B86" s="1198"/>
      <c r="C86" s="1218"/>
      <c r="D86" s="1218"/>
      <c r="E86" s="1187">
        <f>SUM(E87:E100)</f>
        <v>92123375.227369994</v>
      </c>
      <c r="F86" s="1187">
        <f t="shared" ref="F86:G86" si="66">SUM(F87:F100)</f>
        <v>93171407.820430011</v>
      </c>
      <c r="G86" s="1187">
        <f t="shared" si="66"/>
        <v>93006390.195869997</v>
      </c>
      <c r="H86" s="1187">
        <f t="shared" ref="H86:J86" si="67">SUM(H87:H100)</f>
        <v>93686715.334843025</v>
      </c>
      <c r="I86" s="1187">
        <f t="shared" si="67"/>
        <v>93283367.337569997</v>
      </c>
      <c r="J86" s="1187">
        <f t="shared" si="67"/>
        <v>93862739.850779995</v>
      </c>
      <c r="K86" s="1187">
        <f t="shared" ref="K86:M86" si="68">SUM(K87:K100)</f>
        <v>94180137.464369968</v>
      </c>
      <c r="L86" s="1187">
        <f t="shared" si="68"/>
        <v>95239783.791270003</v>
      </c>
      <c r="M86" s="1187">
        <f t="shared" si="68"/>
        <v>95446180.816109926</v>
      </c>
      <c r="N86" s="1187">
        <f t="shared" ref="N86:P86" si="69">SUM(N87:N100)</f>
        <v>95795880.57249999</v>
      </c>
      <c r="O86" s="1187">
        <f t="shared" si="69"/>
        <v>96379878.145464152</v>
      </c>
      <c r="P86" s="1187">
        <f t="shared" si="69"/>
        <v>96904126.354970008</v>
      </c>
    </row>
    <row r="87" spans="1:16" x14ac:dyDescent="0.25">
      <c r="A87" s="1199"/>
      <c r="B87" s="1201" t="s">
        <v>121</v>
      </c>
      <c r="C87" s="1246"/>
      <c r="D87" s="1247"/>
      <c r="E87" s="1191">
        <f>[11]INDUSTRY!$F$77</f>
        <v>53517.248209999998</v>
      </c>
      <c r="F87" s="1191">
        <f>[11]INDUSTRY!$G$77</f>
        <v>0</v>
      </c>
      <c r="G87" s="1191">
        <f>[11]INDUSTRY!$H$77</f>
        <v>0</v>
      </c>
      <c r="H87" s="1191">
        <f>[11]INDUSTRY!$I$77</f>
        <v>0</v>
      </c>
      <c r="I87" s="1191">
        <f>[11]INDUSTRY!$J$77</f>
        <v>0</v>
      </c>
      <c r="J87" s="1191">
        <f>[11]INDUSTRY!$K$77</f>
        <v>0</v>
      </c>
      <c r="K87" s="1191">
        <f>[11]INDUSTRY!$L$77</f>
        <v>0</v>
      </c>
      <c r="L87" s="1191">
        <f>[11]INDUSTRY!$M$77</f>
        <v>0</v>
      </c>
      <c r="M87" s="1191">
        <f>[11]INDUSTRY!$N$77</f>
        <v>11252</v>
      </c>
      <c r="N87" s="1191">
        <f>[11]INDUSTRY!$O$77</f>
        <v>0</v>
      </c>
      <c r="O87" s="1191">
        <f>[11]INDUSTRY!$P$77</f>
        <v>0</v>
      </c>
      <c r="P87" s="1191">
        <f>[11]INDUSTRY!$Q$77</f>
        <v>0</v>
      </c>
    </row>
    <row r="88" spans="1:16" x14ac:dyDescent="0.25">
      <c r="A88" s="1199"/>
      <c r="B88" s="1242" t="s">
        <v>122</v>
      </c>
      <c r="C88" s="1215"/>
      <c r="D88" s="1201"/>
      <c r="E88" s="1191">
        <f>[11]INDUSTRY!$F$78</f>
        <v>0</v>
      </c>
      <c r="F88" s="1191">
        <f>[11]INDUSTRY!$G$78</f>
        <v>0</v>
      </c>
      <c r="G88" s="1191">
        <f>[11]INDUSTRY!$H$78</f>
        <v>0</v>
      </c>
      <c r="H88" s="1191">
        <f>[11]INDUSTRY!$I$78</f>
        <v>0</v>
      </c>
      <c r="I88" s="1191">
        <f>[11]INDUSTRY!$J$78</f>
        <v>0</v>
      </c>
      <c r="J88" s="1191">
        <f>[11]INDUSTRY!$K$78</f>
        <v>0</v>
      </c>
      <c r="K88" s="1191">
        <f>[11]INDUSTRY!$L$78</f>
        <v>0</v>
      </c>
      <c r="L88" s="1191">
        <f>[11]INDUSTRY!$M$78</f>
        <v>0</v>
      </c>
      <c r="M88" s="1191">
        <f>[11]INDUSTRY!$N$78</f>
        <v>0</v>
      </c>
      <c r="N88" s="1191">
        <f>[11]INDUSTRY!$O$78</f>
        <v>0</v>
      </c>
      <c r="O88" s="1191">
        <f>[11]INDUSTRY!$P$78</f>
        <v>0</v>
      </c>
      <c r="P88" s="1191">
        <f>[11]INDUSTRY!$Q$78</f>
        <v>0</v>
      </c>
    </row>
    <row r="89" spans="1:16" x14ac:dyDescent="0.25">
      <c r="A89" s="1199"/>
      <c r="B89" s="1242" t="s">
        <v>123</v>
      </c>
      <c r="C89" s="1248"/>
      <c r="D89" s="1201"/>
      <c r="E89" s="1191">
        <f>[11]INDUSTRY!$F$79</f>
        <v>459387.08746000001</v>
      </c>
      <c r="F89" s="1191">
        <f>[11]INDUSTRY!$G$79</f>
        <v>514280.01854999998</v>
      </c>
      <c r="G89" s="1191">
        <f>[11]INDUSTRY!$H$79</f>
        <v>491702</v>
      </c>
      <c r="H89" s="1191">
        <f>[11]INDUSTRY!$I$79</f>
        <v>604852.55987</v>
      </c>
      <c r="I89" s="1191">
        <f>[11]INDUSTRY!$J$79</f>
        <v>517755.61029000004</v>
      </c>
      <c r="J89" s="1191">
        <f>[11]INDUSTRY!$K$79</f>
        <v>529246.76698999992</v>
      </c>
      <c r="K89" s="1191">
        <f>[11]INDUSTRY!$L$79</f>
        <v>497142.22414999997</v>
      </c>
      <c r="L89" s="1191">
        <f>[11]INDUSTRY!$M$79</f>
        <v>719405.54455000011</v>
      </c>
      <c r="M89" s="1191">
        <f>[11]INDUSTRY!$N$79</f>
        <v>714829.73193000001</v>
      </c>
      <c r="N89" s="1191">
        <f>[11]INDUSTRY!$O$79</f>
        <v>767397.99015000009</v>
      </c>
      <c r="O89" s="1191">
        <f>[11]INDUSTRY!$P$79</f>
        <v>207449.94426000002</v>
      </c>
      <c r="P89" s="1191">
        <f>[11]INDUSTRY!$Q$79</f>
        <v>183122.43083000003</v>
      </c>
    </row>
    <row r="90" spans="1:16" x14ac:dyDescent="0.25">
      <c r="A90" s="1249"/>
      <c r="B90" s="1437" t="s">
        <v>50</v>
      </c>
      <c r="C90" s="1437"/>
      <c r="D90" s="1438"/>
      <c r="E90" s="1191">
        <f>[11]INDUSTRY!$F$80</f>
        <v>12296897.557379998</v>
      </c>
      <c r="F90" s="1191">
        <f>[11]INDUSTRY!$G$80</f>
        <v>12240934.22119</v>
      </c>
      <c r="G90" s="1191">
        <f>[11]INDUSTRY!$H$80</f>
        <v>12136523.86816</v>
      </c>
      <c r="H90" s="1191">
        <f>[11]INDUSTRY!$I$80</f>
        <v>11977911.237650001</v>
      </c>
      <c r="I90" s="1191">
        <f>[11]INDUSTRY!$J$80</f>
        <v>11933614.39225</v>
      </c>
      <c r="J90" s="1191">
        <f>[11]INDUSTRY!$K$80</f>
        <v>11830107.421</v>
      </c>
      <c r="K90" s="1191">
        <f>[11]INDUSTRY!$L$80</f>
        <v>11827739.481079999</v>
      </c>
      <c r="L90" s="1191">
        <f>[11]INDUSTRY!$M$80</f>
        <v>11787074.720479999</v>
      </c>
      <c r="M90" s="1191">
        <f>[11]INDUSTRY!$N$80</f>
        <v>11731287.892820001</v>
      </c>
      <c r="N90" s="1191">
        <f>[11]INDUSTRY!$O$80</f>
        <v>11681763.242830001</v>
      </c>
      <c r="O90" s="1191">
        <f>[11]INDUSTRY!$P$80</f>
        <v>11569588.579659998</v>
      </c>
      <c r="P90" s="1191">
        <f>[11]INDUSTRY!$Q$80</f>
        <v>11535307.125740001</v>
      </c>
    </row>
    <row r="91" spans="1:16" x14ac:dyDescent="0.25">
      <c r="A91" s="1188"/>
      <c r="B91" s="1190" t="s">
        <v>171</v>
      </c>
      <c r="C91" s="1190"/>
      <c r="D91" s="1190"/>
      <c r="E91" s="1191">
        <f>[11]INDUSTRY!$F$81</f>
        <v>35460386.076650001</v>
      </c>
      <c r="F91" s="1191">
        <f>[11]INDUSTRY!$G$81</f>
        <v>35727278.190210007</v>
      </c>
      <c r="G91" s="1191">
        <f>[11]INDUSTRY!$H$81</f>
        <v>35878000.319700003</v>
      </c>
      <c r="H91" s="1191">
        <f>[11]INDUSTRY!$I$81</f>
        <v>36094202.746020004</v>
      </c>
      <c r="I91" s="1191">
        <f>[11]INDUSTRY!$J$81</f>
        <v>36293471.201499999</v>
      </c>
      <c r="J91" s="1191">
        <f>[11]INDUSTRY!$K$81</f>
        <v>36464586.785729997</v>
      </c>
      <c r="K91" s="1191">
        <f>[11]INDUSTRY!$L$81</f>
        <v>36691216.430500001</v>
      </c>
      <c r="L91" s="1191">
        <f>[11]INDUSTRY!$M$81</f>
        <v>36956655.881669998</v>
      </c>
      <c r="M91" s="1191">
        <f>[11]INDUSTRY!$N$81</f>
        <v>37138084.911490001</v>
      </c>
      <c r="N91" s="1191">
        <f>[11]INDUSTRY!$O$81</f>
        <v>37406848.98099</v>
      </c>
      <c r="O91" s="1191">
        <f>[11]INDUSTRY!$P$81</f>
        <v>37735515.975620002</v>
      </c>
      <c r="P91" s="1191">
        <f>[11]INDUSTRY!$Q$81</f>
        <v>37979388.923100002</v>
      </c>
    </row>
    <row r="92" spans="1:16" x14ac:dyDescent="0.25">
      <c r="A92" s="1188"/>
      <c r="B92" s="1190" t="s">
        <v>172</v>
      </c>
      <c r="C92" s="1190"/>
      <c r="D92" s="1190"/>
      <c r="E92" s="1191">
        <f>[11]INDUSTRY!$F$82</f>
        <v>11906740.695419995</v>
      </c>
      <c r="F92" s="1191">
        <f>[11]INDUSTRY!$G$82</f>
        <v>11992785.644629998</v>
      </c>
      <c r="G92" s="1191">
        <f>[11]INDUSTRY!$H$82</f>
        <v>12010188.03957</v>
      </c>
      <c r="H92" s="1191">
        <f>[11]INDUSTRY!$I$82</f>
        <v>12214523.298179993</v>
      </c>
      <c r="I92" s="1191">
        <f>[11]INDUSTRY!$J$82</f>
        <v>12267490.978510004</v>
      </c>
      <c r="J92" s="1191">
        <f>[11]INDUSTRY!$K$82</f>
        <v>12469154.107709996</v>
      </c>
      <c r="K92" s="1191">
        <f>[11]INDUSTRY!$L$82</f>
        <v>12315818.540919999</v>
      </c>
      <c r="L92" s="1191">
        <f>[11]INDUSTRY!$M$82</f>
        <v>12352668.58089</v>
      </c>
      <c r="M92" s="1191">
        <f>[11]INDUSTRY!$N$82</f>
        <v>12301951.895020004</v>
      </c>
      <c r="N92" s="1191">
        <f>[11]INDUSTRY!$O$82</f>
        <v>12212065.060860001</v>
      </c>
      <c r="O92" s="1191">
        <f>[11]INDUSTRY!$P$82</f>
        <v>12175068.605809998</v>
      </c>
      <c r="P92" s="1191">
        <f>[11]INDUSTRY!$Q$82</f>
        <v>12436312.850820001</v>
      </c>
    </row>
    <row r="93" spans="1:16" x14ac:dyDescent="0.25">
      <c r="A93" s="1188"/>
      <c r="B93" s="1190" t="s">
        <v>124</v>
      </c>
      <c r="C93" s="1190"/>
      <c r="D93" s="1190"/>
      <c r="E93" s="1191">
        <f>[11]INDUSTRY!$F$83</f>
        <v>5467812.5156100001</v>
      </c>
      <c r="F93" s="1191">
        <f>[11]INDUSTRY!$G$83</f>
        <v>5487141.6256499998</v>
      </c>
      <c r="G93" s="1191">
        <f>[11]INDUSTRY!$H$83</f>
        <v>5507836.6042900002</v>
      </c>
      <c r="H93" s="1191">
        <f>[11]INDUSTRY!$I$83</f>
        <v>5493166.4843999995</v>
      </c>
      <c r="I93" s="1191">
        <f>[11]INDUSTRY!$J$83</f>
        <v>5493318.2173600001</v>
      </c>
      <c r="J93" s="1191">
        <f>[11]INDUSTRY!$K$83</f>
        <v>5479588.6286000004</v>
      </c>
      <c r="K93" s="1191">
        <f>[11]INDUSTRY!$L$83</f>
        <v>5489130.7016099999</v>
      </c>
      <c r="L93" s="1191">
        <f>[11]INDUSTRY!$M$83</f>
        <v>5521553.2545599993</v>
      </c>
      <c r="M93" s="1191">
        <f>[11]INDUSTRY!$N$83</f>
        <v>5581677.0396399004</v>
      </c>
      <c r="N93" s="1191">
        <f>[11]INDUSTRY!$O$83</f>
        <v>5650754.4441900002</v>
      </c>
      <c r="O93" s="1191">
        <f>[11]INDUSTRY!$P$83</f>
        <v>5746138.7164000003</v>
      </c>
      <c r="P93" s="1191">
        <f>[11]INDUSTRY!$Q$83</f>
        <v>5809423.1110399999</v>
      </c>
    </row>
    <row r="94" spans="1:16" x14ac:dyDescent="0.25">
      <c r="A94" s="1188"/>
      <c r="B94" s="1190" t="s">
        <v>125</v>
      </c>
      <c r="C94" s="1190"/>
      <c r="D94" s="1190"/>
      <c r="E94" s="1191">
        <f>[11]INDUSTRY!$F$84</f>
        <v>12544995.815320004</v>
      </c>
      <c r="F94" s="1191">
        <f>[11]INDUSTRY!$G$84</f>
        <v>12941635.905339999</v>
      </c>
      <c r="G94" s="1191">
        <f>[11]INDUSTRY!$H$84</f>
        <v>12700350</v>
      </c>
      <c r="H94" s="1191">
        <f>[11]INDUSTRY!$I$84</f>
        <v>12876158.650169998</v>
      </c>
      <c r="I94" s="1191">
        <f>[11]INDUSTRY!$J$84</f>
        <v>13015498.181340002</v>
      </c>
      <c r="J94" s="1191">
        <f>[11]INDUSTRY!$K$84</f>
        <v>12961255.546150004</v>
      </c>
      <c r="K94" s="1191">
        <f>[11]INDUSTRY!$L$84</f>
        <v>13531473.144840002</v>
      </c>
      <c r="L94" s="1191">
        <f>[11]INDUSTRY!$M$84</f>
        <v>13910135.958910003</v>
      </c>
      <c r="M94" s="1191">
        <f>[11]INDUSTRY!$N$84</f>
        <v>14060760.455209998</v>
      </c>
      <c r="N94" s="1191">
        <f>[11]INDUSTRY!$O$84</f>
        <v>14275913.641649999</v>
      </c>
      <c r="O94" s="1191">
        <f>[11]INDUSTRY!$P$84</f>
        <v>14801464.950939998</v>
      </c>
      <c r="P94" s="1191">
        <f>[11]INDUSTRY!$Q$84</f>
        <v>15093974.44712</v>
      </c>
    </row>
    <row r="95" spans="1:16" x14ac:dyDescent="0.25">
      <c r="A95" s="1188"/>
      <c r="B95" s="1219" t="s">
        <v>53</v>
      </c>
      <c r="C95" s="1190"/>
      <c r="D95" s="1190"/>
      <c r="E95" s="1191">
        <f>[11]INDUSTRY!$F$85</f>
        <v>11830684.987879999</v>
      </c>
      <c r="F95" s="1191">
        <f>[11]INDUSTRY!$G$85</f>
        <v>12037131.19561</v>
      </c>
      <c r="G95" s="1191">
        <f>[11]INDUSTRY!$H$85</f>
        <v>12232492.18159</v>
      </c>
      <c r="H95" s="1191">
        <f>[11]INDUSTRY!$I$85</f>
        <v>11880840.34087304</v>
      </c>
      <c r="I95" s="1191">
        <f>[11]INDUSTRY!$J$85</f>
        <v>11824087.097530002</v>
      </c>
      <c r="J95" s="1191">
        <f>[11]INDUSTRY!$K$85</f>
        <v>11818907.29156</v>
      </c>
      <c r="K95" s="1191">
        <f>[11]INDUSTRY!$L$85</f>
        <v>11525921.622579999</v>
      </c>
      <c r="L95" s="1191">
        <f>[11]INDUSTRY!$M$85</f>
        <v>11687120.2686</v>
      </c>
      <c r="M95" s="1191">
        <f>[11]INDUSTRY!$N$85</f>
        <v>11714255.3806</v>
      </c>
      <c r="N95" s="1191">
        <f>[11]INDUSTRY!$O$85</f>
        <v>11638919.350790001</v>
      </c>
      <c r="O95" s="1191">
        <f>[11]INDUSTRY!$P$85</f>
        <v>11949290.718064141</v>
      </c>
      <c r="P95" s="1191">
        <f>[11]INDUSTRY!$Q$85</f>
        <v>11988932.376189999</v>
      </c>
    </row>
    <row r="96" spans="1:16" x14ac:dyDescent="0.25">
      <c r="A96" s="1188"/>
      <c r="B96" s="1190" t="s">
        <v>173</v>
      </c>
      <c r="C96" s="1190"/>
      <c r="D96" s="1190"/>
      <c r="E96" s="1191">
        <f>[11]INDUSTRY!$F$86</f>
        <v>647375.10526999994</v>
      </c>
      <c r="F96" s="1191">
        <f>[11]INDUSTRY!$G$86</f>
        <v>667509.16839000001</v>
      </c>
      <c r="G96" s="1191">
        <f>[11]INDUSTRY!$H$86</f>
        <v>653533</v>
      </c>
      <c r="H96" s="1191">
        <f>[11]INDUSTRY!$I$86</f>
        <v>696667.23450999998</v>
      </c>
      <c r="I96" s="1191">
        <f>[11]INDUSTRY!$J$86</f>
        <v>706317.23502999998</v>
      </c>
      <c r="J96" s="1191">
        <f>[11]INDUSTRY!$K$86</f>
        <v>670045.64603000006</v>
      </c>
      <c r="K96" s="1191">
        <f>[11]INDUSTRY!$L$86</f>
        <v>655411.44068999996</v>
      </c>
      <c r="L96" s="1191">
        <f>[11]INDUSTRY!$M$86</f>
        <v>673404.30460999999</v>
      </c>
      <c r="M96" s="1191">
        <f>[11]INDUSTRY!$N$86</f>
        <v>694367.74187999999</v>
      </c>
      <c r="N96" s="1191">
        <f>[11]INDUSTRY!$O$86</f>
        <v>693137.18064999999</v>
      </c>
      <c r="O96" s="1191">
        <f>[11]INDUSTRY!$P$86</f>
        <v>715992.19293000002</v>
      </c>
      <c r="P96" s="1191">
        <f>[11]INDUSTRY!$Q$86</f>
        <v>709985.23603999999</v>
      </c>
    </row>
    <row r="97" spans="1:16" x14ac:dyDescent="0.25">
      <c r="A97" s="1188"/>
      <c r="B97" s="1219" t="s">
        <v>55</v>
      </c>
      <c r="C97" s="1190"/>
      <c r="D97" s="1190"/>
      <c r="E97" s="1191">
        <f>[11]INDUSTRY!$F$87</f>
        <v>0</v>
      </c>
      <c r="F97" s="1191">
        <f>[11]INDUSTRY!$G$87</f>
        <v>0</v>
      </c>
      <c r="G97" s="1191">
        <f>[11]INDUSTRY!$H$87</f>
        <v>0</v>
      </c>
      <c r="H97" s="1191">
        <f>[11]INDUSTRY!$I$87</f>
        <v>0</v>
      </c>
      <c r="I97" s="1191">
        <f>[11]INDUSTRY!$J$87</f>
        <v>0</v>
      </c>
      <c r="J97" s="1191">
        <f>[11]INDUSTRY!$K$87</f>
        <v>210989</v>
      </c>
      <c r="K97" s="1191">
        <f>[11]INDUSTRY!$L$87</f>
        <v>194681</v>
      </c>
      <c r="L97" s="1191">
        <f>[11]INDUSTRY!$M$87</f>
        <v>212724</v>
      </c>
      <c r="M97" s="1191">
        <f>[11]INDUSTRY!$N$87</f>
        <v>213297</v>
      </c>
      <c r="N97" s="1191">
        <f>[11]INDUSTRY!$O$87</f>
        <v>218223</v>
      </c>
      <c r="O97" s="1191">
        <f>[11]INDUSTRY!$P$87</f>
        <v>269467</v>
      </c>
      <c r="P97" s="1191">
        <f>[11]INDUSTRY!$Q$87</f>
        <v>198983</v>
      </c>
    </row>
    <row r="98" spans="1:16" x14ac:dyDescent="0.25">
      <c r="A98" s="1241"/>
      <c r="B98" s="1250" t="s">
        <v>56</v>
      </c>
      <c r="C98" s="1192"/>
      <c r="D98" s="1192"/>
      <c r="E98" s="1191">
        <f>[11]INDUSTRY!$F$88</f>
        <v>16593</v>
      </c>
      <c r="F98" s="1191">
        <f>[11]INDUSTRY!$G$88</f>
        <v>30955</v>
      </c>
      <c r="G98" s="1191">
        <f>[11]INDUSTRY!$H$88</f>
        <v>15675</v>
      </c>
      <c r="H98" s="1191">
        <f>[11]INDUSTRY!$I$88</f>
        <v>15586</v>
      </c>
      <c r="I98" s="1191">
        <f>[11]INDUSTRY!$J$88</f>
        <v>6789</v>
      </c>
      <c r="J98" s="1191">
        <f>[11]INDUSTRY!$K$88</f>
        <v>0</v>
      </c>
      <c r="K98" s="1191">
        <f>[11]INDUSTRY!$L$88</f>
        <v>0</v>
      </c>
      <c r="L98" s="1191">
        <f>[11]INDUSTRY!$M$88</f>
        <v>20751</v>
      </c>
      <c r="M98" s="1191">
        <f>[11]INDUSTRY!$N$88</f>
        <v>0</v>
      </c>
      <c r="N98" s="1191">
        <f>[11]INDUSTRY!$O$88</f>
        <v>0</v>
      </c>
      <c r="O98" s="1191">
        <f>[11]INDUSTRY!$P$88</f>
        <v>0</v>
      </c>
      <c r="P98" s="1191">
        <f>[11]INDUSTRY!$Q$88</f>
        <v>0</v>
      </c>
    </row>
    <row r="99" spans="1:16" x14ac:dyDescent="0.25">
      <c r="A99" s="1244"/>
      <c r="B99" s="1250" t="s">
        <v>127</v>
      </c>
      <c r="C99" s="1192"/>
      <c r="D99" s="1192"/>
      <c r="E99" s="1191">
        <f>[11]INDUSTRY!$F$89</f>
        <v>558064.73399999994</v>
      </c>
      <c r="F99" s="1191">
        <f>[11]INDUSTRY!$G$89</f>
        <v>552396</v>
      </c>
      <c r="G99" s="1191">
        <f>[11]INDUSTRY!$H$89</f>
        <v>555723</v>
      </c>
      <c r="H99" s="1191">
        <f>[11]INDUSTRY!$I$89</f>
        <v>552025.72</v>
      </c>
      <c r="I99" s="1191">
        <f>[11]INDUSTRY!$J$89</f>
        <v>510960.05</v>
      </c>
      <c r="J99" s="1191">
        <f>[11]INDUSTRY!$K$89</f>
        <v>503935.38500000001</v>
      </c>
      <c r="K99" s="1191">
        <f>[11]INDUSTRY!$L$89</f>
        <v>507347.60200000001</v>
      </c>
      <c r="L99" s="1191">
        <f>[11]INDUSTRY!$M$89</f>
        <v>505172.304</v>
      </c>
      <c r="M99" s="1191">
        <f>[11]INDUSTRY!$N$89</f>
        <v>508488.04700000002</v>
      </c>
      <c r="N99" s="1191">
        <f>[11]INDUSTRY!$O$89</f>
        <v>505854.049</v>
      </c>
      <c r="O99" s="1191">
        <f>[11]INDUSTRY!$P$89</f>
        <v>415112.304</v>
      </c>
      <c r="P99" s="1191">
        <f>[11]INDUSTRY!$Q$89</f>
        <v>417909.83400000003</v>
      </c>
    </row>
    <row r="100" spans="1:16" x14ac:dyDescent="0.25">
      <c r="A100" s="1251"/>
      <c r="B100" s="1252" t="s">
        <v>174</v>
      </c>
      <c r="C100" s="1222"/>
      <c r="D100" s="1253"/>
      <c r="E100" s="1191">
        <f>[11]INDUSTRY!$F$90</f>
        <v>880920.40417000011</v>
      </c>
      <c r="F100" s="1191">
        <f>[11]INDUSTRY!$G$90</f>
        <v>979360.85086000001</v>
      </c>
      <c r="G100" s="1191">
        <f>[11]INDUSTRY!$H$90</f>
        <v>824366.18255999999</v>
      </c>
      <c r="H100" s="1191">
        <f>[11]INDUSTRY!$I$90</f>
        <v>1280781.06317</v>
      </c>
      <c r="I100" s="1191">
        <f>[11]INDUSTRY!$J$90</f>
        <v>714065.37375999999</v>
      </c>
      <c r="J100" s="1191">
        <f>[11]INDUSTRY!$K$90</f>
        <v>924923.27200999996</v>
      </c>
      <c r="K100" s="1191">
        <f>[11]INDUSTRY!$L$90</f>
        <v>944255.27600000007</v>
      </c>
      <c r="L100" s="1191">
        <f>[11]INDUSTRY!$M$90</f>
        <v>893117.973</v>
      </c>
      <c r="M100" s="1191">
        <f>[11]INDUSTRY!$N$90</f>
        <v>775928.72051999997</v>
      </c>
      <c r="N100" s="1191">
        <f>[11]INDUSTRY!$O$90</f>
        <v>745003.63139</v>
      </c>
      <c r="O100" s="1191">
        <f>[11]INDUSTRY!$P$90</f>
        <v>794789.15778000001</v>
      </c>
      <c r="P100" s="1191">
        <f>[11]INDUSTRY!$Q$90</f>
        <v>550787.02009000001</v>
      </c>
    </row>
    <row r="101" spans="1:16" x14ac:dyDescent="0.25">
      <c r="A101" s="1254"/>
      <c r="B101" s="1200" t="s">
        <v>60</v>
      </c>
      <c r="C101" s="1200"/>
      <c r="D101" s="1200"/>
      <c r="E101" s="1191">
        <f>[11]INDUSTRY!$F$91</f>
        <v>470672.44563000003</v>
      </c>
      <c r="F101" s="1191">
        <f>[11]INDUSTRY!$G$91</f>
        <v>483403.18862000003</v>
      </c>
      <c r="G101" s="1191">
        <f>[11]INDUSTRY!$H$91</f>
        <v>504513</v>
      </c>
      <c r="H101" s="1191">
        <f>[11]INDUSTRY!$I$91</f>
        <v>504108.47464000003</v>
      </c>
      <c r="I101" s="1191">
        <f>[11]INDUSTRY!$J$91</f>
        <v>514393.69704</v>
      </c>
      <c r="J101" s="1191">
        <f>[11]INDUSTRY!$K$91</f>
        <v>514900.98430000001</v>
      </c>
      <c r="K101" s="1191">
        <f>[11]INDUSTRY!$L$91</f>
        <v>694113.45755000005</v>
      </c>
      <c r="L101" s="1191">
        <f>[11]INDUSTRY!$M$91</f>
        <v>688629.31803000008</v>
      </c>
      <c r="M101" s="1191">
        <f>[11]INDUSTRY!$N$91</f>
        <v>537408.06891999999</v>
      </c>
      <c r="N101" s="1191">
        <f>[11]INDUSTRY!$O$91</f>
        <v>578202.47181000002</v>
      </c>
      <c r="O101" s="1191">
        <f>[11]INDUSTRY!$P$91</f>
        <v>668844.54752999998</v>
      </c>
      <c r="P101" s="1191">
        <f>[11]INDUSTRY!$Q$91</f>
        <v>662610.01737999998</v>
      </c>
    </row>
    <row r="102" spans="1:16" x14ac:dyDescent="0.25">
      <c r="A102" s="1254"/>
      <c r="B102" s="1189" t="s">
        <v>61</v>
      </c>
      <c r="C102" s="1200"/>
      <c r="D102" s="1200"/>
      <c r="E102" s="1191">
        <f>[11]INDUSTRY!$F$92</f>
        <v>827764.56817999994</v>
      </c>
      <c r="F102" s="1191">
        <f>[11]INDUSTRY!$G$92</f>
        <v>830918.42018000002</v>
      </c>
      <c r="G102" s="1191">
        <f>[11]INDUSTRY!$H$92</f>
        <v>853233.90333</v>
      </c>
      <c r="H102" s="1191">
        <f>[11]INDUSTRY!$I$92</f>
        <v>852423.11197999993</v>
      </c>
      <c r="I102" s="1191">
        <f>[11]INDUSTRY!$J$92</f>
        <v>864067.91003999999</v>
      </c>
      <c r="J102" s="1191">
        <f>[11]INDUSTRY!$K$92</f>
        <v>803296.04707819992</v>
      </c>
      <c r="K102" s="1191">
        <f>[11]INDUSTRY!$L$92</f>
        <v>933563.18499999994</v>
      </c>
      <c r="L102" s="1191">
        <f>[11]INDUSTRY!$M$92</f>
        <v>770531.64518999995</v>
      </c>
      <c r="M102" s="1191">
        <f>[11]INDUSTRY!$N$92</f>
        <v>963932.40648000012</v>
      </c>
      <c r="N102" s="1191">
        <f>[11]INDUSTRY!$O$92</f>
        <v>954022.56709000014</v>
      </c>
      <c r="O102" s="1191">
        <f>[11]INDUSTRY!$P$92</f>
        <v>944002.78417440003</v>
      </c>
      <c r="P102" s="1191">
        <f>[11]INDUSTRY!$Q$92</f>
        <v>962336.0603481998</v>
      </c>
    </row>
    <row r="103" spans="1:16" ht="15.75" thickBot="1" x14ac:dyDescent="0.3">
      <c r="A103" s="1255"/>
      <c r="B103" s="1195" t="s">
        <v>62</v>
      </c>
      <c r="C103" s="1195"/>
      <c r="D103" s="1195"/>
      <c r="E103" s="1191">
        <f>[11]INDUSTRY!$F$93</f>
        <v>276375.32228000002</v>
      </c>
      <c r="F103" s="1191">
        <f>[11]INDUSTRY!$G$93</f>
        <v>290503.07037999999</v>
      </c>
      <c r="G103" s="1191">
        <f>[11]INDUSTRY!$H$93</f>
        <v>307577</v>
      </c>
      <c r="H103" s="1191">
        <f>[11]INDUSTRY!$I$93</f>
        <v>323065.71461000002</v>
      </c>
      <c r="I103" s="1191">
        <f>[11]INDUSTRY!$J$93</f>
        <v>329170.12396</v>
      </c>
      <c r="J103" s="1191">
        <f>[11]INDUSTRY!$K$93</f>
        <v>335777.40092000004</v>
      </c>
      <c r="K103" s="1191">
        <f>[11]INDUSTRY!$L$93</f>
        <v>359632.39444999996</v>
      </c>
      <c r="L103" s="1191">
        <f>[11]INDUSTRY!$M$93</f>
        <v>381890.68690999999</v>
      </c>
      <c r="M103" s="1191">
        <f>[11]INDUSTRY!$N$93</f>
        <v>398890.87915999995</v>
      </c>
      <c r="N103" s="1191">
        <f>[11]INDUSTRY!$O$93</f>
        <v>404377.92898999999</v>
      </c>
      <c r="O103" s="1191">
        <f>[11]INDUSTRY!$P$93</f>
        <v>420480.42361</v>
      </c>
      <c r="P103" s="1191">
        <f>[11]INDUSTRY!$Q$93</f>
        <v>437228.56540000002</v>
      </c>
    </row>
    <row r="104" spans="1:16" ht="15.75" thickBot="1" x14ac:dyDescent="0.3">
      <c r="A104" s="1256" t="s">
        <v>129</v>
      </c>
      <c r="B104" s="1257"/>
      <c r="C104" s="1257"/>
      <c r="D104" s="1257"/>
      <c r="E104" s="1187">
        <f>E86-E101-E102-E103</f>
        <v>90548562.891279995</v>
      </c>
      <c r="F104" s="1187">
        <f t="shared" ref="F104:G104" si="70">F86-F101-F102-F103</f>
        <v>91566583.141250014</v>
      </c>
      <c r="G104" s="1187">
        <f t="shared" si="70"/>
        <v>91341066.292539999</v>
      </c>
      <c r="H104" s="1187">
        <f t="shared" ref="H104:J104" si="71">H86-H101-H102-H103</f>
        <v>92007118.033613026</v>
      </c>
      <c r="I104" s="1187">
        <f t="shared" si="71"/>
        <v>91575735.606529981</v>
      </c>
      <c r="J104" s="1187">
        <f t="shared" si="71"/>
        <v>92208765.418481782</v>
      </c>
      <c r="K104" s="1187">
        <f t="shared" ref="K104:M104" si="72">K86-K101-K102-K103</f>
        <v>92192828.427369967</v>
      </c>
      <c r="L104" s="1187">
        <f t="shared" si="72"/>
        <v>93398732.141139999</v>
      </c>
      <c r="M104" s="1187">
        <f t="shared" si="72"/>
        <v>93545949.461549923</v>
      </c>
      <c r="N104" s="1187">
        <f t="shared" ref="N104:P104" si="73">N86-N101-N102-N103</f>
        <v>93859277.604609981</v>
      </c>
      <c r="O104" s="1187">
        <f t="shared" si="73"/>
        <v>94346550.390149757</v>
      </c>
      <c r="P104" s="1187">
        <f t="shared" si="73"/>
        <v>94841951.711841807</v>
      </c>
    </row>
    <row r="105" spans="1:16" x14ac:dyDescent="0.25">
      <c r="A105" s="1185" t="s">
        <v>130</v>
      </c>
      <c r="B105" s="1186"/>
      <c r="C105" s="1186"/>
      <c r="D105" s="1186"/>
      <c r="E105" s="1187">
        <f>SUM(E106:E109)</f>
        <v>2599523.2400500001</v>
      </c>
      <c r="F105" s="1187">
        <f t="shared" ref="F105:G105" si="74">SUM(F106:F109)</f>
        <v>2452125.9219300002</v>
      </c>
      <c r="G105" s="1187">
        <f t="shared" si="74"/>
        <v>2380570</v>
      </c>
      <c r="H105" s="1187">
        <f t="shared" ref="H105:J105" si="75">SUM(H106:H109)</f>
        <v>2370362.2237400003</v>
      </c>
      <c r="I105" s="1187">
        <f t="shared" si="75"/>
        <v>2458821.2718700003</v>
      </c>
      <c r="J105" s="1187">
        <f t="shared" si="75"/>
        <v>2492949.61106</v>
      </c>
      <c r="K105" s="1187">
        <f t="shared" ref="K105:M105" si="76">SUM(K106:K109)</f>
        <v>2590212.7549999999</v>
      </c>
      <c r="L105" s="1187">
        <f t="shared" si="76"/>
        <v>2714633.60066</v>
      </c>
      <c r="M105" s="1187">
        <f t="shared" si="76"/>
        <v>2686876.0331300003</v>
      </c>
      <c r="N105" s="1187">
        <f t="shared" ref="N105:P105" si="77">SUM(N106:N109)</f>
        <v>2769266.77134</v>
      </c>
      <c r="O105" s="1187">
        <f t="shared" si="77"/>
        <v>2591436.9426299999</v>
      </c>
      <c r="P105" s="1187">
        <f t="shared" si="77"/>
        <v>3130939.25819</v>
      </c>
    </row>
    <row r="106" spans="1:16" x14ac:dyDescent="0.25">
      <c r="A106" s="1188"/>
      <c r="B106" s="1190" t="s">
        <v>131</v>
      </c>
      <c r="C106" s="1190"/>
      <c r="D106" s="1190"/>
      <c r="E106" s="1191">
        <f>[11]INDUSTRY!$F$96</f>
        <v>1068394.3870000001</v>
      </c>
      <c r="F106" s="1191">
        <f>[11]INDUSTRY!$G$96</f>
        <v>1033308</v>
      </c>
      <c r="G106" s="1191">
        <f>[11]INDUSTRY!$H$96</f>
        <v>1054542</v>
      </c>
      <c r="H106" s="1191">
        <f>[11]INDUSTRY!$I$96</f>
        <v>1053477.25</v>
      </c>
      <c r="I106" s="1191">
        <f>[11]INDUSTRY!$J$96</f>
        <v>1050774.088</v>
      </c>
      <c r="J106" s="1191">
        <f>[11]INDUSTRY!$K$96</f>
        <v>1011897.857</v>
      </c>
      <c r="K106" s="1191">
        <f>[11]INDUSTRY!$L$96</f>
        <v>1067790.986</v>
      </c>
      <c r="L106" s="1191">
        <f>[11]INDUSTRY!$M$96</f>
        <v>1091819.2930000001</v>
      </c>
      <c r="M106" s="1191">
        <f>[11]INDUSTRY!$N$96</f>
        <v>1070920.0160000001</v>
      </c>
      <c r="N106" s="1191">
        <f>[11]INDUSTRY!$O$96</f>
        <v>1160833.4939999999</v>
      </c>
      <c r="O106" s="1191">
        <f>[11]INDUSTRY!$P$96</f>
        <v>1024618.825</v>
      </c>
      <c r="P106" s="1191">
        <f>[11]INDUSTRY!$Q$96</f>
        <v>1041900.2879999999</v>
      </c>
    </row>
    <row r="107" spans="1:16" x14ac:dyDescent="0.25">
      <c r="A107" s="1188"/>
      <c r="B107" s="1190" t="s">
        <v>65</v>
      </c>
      <c r="C107" s="1190"/>
      <c r="D107" s="1190"/>
      <c r="E107" s="1191">
        <f>[11]INDUSTRY!$F$97</f>
        <v>0</v>
      </c>
      <c r="F107" s="1191">
        <f>[11]INDUSTRY!$G$97</f>
        <v>0</v>
      </c>
      <c r="G107" s="1191">
        <f>[11]INDUSTRY!$H$97</f>
        <v>0</v>
      </c>
      <c r="H107" s="1191">
        <f>[11]INDUSTRY!$I$97</f>
        <v>0</v>
      </c>
      <c r="I107" s="1191">
        <f>[11]INDUSTRY!$J$97</f>
        <v>0</v>
      </c>
      <c r="J107" s="1191">
        <f>[11]INDUSTRY!$K$97</f>
        <v>0</v>
      </c>
      <c r="K107" s="1191">
        <f>[11]INDUSTRY!$L$97</f>
        <v>0</v>
      </c>
      <c r="L107" s="1191">
        <f>[11]INDUSTRY!$M$97</f>
        <v>0</v>
      </c>
      <c r="M107" s="1191">
        <f>[11]INDUSTRY!$N$97</f>
        <v>0</v>
      </c>
      <c r="N107" s="1191">
        <f>[11]INDUSTRY!$O$97</f>
        <v>0</v>
      </c>
      <c r="O107" s="1191">
        <f>[11]INDUSTRY!$P$97</f>
        <v>0</v>
      </c>
      <c r="P107" s="1191">
        <f>[11]INDUSTRY!$Q$97</f>
        <v>0</v>
      </c>
    </row>
    <row r="108" spans="1:16" x14ac:dyDescent="0.25">
      <c r="A108" s="1241"/>
      <c r="B108" s="1192" t="s">
        <v>132</v>
      </c>
      <c r="C108" s="1192"/>
      <c r="D108" s="1192"/>
      <c r="E108" s="1191">
        <f>[11]INDUSTRY!$F$98</f>
        <v>288271.85304999998</v>
      </c>
      <c r="F108" s="1191">
        <f>[11]INDUSTRY!$G$98</f>
        <v>218677.92193000001</v>
      </c>
      <c r="G108" s="1191">
        <f>[11]INDUSTRY!$H$98</f>
        <v>124990</v>
      </c>
      <c r="H108" s="1191">
        <f>[11]INDUSTRY!$I$98</f>
        <v>108505.97374</v>
      </c>
      <c r="I108" s="1191">
        <f>[11]INDUSTRY!$J$98</f>
        <v>123757.18386999999</v>
      </c>
      <c r="J108" s="1191">
        <f>[11]INDUSTRY!$K$98</f>
        <v>171736.75406000001</v>
      </c>
      <c r="K108" s="1191">
        <f>[11]INDUSTRY!$L$98</f>
        <v>126752.769</v>
      </c>
      <c r="L108" s="1191">
        <f>[11]INDUSTRY!$M$98</f>
        <v>218473.30765999999</v>
      </c>
      <c r="M108" s="1191">
        <f>[11]INDUSTRY!$N$98</f>
        <v>203208.01712999999</v>
      </c>
      <c r="N108" s="1191">
        <f>[11]INDUSTRY!$O$98</f>
        <v>187561.27734</v>
      </c>
      <c r="O108" s="1191">
        <f>[11]INDUSTRY!$P$98</f>
        <v>136578.11762999999</v>
      </c>
      <c r="P108" s="1191">
        <f>[11]INDUSTRY!$Q$98</f>
        <v>734049.97019000002</v>
      </c>
    </row>
    <row r="109" spans="1:16" ht="15.75" thickBot="1" x14ac:dyDescent="0.3">
      <c r="A109" s="1194"/>
      <c r="B109" s="1196" t="s">
        <v>43</v>
      </c>
      <c r="C109" s="1196"/>
      <c r="D109" s="1196"/>
      <c r="E109" s="1191">
        <f>[11]INDUSTRY!$F$99</f>
        <v>1242857</v>
      </c>
      <c r="F109" s="1191">
        <f>[11]INDUSTRY!$G$99</f>
        <v>1200140</v>
      </c>
      <c r="G109" s="1191">
        <f>[11]INDUSTRY!$H$99</f>
        <v>1201038</v>
      </c>
      <c r="H109" s="1191">
        <f>[11]INDUSTRY!$I$99</f>
        <v>1208379</v>
      </c>
      <c r="I109" s="1191">
        <f>[11]INDUSTRY!$J$99</f>
        <v>1284290</v>
      </c>
      <c r="J109" s="1191">
        <f>[11]INDUSTRY!$K$99</f>
        <v>1309315</v>
      </c>
      <c r="K109" s="1191">
        <f>[11]INDUSTRY!$L$99</f>
        <v>1395669</v>
      </c>
      <c r="L109" s="1191">
        <f>[11]INDUSTRY!$M$99</f>
        <v>1404341</v>
      </c>
      <c r="M109" s="1191">
        <f>[11]INDUSTRY!$N$99</f>
        <v>1412748</v>
      </c>
      <c r="N109" s="1191">
        <f>[11]INDUSTRY!$O$99</f>
        <v>1420872</v>
      </c>
      <c r="O109" s="1191">
        <f>[11]INDUSTRY!$P$99</f>
        <v>1430240</v>
      </c>
      <c r="P109" s="1191">
        <f>[11]INDUSTRY!$Q$99</f>
        <v>1354989</v>
      </c>
    </row>
    <row r="110" spans="1:16" x14ac:dyDescent="0.25">
      <c r="A110" s="1199" t="s">
        <v>133</v>
      </c>
      <c r="B110" s="1200"/>
      <c r="C110" s="1200"/>
      <c r="D110" s="1200"/>
      <c r="E110" s="1187">
        <f>SUM(E111:E113)</f>
        <v>1890878.3459999999</v>
      </c>
      <c r="F110" s="1187">
        <f t="shared" ref="F110:G110" si="78">SUM(F111:F113)</f>
        <v>1705971</v>
      </c>
      <c r="G110" s="1187">
        <f t="shared" si="78"/>
        <v>1611765</v>
      </c>
      <c r="H110" s="1187">
        <f t="shared" ref="H110:J110" si="79">SUM(H111:H113)</f>
        <v>1684835.9708368001</v>
      </c>
      <c r="I110" s="1187">
        <f t="shared" si="79"/>
        <v>1758227.833905552</v>
      </c>
      <c r="J110" s="1187">
        <f t="shared" si="79"/>
        <v>1724245.98507025</v>
      </c>
      <c r="K110" s="1187">
        <f t="shared" ref="K110:M110" si="80">SUM(K111:K113)</f>
        <v>1857071.7830000001</v>
      </c>
      <c r="L110" s="1187">
        <f t="shared" si="80"/>
        <v>1998000.74835116</v>
      </c>
      <c r="M110" s="1187">
        <f t="shared" si="80"/>
        <v>2036671.2081754601</v>
      </c>
      <c r="N110" s="1187">
        <f t="shared" ref="N110:P110" si="81">SUM(N111:N113)</f>
        <v>2065557.758199488</v>
      </c>
      <c r="O110" s="1187">
        <f t="shared" si="81"/>
        <v>2089430.1865249921</v>
      </c>
      <c r="P110" s="1187">
        <f t="shared" si="81"/>
        <v>2056957.4130000002</v>
      </c>
    </row>
    <row r="111" spans="1:16" x14ac:dyDescent="0.25">
      <c r="A111" s="1188"/>
      <c r="B111" s="1190" t="s">
        <v>134</v>
      </c>
      <c r="C111" s="1190"/>
      <c r="D111" s="1190"/>
      <c r="E111" s="1191">
        <f>[11]INDUSTRY!$F$101</f>
        <v>193460.027</v>
      </c>
      <c r="F111" s="1191">
        <f>[11]INDUSTRY!$G$101</f>
        <v>197303</v>
      </c>
      <c r="G111" s="1191">
        <f>[11]INDUSTRY!$H$101</f>
        <v>216862</v>
      </c>
      <c r="H111" s="1191">
        <f>[11]INDUSTRY!$I$101</f>
        <v>251388.72683679999</v>
      </c>
      <c r="I111" s="1191">
        <f>[11]INDUSTRY!$J$101</f>
        <v>315610.74790555204</v>
      </c>
      <c r="J111" s="1191">
        <f>[11]INDUSTRY!$K$101</f>
        <v>336793.30707024998</v>
      </c>
      <c r="K111" s="1191">
        <f>[11]INDUSTRY!$L$101</f>
        <v>320931.7</v>
      </c>
      <c r="L111" s="1191">
        <f>[11]INDUSTRY!$M$101</f>
        <v>331149.51635116001</v>
      </c>
      <c r="M111" s="1191">
        <f>[11]INDUSTRY!$N$101</f>
        <v>319052.15517545998</v>
      </c>
      <c r="N111" s="1191">
        <f>[11]INDUSTRY!$O$101</f>
        <v>314240.33719948801</v>
      </c>
      <c r="O111" s="1191">
        <f>[11]INDUSTRY!$P$101</f>
        <v>306155.39052499202</v>
      </c>
      <c r="P111" s="1191">
        <f>[11]INDUSTRY!$Q$101</f>
        <v>296351.25800000003</v>
      </c>
    </row>
    <row r="112" spans="1:16" x14ac:dyDescent="0.25">
      <c r="A112" s="1188"/>
      <c r="B112" s="1190" t="s">
        <v>135</v>
      </c>
      <c r="C112" s="1190"/>
      <c r="D112" s="1190"/>
      <c r="E112" s="1191">
        <f>[11]INDUSTRY!$F$102</f>
        <v>154223</v>
      </c>
      <c r="F112" s="1191">
        <f>[11]INDUSTRY!$G$102</f>
        <v>161925</v>
      </c>
      <c r="G112" s="1191">
        <f>[11]INDUSTRY!$H$102</f>
        <v>143638</v>
      </c>
      <c r="H112" s="1191">
        <f>[11]INDUSTRY!$I$102</f>
        <v>156763</v>
      </c>
      <c r="I112" s="1191">
        <f>[11]INDUSTRY!$J$102</f>
        <v>162954</v>
      </c>
      <c r="J112" s="1191">
        <f>[11]INDUSTRY!$K$102</f>
        <v>135459</v>
      </c>
      <c r="K112" s="1191">
        <f>[11]INDUSTRY!$L$102</f>
        <v>132424</v>
      </c>
      <c r="L112" s="1191">
        <f>[11]INDUSTRY!$M$102</f>
        <v>159030</v>
      </c>
      <c r="M112" s="1191">
        <f>[11]INDUSTRY!$N$102</f>
        <v>155406</v>
      </c>
      <c r="N112" s="1191">
        <f>[11]INDUSTRY!$O$102</f>
        <v>149554</v>
      </c>
      <c r="O112" s="1191">
        <f>[11]INDUSTRY!$P$102</f>
        <v>138952</v>
      </c>
      <c r="P112" s="1191">
        <f>[11]INDUSTRY!$Q$102</f>
        <v>137949</v>
      </c>
    </row>
    <row r="113" spans="1:16" ht="15.75" thickBot="1" x14ac:dyDescent="0.3">
      <c r="A113" s="1194"/>
      <c r="B113" s="1196" t="s">
        <v>69</v>
      </c>
      <c r="C113" s="1196"/>
      <c r="D113" s="1196"/>
      <c r="E113" s="1191">
        <f>[11]INDUSTRY!$F$103</f>
        <v>1543195.3189999999</v>
      </c>
      <c r="F113" s="1191">
        <f>[11]INDUSTRY!$G$103</f>
        <v>1346743</v>
      </c>
      <c r="G113" s="1191">
        <f>[11]INDUSTRY!$H$103</f>
        <v>1251265</v>
      </c>
      <c r="H113" s="1191">
        <f>[11]INDUSTRY!$I$103</f>
        <v>1276684.2439999999</v>
      </c>
      <c r="I113" s="1191">
        <f>[11]INDUSTRY!$J$103</f>
        <v>1279663.0859999999</v>
      </c>
      <c r="J113" s="1191">
        <f>[11]INDUSTRY!$K$103</f>
        <v>1251993.6780000001</v>
      </c>
      <c r="K113" s="1191">
        <f>[11]INDUSTRY!$L$103</f>
        <v>1403716.0830000001</v>
      </c>
      <c r="L113" s="1191">
        <f>[11]INDUSTRY!$M$103</f>
        <v>1507821.2320000001</v>
      </c>
      <c r="M113" s="1191">
        <f>[11]INDUSTRY!$N$103</f>
        <v>1562213.0530000001</v>
      </c>
      <c r="N113" s="1191">
        <f>[11]INDUSTRY!$O$103</f>
        <v>1601763.4210000001</v>
      </c>
      <c r="O113" s="1191">
        <f>[11]INDUSTRY!$P$103</f>
        <v>1644322.7960000001</v>
      </c>
      <c r="P113" s="1191">
        <f>[11]INDUSTRY!$Q$103</f>
        <v>1622657.155</v>
      </c>
    </row>
    <row r="114" spans="1:16" x14ac:dyDescent="0.25">
      <c r="A114" s="1199" t="s">
        <v>136</v>
      </c>
      <c r="B114" s="1200"/>
      <c r="C114" s="1200"/>
      <c r="D114" s="1200"/>
      <c r="E114" s="1187">
        <f>SUM(E115:E117)</f>
        <v>0</v>
      </c>
      <c r="F114" s="1187">
        <f t="shared" ref="F114:G114" si="82">SUM(F115:F117)</f>
        <v>0</v>
      </c>
      <c r="G114" s="1187">
        <f t="shared" si="82"/>
        <v>0</v>
      </c>
      <c r="H114" s="1187">
        <f t="shared" ref="H114:J114" si="83">SUM(H115:H117)</f>
        <v>0</v>
      </c>
      <c r="I114" s="1187">
        <f t="shared" si="83"/>
        <v>0</v>
      </c>
      <c r="J114" s="1187">
        <f t="shared" si="83"/>
        <v>0</v>
      </c>
      <c r="K114" s="1187">
        <f t="shared" ref="K114:M114" si="84">SUM(K115:K117)</f>
        <v>0</v>
      </c>
      <c r="L114" s="1187">
        <f t="shared" si="84"/>
        <v>0</v>
      </c>
      <c r="M114" s="1187">
        <f t="shared" si="84"/>
        <v>0</v>
      </c>
      <c r="N114" s="1191">
        <f>[11]INDUSTRY!$O$104</f>
        <v>0</v>
      </c>
      <c r="O114" s="1187">
        <f t="shared" ref="O114:P114" si="85">SUM(O115:O117)</f>
        <v>0</v>
      </c>
      <c r="P114" s="1187">
        <f t="shared" si="85"/>
        <v>0</v>
      </c>
    </row>
    <row r="115" spans="1:16" x14ac:dyDescent="0.25">
      <c r="A115" s="1188"/>
      <c r="B115" s="1190" t="s">
        <v>134</v>
      </c>
      <c r="C115" s="1190"/>
      <c r="D115" s="1190"/>
      <c r="E115" s="1191">
        <f>[11]INDUSTRY!$F$105</f>
        <v>0</v>
      </c>
      <c r="F115" s="1191">
        <f>[11]INDUSTRY!$G$105</f>
        <v>0</v>
      </c>
      <c r="G115" s="1191">
        <f>[11]INDUSTRY!$H$105</f>
        <v>0</v>
      </c>
      <c r="H115" s="1191">
        <f>[11]INDUSTRY!$I$105</f>
        <v>0</v>
      </c>
      <c r="I115" s="1191">
        <f>[11]INDUSTRY!$J$105</f>
        <v>0</v>
      </c>
      <c r="J115" s="1191">
        <f>[11]INDUSTRY!$K$105</f>
        <v>0</v>
      </c>
      <c r="K115" s="1191">
        <f>[11]INDUSTRY!$L$105</f>
        <v>0</v>
      </c>
      <c r="L115" s="1191">
        <f>[11]INDUSTRY!$M$105</f>
        <v>0</v>
      </c>
      <c r="M115" s="1191">
        <f>[11]INDUSTRY!$N$105</f>
        <v>0</v>
      </c>
      <c r="N115" s="1191">
        <f>[11]INDUSTRY!$O$105</f>
        <v>0</v>
      </c>
      <c r="O115" s="1191">
        <f>[11]INDUSTRY!$P$105</f>
        <v>0</v>
      </c>
      <c r="P115" s="1191">
        <f>[11]INDUSTRY!$Q$105</f>
        <v>0</v>
      </c>
    </row>
    <row r="116" spans="1:16" x14ac:dyDescent="0.25">
      <c r="A116" s="1188"/>
      <c r="B116" s="1190" t="s">
        <v>69</v>
      </c>
      <c r="C116" s="1190"/>
      <c r="D116" s="1190"/>
      <c r="E116" s="1191">
        <f>[11]INDUSTRY!$F$106</f>
        <v>0</v>
      </c>
      <c r="F116" s="1191">
        <f>[11]INDUSTRY!$G$106</f>
        <v>0</v>
      </c>
      <c r="G116" s="1191">
        <f>[11]INDUSTRY!$H$106</f>
        <v>0</v>
      </c>
      <c r="H116" s="1191">
        <f>[11]INDUSTRY!$I$106</f>
        <v>0</v>
      </c>
      <c r="I116" s="1191">
        <f>[11]INDUSTRY!$J$106</f>
        <v>0</v>
      </c>
      <c r="J116" s="1191">
        <f>[11]INDUSTRY!$K$106</f>
        <v>0</v>
      </c>
      <c r="K116" s="1191">
        <f>[11]INDUSTRY!$L$106</f>
        <v>0</v>
      </c>
      <c r="L116" s="1191">
        <f>[11]INDUSTRY!$M$106</f>
        <v>0</v>
      </c>
      <c r="M116" s="1191">
        <f>[11]INDUSTRY!$N$106</f>
        <v>0</v>
      </c>
      <c r="N116" s="1191">
        <f>[11]INDUSTRY!$O$106</f>
        <v>0</v>
      </c>
      <c r="O116" s="1191">
        <f>[11]INDUSTRY!$P$106</f>
        <v>0</v>
      </c>
      <c r="P116" s="1191">
        <f>[11]INDUSTRY!$Q$106</f>
        <v>0</v>
      </c>
    </row>
    <row r="117" spans="1:16" ht="15.75" thickBot="1" x14ac:dyDescent="0.3">
      <c r="A117" s="1241"/>
      <c r="B117" s="1192" t="s">
        <v>70</v>
      </c>
      <c r="C117" s="1192"/>
      <c r="D117" s="1192"/>
      <c r="E117" s="1191">
        <f>[11]INDUSTRY!$F$107</f>
        <v>0</v>
      </c>
      <c r="F117" s="1191">
        <f>[11]INDUSTRY!$G$107</f>
        <v>0</v>
      </c>
      <c r="G117" s="1191">
        <f>[11]INDUSTRY!$H$107</f>
        <v>0</v>
      </c>
      <c r="H117" s="1191">
        <f>[11]INDUSTRY!$I$107</f>
        <v>0</v>
      </c>
      <c r="I117" s="1191">
        <f>[11]INDUSTRY!$J$107</f>
        <v>0</v>
      </c>
      <c r="J117" s="1191">
        <f>[11]INDUSTRY!$K$107</f>
        <v>0</v>
      </c>
      <c r="K117" s="1191">
        <f>[11]INDUSTRY!$L$107</f>
        <v>0</v>
      </c>
      <c r="L117" s="1191">
        <f>[11]INDUSTRY!$M$107</f>
        <v>0</v>
      </c>
      <c r="M117" s="1191">
        <f>[11]INDUSTRY!$N$107</f>
        <v>0</v>
      </c>
      <c r="N117" s="1191">
        <f>[11]INDUSTRY!$O$107</f>
        <v>0</v>
      </c>
      <c r="O117" s="1191">
        <f>[11]INDUSTRY!$P$107</f>
        <v>0</v>
      </c>
      <c r="P117" s="1191">
        <f>[11]INDUSTRY!$Q$107</f>
        <v>0</v>
      </c>
    </row>
    <row r="118" spans="1:16" ht="15.75" thickBot="1" x14ac:dyDescent="0.3">
      <c r="A118" s="1434" t="s">
        <v>137</v>
      </c>
      <c r="B118" s="1462"/>
      <c r="C118" s="1462"/>
      <c r="D118" s="1463"/>
      <c r="E118" s="1191">
        <f>[11]INDUSTRY!$F$108</f>
        <v>23488.949389999998</v>
      </c>
      <c r="F118" s="1191">
        <f>[11]INDUSTRY!$G$108</f>
        <v>23548.973389999999</v>
      </c>
      <c r="G118" s="1191">
        <f>[11]INDUSTRY!$H$108</f>
        <v>23608</v>
      </c>
      <c r="H118" s="1191">
        <f>[11]INDUSTRY!$I$108</f>
        <v>23718.170389999999</v>
      </c>
      <c r="I118" s="1191">
        <f>[11]INDUSTRY!$J$108</f>
        <v>24384.973389999999</v>
      </c>
      <c r="J118" s="1191">
        <f>[11]INDUSTRY!$K$108</f>
        <v>24662.973389999999</v>
      </c>
      <c r="K118" s="1191">
        <f>[11]INDUSTRY!$L$108</f>
        <v>25564</v>
      </c>
      <c r="L118" s="1191">
        <f>[11]INDUSTRY!$M$108</f>
        <v>26186.448389999998</v>
      </c>
      <c r="M118" s="1191">
        <f>[11]INDUSTRY!$N$108</f>
        <v>26686.298000000003</v>
      </c>
      <c r="N118" s="1191">
        <f>[11]INDUSTRY!$O$108</f>
        <v>27090</v>
      </c>
      <c r="O118" s="1191">
        <f>[11]INDUSTRY!$P$108</f>
        <v>27514.474999999999</v>
      </c>
      <c r="P118" s="1191">
        <f>[11]INDUSTRY!$Q$108</f>
        <v>28684.025000000001</v>
      </c>
    </row>
    <row r="119" spans="1:16" ht="15.75" thickBot="1" x14ac:dyDescent="0.3">
      <c r="A119" s="1216" t="s">
        <v>138</v>
      </c>
      <c r="B119" s="1217"/>
      <c r="C119" s="1217"/>
      <c r="D119" s="1217"/>
      <c r="E119" s="1187">
        <f>E105+E110+E114+E118</f>
        <v>4513890.5354399998</v>
      </c>
      <c r="F119" s="1187">
        <f t="shared" ref="F119:G119" si="86">F105+F110+F114+F118</f>
        <v>4181645.8953200001</v>
      </c>
      <c r="G119" s="1187">
        <f t="shared" si="86"/>
        <v>4015943</v>
      </c>
      <c r="H119" s="1187">
        <f t="shared" ref="H119:J119" si="87">H105+H110+H114+H118</f>
        <v>4078916.3649668004</v>
      </c>
      <c r="I119" s="1187">
        <f t="shared" si="87"/>
        <v>4241434.0791655518</v>
      </c>
      <c r="J119" s="1187">
        <f t="shared" si="87"/>
        <v>4241858.56952025</v>
      </c>
      <c r="K119" s="1187">
        <f t="shared" ref="K119:M119" si="88">K105+K110+K114+K118</f>
        <v>4472848.5379999997</v>
      </c>
      <c r="L119" s="1187">
        <f t="shared" si="88"/>
        <v>4738820.79740116</v>
      </c>
      <c r="M119" s="1187">
        <f t="shared" si="88"/>
        <v>4750233.5393054606</v>
      </c>
      <c r="N119" s="1187">
        <f t="shared" ref="N119:P119" si="89">N105+N110+N114+N118</f>
        <v>4861914.5295394883</v>
      </c>
      <c r="O119" s="1187">
        <f t="shared" si="89"/>
        <v>4708381.6041549919</v>
      </c>
      <c r="P119" s="1187">
        <f t="shared" si="89"/>
        <v>5216580.6961900005</v>
      </c>
    </row>
    <row r="120" spans="1:16" x14ac:dyDescent="0.25">
      <c r="A120" s="1185" t="s">
        <v>139</v>
      </c>
      <c r="B120" s="1186"/>
      <c r="C120" s="1186"/>
      <c r="D120" s="1186"/>
      <c r="E120" s="1270">
        <f>SUM(E121:E124)</f>
        <v>2077463.96618</v>
      </c>
      <c r="F120" s="1270">
        <f t="shared" ref="F120:G120" si="90">SUM(F121:F124)</f>
        <v>2089625.9188800002</v>
      </c>
      <c r="G120" s="1270">
        <f t="shared" si="90"/>
        <v>2068273.65337</v>
      </c>
      <c r="H120" s="1270">
        <f t="shared" ref="H120:J120" si="91">SUM(H121:H124)</f>
        <v>2032903.8890407814</v>
      </c>
      <c r="I120" s="1270">
        <f t="shared" si="91"/>
        <v>2039956.3119899521</v>
      </c>
      <c r="J120" s="1270">
        <f t="shared" si="91"/>
        <v>1990171.9170988763</v>
      </c>
      <c r="K120" s="1270">
        <f t="shared" ref="K120:M120" si="92">SUM(K121:K124)</f>
        <v>2013344.7859000002</v>
      </c>
      <c r="L120" s="1270">
        <f t="shared" si="92"/>
        <v>2008707.5918211073</v>
      </c>
      <c r="M120" s="1270">
        <f t="shared" si="92"/>
        <v>2033995.5952272229</v>
      </c>
      <c r="N120" s="1270">
        <f t="shared" ref="N120:P120" si="93">SUM(N121:N124)</f>
        <v>2039868.5286600639</v>
      </c>
      <c r="O120" s="1270">
        <f t="shared" si="93"/>
        <v>2053236.4096512557</v>
      </c>
      <c r="P120" s="1270">
        <f t="shared" si="93"/>
        <v>2109830.2534699999</v>
      </c>
    </row>
    <row r="121" spans="1:16" x14ac:dyDescent="0.25">
      <c r="A121" s="1224"/>
      <c r="B121" s="1201" t="s">
        <v>73</v>
      </c>
      <c r="C121" s="1201"/>
      <c r="D121" s="1201"/>
      <c r="E121" s="1272">
        <f>[11]INDUSTRY!$F$111</f>
        <v>925982.35657999991</v>
      </c>
      <c r="F121" s="1272">
        <f>[11]INDUSTRY!$G$111</f>
        <v>923568.39584999997</v>
      </c>
      <c r="G121" s="1272">
        <f>[11]INDUSTRY!$H$111</f>
        <v>880714.35077000002</v>
      </c>
      <c r="H121" s="1272">
        <f>[11]INDUSTRY!$I$111</f>
        <v>871605.72894239041</v>
      </c>
      <c r="I121" s="1272">
        <f>[11]INDUSTRY!$J$111</f>
        <v>869277.30452752765</v>
      </c>
      <c r="J121" s="1272">
        <f>[11]INDUSTRY!$K$111</f>
        <v>871427.52018976398</v>
      </c>
      <c r="K121" s="1272">
        <f>[11]INDUSTRY!$L$111</f>
        <v>870874.61586000002</v>
      </c>
      <c r="L121" s="1272">
        <f>[11]INDUSTRY!$M$111</f>
        <v>870919.03495503869</v>
      </c>
      <c r="M121" s="1272">
        <f>[11]INDUSTRY!$N$111</f>
        <v>870357.39398267597</v>
      </c>
      <c r="N121" s="1191">
        <f>[11]INDUSTRY!$O$111</f>
        <v>880781.5158403134</v>
      </c>
      <c r="O121" s="1272">
        <f>[11]INDUSTRY!$P$111</f>
        <v>883482.34562245605</v>
      </c>
      <c r="P121" s="1272">
        <f>[11]INDUSTRY!$Q$111</f>
        <v>914337.95398999995</v>
      </c>
    </row>
    <row r="122" spans="1:16" x14ac:dyDescent="0.25">
      <c r="A122" s="1188"/>
      <c r="B122" s="1190" t="s">
        <v>74</v>
      </c>
      <c r="C122" s="1190"/>
      <c r="D122" s="1190"/>
      <c r="E122" s="1272">
        <f>[11]INDUSTRY!$F$112</f>
        <v>2590</v>
      </c>
      <c r="F122" s="1272">
        <f>[11]INDUSTRY!$G$112</f>
        <v>2457</v>
      </c>
      <c r="G122" s="1272">
        <f>[11]INDUSTRY!$H$112</f>
        <v>2375</v>
      </c>
      <c r="H122" s="1272">
        <f>[11]INDUSTRY!$I$112</f>
        <v>2299.0931593333335</v>
      </c>
      <c r="I122" s="1272">
        <f>[11]INDUSTRY!$J$112</f>
        <v>2259.6236280500002</v>
      </c>
      <c r="J122" s="1272">
        <f>[11]INDUSTRY!$K$112</f>
        <v>2378.1540947666667</v>
      </c>
      <c r="K122" s="1272">
        <f>[11]INDUSTRY!$L$112</f>
        <v>2290</v>
      </c>
      <c r="L122" s="1272">
        <f>[11]INDUSTRY!$M$112</f>
        <v>2201.4510322000001</v>
      </c>
      <c r="M122" s="1272">
        <f>[11]INDUSTRY!$N$112</f>
        <v>2181.9545009166668</v>
      </c>
      <c r="N122" s="1191">
        <f>[11]INDUSTRY!$O$112</f>
        <v>2112.9046363583334</v>
      </c>
      <c r="O122" s="1272">
        <f>[11]INDUSTRY!$P$112</f>
        <v>2022.9547717999999</v>
      </c>
      <c r="P122" s="1272">
        <f>[11]INDUSTRY!$Q$112</f>
        <v>1940.239</v>
      </c>
    </row>
    <row r="123" spans="1:16" x14ac:dyDescent="0.25">
      <c r="A123" s="1188"/>
      <c r="B123" s="1190" t="s">
        <v>75</v>
      </c>
      <c r="C123" s="1190"/>
      <c r="D123" s="1190"/>
      <c r="E123" s="1272">
        <f>[11]INDUSTRY!$F$113</f>
        <v>753148.86424999998</v>
      </c>
      <c r="F123" s="1272">
        <f>[11]INDUSTRY!$G$113</f>
        <v>771242.73106000002</v>
      </c>
      <c r="G123" s="1272">
        <f>[11]INDUSTRY!$H$113</f>
        <v>790931.52726999996</v>
      </c>
      <c r="H123" s="1272">
        <f>[11]INDUSTRY!$I$113</f>
        <v>771750.7578712441</v>
      </c>
      <c r="I123" s="1272">
        <f>[11]INDUSTRY!$J$113</f>
        <v>781905.50708762719</v>
      </c>
      <c r="J123" s="1272">
        <f>[11]INDUSTRY!$K$113</f>
        <v>738027.49153099419</v>
      </c>
      <c r="K123" s="1272">
        <f>[11]INDUSTRY!$L$113</f>
        <v>764031.33151000005</v>
      </c>
      <c r="L123" s="1272">
        <f>[11]INDUSTRY!$M$113</f>
        <v>771923.16026264906</v>
      </c>
      <c r="M123" s="1272">
        <f>[11]INDUSTRY!$N$113</f>
        <v>799761.12861347664</v>
      </c>
      <c r="N123" s="1191">
        <f>[11]INDUSTRY!$O$113</f>
        <v>796443.52106430416</v>
      </c>
      <c r="O123" s="1272">
        <f>[11]INDUSTRY!$P$113</f>
        <v>793129.61047897779</v>
      </c>
      <c r="P123" s="1272">
        <f>[11]INDUSTRY!$Q$113</f>
        <v>813116.14067000011</v>
      </c>
    </row>
    <row r="124" spans="1:16" x14ac:dyDescent="0.25">
      <c r="A124" s="1221"/>
      <c r="B124" s="1222" t="s">
        <v>76</v>
      </c>
      <c r="C124" s="1222"/>
      <c r="D124" s="1222"/>
      <c r="E124" s="1272">
        <f>[11]INDUSTRY!$F$114</f>
        <v>395742.74534999998</v>
      </c>
      <c r="F124" s="1272">
        <f>[11]INDUSTRY!$G$114</f>
        <v>392357.79197000002</v>
      </c>
      <c r="G124" s="1272">
        <f>[11]INDUSTRY!$H$114</f>
        <v>394252.77532999997</v>
      </c>
      <c r="H124" s="1272">
        <f>[11]INDUSTRY!$I$114</f>
        <v>387248.30906781339</v>
      </c>
      <c r="I124" s="1272">
        <f>[11]INDUSTRY!$J$114</f>
        <v>386513.87674674741</v>
      </c>
      <c r="J124" s="1272">
        <f>[11]INDUSTRY!$K$114</f>
        <v>378338.75128335151</v>
      </c>
      <c r="K124" s="1272">
        <f>[11]INDUSTRY!$L$114</f>
        <v>376148.83853000001</v>
      </c>
      <c r="L124" s="1272">
        <f>[11]INDUSTRY!$M$114</f>
        <v>363663.94557121961</v>
      </c>
      <c r="M124" s="1272">
        <f>[11]INDUSTRY!$N$114</f>
        <v>361695.11813015357</v>
      </c>
      <c r="N124" s="1191">
        <f>[11]INDUSTRY!$O$114</f>
        <v>360530.58711908775</v>
      </c>
      <c r="O124" s="1272">
        <f>[11]INDUSTRY!$P$114</f>
        <v>374601.49877802178</v>
      </c>
      <c r="P124" s="1272">
        <f>[11]INDUSTRY!$Q$114</f>
        <v>380435.91981000005</v>
      </c>
    </row>
    <row r="125" spans="1:16" x14ac:dyDescent="0.25">
      <c r="A125" s="1273" t="s">
        <v>77</v>
      </c>
      <c r="B125" s="1273"/>
      <c r="C125" s="1273"/>
      <c r="D125" s="1273"/>
      <c r="E125" s="1274">
        <f>SUM(E126:E130)</f>
        <v>3122182.6403700002</v>
      </c>
      <c r="F125" s="1274">
        <f t="shared" ref="F125:G125" si="94">SUM(F126:F130)</f>
        <v>3168459.09406</v>
      </c>
      <c r="G125" s="1274">
        <f t="shared" si="94"/>
        <v>3128954.4968400002</v>
      </c>
      <c r="H125" s="1274">
        <f t="shared" ref="H125:J125" si="95">SUM(H126:H130)</f>
        <v>2430706.3247000002</v>
      </c>
      <c r="I125" s="1274">
        <f t="shared" si="95"/>
        <v>3060511.3537599999</v>
      </c>
      <c r="J125" s="1274">
        <f t="shared" si="95"/>
        <v>3148900.1372000035</v>
      </c>
      <c r="K125" s="1274">
        <f t="shared" ref="K125:M125" si="96">SUM(K126:K130)</f>
        <v>2430268.5252999999</v>
      </c>
      <c r="L125" s="1274">
        <f t="shared" si="96"/>
        <v>3351172.0936099999</v>
      </c>
      <c r="M125" s="1274">
        <f t="shared" si="96"/>
        <v>2273546.74676</v>
      </c>
      <c r="N125" s="1274">
        <f t="shared" ref="N125:P125" si="97">SUM(N126:N130)</f>
        <v>3267790.5073300004</v>
      </c>
      <c r="O125" s="1274">
        <f t="shared" si="97"/>
        <v>3084387.6877700002</v>
      </c>
      <c r="P125" s="1274">
        <f t="shared" si="97"/>
        <v>2266723.5222899998</v>
      </c>
    </row>
    <row r="126" spans="1:16" x14ac:dyDescent="0.25">
      <c r="A126" s="1224"/>
      <c r="B126" s="1201" t="s">
        <v>140</v>
      </c>
      <c r="C126" s="1201"/>
      <c r="D126" s="1201"/>
      <c r="E126" s="1266">
        <f>[11]INDUSTRY!$F$116</f>
        <v>26825.681</v>
      </c>
      <c r="F126" s="1266">
        <f>[11]INDUSTRY!$G$116</f>
        <v>28498</v>
      </c>
      <c r="G126" s="1266">
        <f>[11]INDUSTRY!$H$116</f>
        <v>32788</v>
      </c>
      <c r="H126" s="1266">
        <f>[11]INDUSTRY!$I$116</f>
        <v>42990.375</v>
      </c>
      <c r="I126" s="1266">
        <f>[11]INDUSTRY!$J$116</f>
        <v>47042.048000000003</v>
      </c>
      <c r="J126" s="1266">
        <f>[11]INDUSTRY!$K$116</f>
        <v>47327.395000000004</v>
      </c>
      <c r="K126" s="1266">
        <f>[11]INDUSTRY!$L$116</f>
        <v>49003.395000000004</v>
      </c>
      <c r="L126" s="1266">
        <f>[11]INDUSTRY!$M$116</f>
        <v>50358.415000000001</v>
      </c>
      <c r="M126" s="1266">
        <f>[11]INDUSTRY!$N$116</f>
        <v>54323.415000000001</v>
      </c>
      <c r="N126" s="1191">
        <f>[11]INDUSTRY!$O$116</f>
        <v>54922.611000000004</v>
      </c>
      <c r="O126" s="1266">
        <f>[11]INDUSTRY!$P$116</f>
        <v>54605.773000000001</v>
      </c>
      <c r="P126" s="1266">
        <f>[11]INDUSTRY!$Q$116</f>
        <v>56263.794000000002</v>
      </c>
    </row>
    <row r="127" spans="1:16" x14ac:dyDescent="0.25">
      <c r="A127" s="1188"/>
      <c r="B127" s="1190" t="s">
        <v>79</v>
      </c>
      <c r="C127" s="1190"/>
      <c r="D127" s="1190"/>
      <c r="E127" s="1266">
        <f>[11]INDUSTRY!$F$117</f>
        <v>940096.14269000001</v>
      </c>
      <c r="F127" s="1266">
        <f>[11]INDUSTRY!$G$117</f>
        <v>837462.59775000007</v>
      </c>
      <c r="G127" s="1266">
        <f>[11]INDUSTRY!$H$117</f>
        <v>1528307</v>
      </c>
      <c r="H127" s="1266">
        <f>[11]INDUSTRY!$I$117</f>
        <v>745970.51838000002</v>
      </c>
      <c r="I127" s="1266">
        <f>[11]INDUSTRY!$J$117</f>
        <v>1375888.5263099999</v>
      </c>
      <c r="J127" s="1266">
        <f>[11]INDUSTRY!$K$117</f>
        <v>1125551.6125300038</v>
      </c>
      <c r="K127" s="1266">
        <f>[11]INDUSTRY!$L$117</f>
        <v>648378.69530999998</v>
      </c>
      <c r="L127" s="1266">
        <f>[11]INDUSTRY!$M$117</f>
        <v>1677481.7832499999</v>
      </c>
      <c r="M127" s="1266">
        <f>[11]INDUSTRY!$N$117</f>
        <v>529599.38103000005</v>
      </c>
      <c r="N127" s="1191">
        <f>[11]INDUSTRY!$O$117</f>
        <v>1541806.3607600001</v>
      </c>
      <c r="O127" s="1266">
        <f>[11]INDUSTRY!$P$117</f>
        <v>1397235.9722899999</v>
      </c>
      <c r="P127" s="1266">
        <f>[11]INDUSTRY!$Q$117</f>
        <v>436384.40869999997</v>
      </c>
    </row>
    <row r="128" spans="1:16" x14ac:dyDescent="0.25">
      <c r="A128" s="1188"/>
      <c r="B128" s="1190" t="s">
        <v>80</v>
      </c>
      <c r="C128" s="1190"/>
      <c r="D128" s="1190"/>
      <c r="E128" s="1266">
        <f>[11]INDUSTRY!$F$118</f>
        <v>958825.30061999999</v>
      </c>
      <c r="F128" s="1266">
        <f>[11]INDUSTRY!$G$118</f>
        <v>1089386.0114199999</v>
      </c>
      <c r="G128" s="1266">
        <f>[11]INDUSTRY!$H$118</f>
        <v>341995</v>
      </c>
      <c r="H128" s="1266">
        <f>[11]INDUSTRY!$I$118</f>
        <v>448287.62598000001</v>
      </c>
      <c r="I128" s="1266">
        <f>[11]INDUSTRY!$J$118</f>
        <v>460493.54093999998</v>
      </c>
      <c r="J128" s="1266">
        <f>[11]INDUSTRY!$K$118</f>
        <v>490735.51575000002</v>
      </c>
      <c r="K128" s="1266">
        <f>[11]INDUSTRY!$L$118</f>
        <v>488498.20799000002</v>
      </c>
      <c r="L128" s="1266">
        <f>[11]INDUSTRY!$M$118</f>
        <v>449592.59698000003</v>
      </c>
      <c r="M128" s="1266">
        <f>[11]INDUSTRY!$N$118</f>
        <v>513687.64931000001</v>
      </c>
      <c r="N128" s="1191">
        <f>[11]INDUSTRY!$O$118</f>
        <v>482740.03135</v>
      </c>
      <c r="O128" s="1266">
        <f>[11]INDUSTRY!$P$118</f>
        <v>516723.39023000002</v>
      </c>
      <c r="P128" s="1266">
        <f>[11]INDUSTRY!$Q$118</f>
        <v>592792.11569999997</v>
      </c>
    </row>
    <row r="129" spans="1:16" x14ac:dyDescent="0.25">
      <c r="A129" s="1188"/>
      <c r="B129" s="1190" t="s">
        <v>141</v>
      </c>
      <c r="C129" s="1190"/>
      <c r="D129" s="1190"/>
      <c r="E129" s="1266">
        <f>[11]INDUSTRY!$F$119</f>
        <v>200330.26500000001</v>
      </c>
      <c r="F129" s="1266">
        <f>[11]INDUSTRY!$G$119</f>
        <v>208808</v>
      </c>
      <c r="G129" s="1266">
        <f>[11]INDUSTRY!$H$119</f>
        <v>194639</v>
      </c>
      <c r="H129" s="1266">
        <f>[11]INDUSTRY!$I$119</f>
        <v>205007.68539</v>
      </c>
      <c r="I129" s="1266">
        <f>[11]INDUSTRY!$J$119</f>
        <v>221170.86338999998</v>
      </c>
      <c r="J129" s="1266">
        <f>[11]INDUSTRY!$K$119</f>
        <v>220649.66039</v>
      </c>
      <c r="K129" s="1266">
        <f>[11]INDUSTRY!$L$119</f>
        <v>236798.42</v>
      </c>
      <c r="L129" s="1266">
        <f>[11]INDUSTRY!$M$119</f>
        <v>240972.30638999998</v>
      </c>
      <c r="M129" s="1266">
        <f>[11]INDUSTRY!$N$119</f>
        <v>240346.01038999998</v>
      </c>
      <c r="N129" s="1191">
        <f>[11]INDUSTRY!$O$119</f>
        <v>245253.82839000001</v>
      </c>
      <c r="O129" s="1266">
        <f>[11]INDUSTRY!$P$119</f>
        <v>244574.83739</v>
      </c>
      <c r="P129" s="1266">
        <f>[11]INDUSTRY!$Q$119</f>
        <v>217388.85399999999</v>
      </c>
    </row>
    <row r="130" spans="1:16" ht="15.75" thickBot="1" x14ac:dyDescent="0.3">
      <c r="A130" s="1194"/>
      <c r="B130" s="1196" t="s">
        <v>43</v>
      </c>
      <c r="C130" s="1196"/>
      <c r="D130" s="1196"/>
      <c r="E130" s="1266">
        <f>[11]INDUSTRY!$F$120</f>
        <v>996105.25105999992</v>
      </c>
      <c r="F130" s="1266">
        <f>[11]INDUSTRY!$G$120-2</f>
        <v>1004304.4848900001</v>
      </c>
      <c r="G130" s="1266">
        <f>[11]INDUSTRY!$H$120</f>
        <v>1031225.49684</v>
      </c>
      <c r="H130" s="1266">
        <f>[11]INDUSTRY!$I$120</f>
        <v>988450.11995000008</v>
      </c>
      <c r="I130" s="1266">
        <f>[11]INDUSTRY!$J$120</f>
        <v>955916.3751200001</v>
      </c>
      <c r="J130" s="1266">
        <f>[11]INDUSTRY!$K$120</f>
        <v>1264635.9535299998</v>
      </c>
      <c r="K130" s="1266">
        <f>[11]INDUSTRY!$L$120</f>
        <v>1007589.807</v>
      </c>
      <c r="L130" s="1266">
        <f>[11]INDUSTRY!$M$120</f>
        <v>932766.99199000001</v>
      </c>
      <c r="M130" s="1266">
        <f>[11]INDUSTRY!$N$120</f>
        <v>935590.29103000008</v>
      </c>
      <c r="N130" s="1191">
        <f>[11]INDUSTRY!$O$120</f>
        <v>943067.67582999996</v>
      </c>
      <c r="O130" s="1266">
        <f>[11]INDUSTRY!$P$120</f>
        <v>871247.71486000007</v>
      </c>
      <c r="P130" s="1266">
        <f>[11]INDUSTRY!$Q$120</f>
        <v>963894.34988999995</v>
      </c>
    </row>
    <row r="131" spans="1:16" ht="15.75" thickBot="1" x14ac:dyDescent="0.3">
      <c r="A131" s="1202" t="s">
        <v>81</v>
      </c>
      <c r="B131" s="1258"/>
      <c r="C131" s="1258"/>
      <c r="D131" s="1258"/>
      <c r="E131" s="1187">
        <f>E71+E81+E104+E119+E120+E125</f>
        <v>123986465.16984998</v>
      </c>
      <c r="F131" s="1187">
        <f t="shared" ref="F131:G131" si="98">F71+F81+F104+F119+F120+F125</f>
        <v>123208983.04708003</v>
      </c>
      <c r="G131" s="1187">
        <f t="shared" si="98"/>
        <v>125353440.54591998</v>
      </c>
      <c r="H131" s="1187">
        <f t="shared" ref="H131:J131" si="99">H71+H81+H104+H119+H120+H125</f>
        <v>124008811.36450161</v>
      </c>
      <c r="I131" s="1187">
        <f t="shared" si="99"/>
        <v>124051453.16780151</v>
      </c>
      <c r="J131" s="1187">
        <f t="shared" si="99"/>
        <v>126028194.72830476</v>
      </c>
      <c r="K131" s="1187">
        <f t="shared" ref="K131:M131" si="100">K71+K81+K104+K119+K120+K125</f>
        <v>128745967.2674153</v>
      </c>
      <c r="L131" s="1187">
        <f t="shared" si="100"/>
        <v>130716990.79103021</v>
      </c>
      <c r="M131" s="1187">
        <f t="shared" si="100"/>
        <v>132378961.94968046</v>
      </c>
      <c r="N131" s="1187">
        <f t="shared" ref="N131:P131" si="101">N71+N81+N104+N119+N120+N125</f>
        <v>134702524.56796759</v>
      </c>
      <c r="O131" s="1187">
        <f t="shared" si="101"/>
        <v>131100312.79478388</v>
      </c>
      <c r="P131" s="1187">
        <f t="shared" si="101"/>
        <v>132198018.47830181</v>
      </c>
    </row>
    <row r="132" spans="1:16" ht="15.75" thickBot="1" x14ac:dyDescent="0.3">
      <c r="A132" s="1259" t="s">
        <v>82</v>
      </c>
      <c r="B132" s="1260"/>
      <c r="C132" s="1261"/>
      <c r="D132" s="1261"/>
      <c r="E132" s="1262"/>
      <c r="F132" s="1262"/>
      <c r="G132" s="1262"/>
      <c r="H132" s="1262"/>
      <c r="I132" s="1262"/>
      <c r="J132" s="1262"/>
      <c r="K132" s="1262"/>
      <c r="L132" s="1262"/>
      <c r="M132" s="1262"/>
      <c r="N132" s="1262"/>
      <c r="O132" s="1262"/>
      <c r="P132" s="1262"/>
    </row>
    <row r="133" spans="1:16" x14ac:dyDescent="0.25">
      <c r="A133" s="1224" t="s">
        <v>83</v>
      </c>
      <c r="B133" s="1201"/>
      <c r="C133" s="1201"/>
      <c r="D133" s="1201"/>
      <c r="E133" s="1191">
        <f>[11]INDUSTRY!$F$123</f>
        <v>2072915.906</v>
      </c>
      <c r="F133" s="1191">
        <f>[11]INDUSTRY!$G$123</f>
        <v>1962261.2690000001</v>
      </c>
      <c r="G133" s="1191">
        <f>[11]INDUSTRY!$H$123</f>
        <v>1997987.138</v>
      </c>
      <c r="H133" s="1191">
        <f>[11]INDUSTRY!$I$123</f>
        <v>2033138.2209999999</v>
      </c>
      <c r="I133" s="1191">
        <f>[11]INDUSTRY!$J$123</f>
        <v>2120872.0469999998</v>
      </c>
      <c r="J133" s="1191">
        <f>[11]INDUSTRY!$K$123</f>
        <v>2305010.5860000001</v>
      </c>
      <c r="K133" s="1191">
        <f>[11]INDUSTRY!$L$123</f>
        <v>2301282.54</v>
      </c>
      <c r="L133" s="1191">
        <f>[11]INDUSTRY!$M$123</f>
        <v>2357834.2990000001</v>
      </c>
      <c r="M133" s="1191">
        <f>[11]INDUSTRY!$N$123</f>
        <v>2283484.656</v>
      </c>
      <c r="N133" s="1191">
        <f>[11]INDUSTRY!$O$123</f>
        <v>2378313.2349999999</v>
      </c>
      <c r="O133" s="1191">
        <f>[11]INDUSTRY!$P$123</f>
        <v>2318888.8289999999</v>
      </c>
      <c r="P133" s="1191">
        <f>[11]INDUSTRY!$Q$123</f>
        <v>2169788.1860000002</v>
      </c>
    </row>
    <row r="134" spans="1:16" x14ac:dyDescent="0.25">
      <c r="A134" s="1188" t="s">
        <v>142</v>
      </c>
      <c r="B134" s="1190"/>
      <c r="C134" s="1190"/>
      <c r="D134" s="1190"/>
      <c r="E134" s="1191">
        <f>[11]INDUSTRY!$F$124</f>
        <v>6507340.7209999999</v>
      </c>
      <c r="F134" s="1191">
        <f>[11]INDUSTRY!$G$124</f>
        <v>6304328.9169999994</v>
      </c>
      <c r="G134" s="1191">
        <f>[11]INDUSTRY!$H$124</f>
        <v>6893449.5729999999</v>
      </c>
      <c r="H134" s="1191">
        <f>[11]INDUSTRY!$I$124</f>
        <v>6797161.1720000003</v>
      </c>
      <c r="I134" s="1191">
        <f>[11]INDUSTRY!$J$124</f>
        <v>6091531.7960000001</v>
      </c>
      <c r="J134" s="1191">
        <f>[11]INDUSTRY!$K$124</f>
        <v>6431143.0700000003</v>
      </c>
      <c r="K134" s="1191">
        <f>[11]INDUSTRY!$L$124</f>
        <v>7154788.034</v>
      </c>
      <c r="L134" s="1191">
        <f>[11]INDUSTRY!$M$124</f>
        <v>7568269.0320000006</v>
      </c>
      <c r="M134" s="1191">
        <f>[11]INDUSTRY!$N$124</f>
        <v>8089966.7149999999</v>
      </c>
      <c r="N134" s="1191">
        <f>[11]INDUSTRY!$O$124</f>
        <v>8446065.9179999996</v>
      </c>
      <c r="O134" s="1191">
        <f>[11]INDUSTRY!$P$124</f>
        <v>8707190.5899999999</v>
      </c>
      <c r="P134" s="1191">
        <f>[11]INDUSTRY!$Q$124</f>
        <v>8351889.5490000006</v>
      </c>
    </row>
    <row r="135" spans="1:16" ht="15.75" thickBot="1" x14ac:dyDescent="0.3">
      <c r="A135" s="1263" t="s">
        <v>143</v>
      </c>
      <c r="B135" s="1264"/>
      <c r="C135" s="1264"/>
      <c r="D135" s="1264"/>
      <c r="E135" s="1191">
        <f>[11]INDUSTRY!$F$125</f>
        <v>0</v>
      </c>
      <c r="F135" s="1191">
        <f>[11]INDUSTRY!$G$125</f>
        <v>0</v>
      </c>
      <c r="G135" s="1191">
        <f>[11]INDUSTRY!$F$125</f>
        <v>0</v>
      </c>
      <c r="H135" s="1191">
        <f>[11]INDUSTRY!$F$125</f>
        <v>0</v>
      </c>
      <c r="I135" s="1191">
        <f>[11]INDUSTRY!$F$125</f>
        <v>0</v>
      </c>
      <c r="J135" s="1191">
        <f>[11]INDUSTRY!$F$125</f>
        <v>0</v>
      </c>
      <c r="K135" s="1191">
        <f>[11]INDUSTRY!$F$125</f>
        <v>0</v>
      </c>
      <c r="L135" s="1191">
        <f>[11]INDUSTRY!$F$125</f>
        <v>0</v>
      </c>
      <c r="M135" s="1191">
        <f>[11]INDUSTRY!$F$125</f>
        <v>0</v>
      </c>
      <c r="N135" s="1191">
        <f>[11]INDUSTRY!$F$125</f>
        <v>0</v>
      </c>
      <c r="O135" s="1191">
        <f>[11]INDUSTRY!$F$125</f>
        <v>0</v>
      </c>
      <c r="P135" s="1191">
        <f>[11]INDUSTRY!$F$125</f>
        <v>0</v>
      </c>
    </row>
    <row r="136" spans="1:16" x14ac:dyDescent="0.25">
      <c r="E136" s="1183">
        <f>E131-E61</f>
        <v>1.8655329942703247E-2</v>
      </c>
      <c r="F136" s="1183">
        <f t="shared" ref="F136" si="102">F131-F61</f>
        <v>3.2753795385360718E-3</v>
      </c>
      <c r="G136" s="1183">
        <f>G131-G61</f>
        <v>-0.47199468314647675</v>
      </c>
      <c r="H136" s="1183">
        <f t="shared" ref="H136:M136" si="103">H131-H61</f>
        <v>0.99200735986232758</v>
      </c>
      <c r="I136" s="1183">
        <f t="shared" si="103"/>
        <v>-0.2570500522851944</v>
      </c>
      <c r="J136" s="1183">
        <f t="shared" si="103"/>
        <v>0.17105598747730255</v>
      </c>
      <c r="K136" s="1183">
        <f t="shared" si="103"/>
        <v>-2.5804247111082077</v>
      </c>
      <c r="L136" s="1183">
        <f t="shared" si="103"/>
        <v>0.35732708871364594</v>
      </c>
      <c r="M136" s="1183">
        <f t="shared" si="103"/>
        <v>1.5900965631008148</v>
      </c>
      <c r="N136" s="1183">
        <f t="shared" ref="N136:P136" si="104">N131-N61</f>
        <v>-1.6482259035110474</v>
      </c>
      <c r="O136" s="1183">
        <f>O131-O61</f>
        <v>-0.71758028864860535</v>
      </c>
      <c r="P136" s="1183">
        <f t="shared" si="104"/>
        <v>-0.50646466016769409</v>
      </c>
    </row>
    <row r="137" spans="1:16" x14ac:dyDescent="0.25">
      <c r="E137" s="1183"/>
      <c r="F137" s="1276"/>
      <c r="G137" s="1276"/>
      <c r="H137" s="1276"/>
      <c r="I137" s="1276"/>
      <c r="J137" s="1276"/>
      <c r="K137" s="1276"/>
      <c r="L137" s="1183"/>
      <c r="M137" s="1183"/>
      <c r="N137" s="1183"/>
      <c r="O137" s="1183"/>
      <c r="P137" s="1183"/>
    </row>
    <row r="138" spans="1:16" x14ac:dyDescent="0.25">
      <c r="N138" s="1178"/>
      <c r="O138" s="1178"/>
      <c r="P138" s="1178"/>
    </row>
    <row r="139" spans="1:16" x14ac:dyDescent="0.25">
      <c r="N139" s="1178"/>
      <c r="O139" s="1178"/>
      <c r="P139" s="1178"/>
    </row>
    <row r="140" spans="1:16" x14ac:dyDescent="0.25">
      <c r="L140" s="1183"/>
      <c r="N140" s="1178"/>
      <c r="O140" s="1178"/>
      <c r="P140" s="1178"/>
    </row>
    <row r="141" spans="1:16" x14ac:dyDescent="0.25">
      <c r="N141" s="1178"/>
      <c r="O141" s="1178"/>
      <c r="P141" s="1178"/>
    </row>
    <row r="142" spans="1:16" x14ac:dyDescent="0.25">
      <c r="N142" s="1178"/>
      <c r="O142" s="1178"/>
      <c r="P142" s="1178"/>
    </row>
    <row r="143" spans="1:16" x14ac:dyDescent="0.25">
      <c r="N143" s="1178"/>
      <c r="O143" s="1178"/>
      <c r="P143" s="1178"/>
    </row>
    <row r="144" spans="1:16" x14ac:dyDescent="0.25">
      <c r="N144" s="1178"/>
      <c r="O144" s="1178"/>
      <c r="P144" s="1178"/>
    </row>
    <row r="145" spans="14:16" x14ac:dyDescent="0.25">
      <c r="N145" s="1178"/>
      <c r="O145" s="1178"/>
      <c r="P145" s="1178"/>
    </row>
    <row r="146" spans="14:16" x14ac:dyDescent="0.25">
      <c r="N146" s="1178"/>
      <c r="O146" s="1178"/>
      <c r="P146" s="1178"/>
    </row>
    <row r="147" spans="14:16" x14ac:dyDescent="0.25">
      <c r="N147" s="1178"/>
      <c r="O147" s="1178"/>
      <c r="P147" s="1178"/>
    </row>
    <row r="148" spans="14:16" x14ac:dyDescent="0.25">
      <c r="N148" s="1178"/>
      <c r="O148" s="1178"/>
      <c r="P148" s="1178"/>
    </row>
    <row r="149" spans="14:16" x14ac:dyDescent="0.25">
      <c r="N149" s="1178"/>
      <c r="O149" s="1178"/>
      <c r="P149" s="1178"/>
    </row>
    <row r="150" spans="14:16" x14ac:dyDescent="0.25">
      <c r="N150" s="1178"/>
      <c r="O150" s="1178"/>
      <c r="P150" s="1178"/>
    </row>
    <row r="151" spans="14:16" x14ac:dyDescent="0.25">
      <c r="N151" s="1178"/>
      <c r="O151" s="1178"/>
      <c r="P151" s="1178"/>
    </row>
    <row r="152" spans="14:16" x14ac:dyDescent="0.25">
      <c r="N152" s="1178"/>
      <c r="O152" s="1178"/>
      <c r="P152" s="1178"/>
    </row>
    <row r="153" spans="14:16" x14ac:dyDescent="0.25">
      <c r="N153" s="1178"/>
      <c r="O153" s="1178"/>
      <c r="P153" s="1178"/>
    </row>
    <row r="154" spans="14:16" x14ac:dyDescent="0.25">
      <c r="N154" s="1178"/>
      <c r="O154" s="1178"/>
      <c r="P154" s="1178"/>
    </row>
    <row r="155" spans="14:16" x14ac:dyDescent="0.25">
      <c r="N155" s="1178"/>
      <c r="O155" s="1178"/>
      <c r="P155" s="1178"/>
    </row>
    <row r="156" spans="14:16" x14ac:dyDescent="0.25">
      <c r="N156" s="1178"/>
      <c r="O156" s="1178"/>
      <c r="P156" s="1178"/>
    </row>
    <row r="157" spans="14:16" x14ac:dyDescent="0.25">
      <c r="N157" s="1178"/>
      <c r="O157" s="1178"/>
      <c r="P157" s="1178"/>
    </row>
    <row r="158" spans="14:16" x14ac:dyDescent="0.25">
      <c r="N158" s="1178"/>
      <c r="O158" s="1178"/>
      <c r="P158" s="1178"/>
    </row>
    <row r="159" spans="14:16" x14ac:dyDescent="0.25">
      <c r="N159" s="1178"/>
      <c r="O159" s="1178"/>
      <c r="P159" s="1178"/>
    </row>
    <row r="160" spans="14:16" x14ac:dyDescent="0.25">
      <c r="N160" s="1178"/>
      <c r="O160" s="1178"/>
      <c r="P160" s="1178"/>
    </row>
    <row r="161" spans="14:16" x14ac:dyDescent="0.25">
      <c r="N161" s="1178"/>
      <c r="O161" s="1178"/>
      <c r="P161" s="1178"/>
    </row>
    <row r="162" spans="14:16" x14ac:dyDescent="0.25">
      <c r="N162" s="1178"/>
      <c r="O162" s="1178"/>
      <c r="P162" s="1178"/>
    </row>
    <row r="163" spans="14:16" x14ac:dyDescent="0.25">
      <c r="N163" s="1178"/>
      <c r="O163" s="1178"/>
      <c r="P163" s="1178"/>
    </row>
    <row r="164" spans="14:16" x14ac:dyDescent="0.25">
      <c r="N164" s="1178"/>
      <c r="O164" s="1178"/>
      <c r="P164" s="1178"/>
    </row>
    <row r="165" spans="14:16" x14ac:dyDescent="0.25">
      <c r="N165" s="1178"/>
      <c r="O165" s="1178"/>
      <c r="P165" s="1178"/>
    </row>
    <row r="166" spans="14:16" x14ac:dyDescent="0.25">
      <c r="N166" s="1178"/>
      <c r="O166" s="1178"/>
      <c r="P166" s="1178"/>
    </row>
    <row r="167" spans="14:16" x14ac:dyDescent="0.25">
      <c r="N167" s="1178"/>
      <c r="O167" s="1178"/>
      <c r="P167" s="1178"/>
    </row>
    <row r="168" spans="14:16" x14ac:dyDescent="0.25">
      <c r="N168" s="1178"/>
      <c r="O168" s="1178"/>
      <c r="P168" s="1178"/>
    </row>
    <row r="169" spans="14:16" x14ac:dyDescent="0.25">
      <c r="N169" s="1178"/>
      <c r="O169" s="1178"/>
      <c r="P169" s="1178"/>
    </row>
    <row r="170" spans="14:16" x14ac:dyDescent="0.25">
      <c r="N170" s="1178"/>
      <c r="O170" s="1178"/>
      <c r="P170" s="1178"/>
    </row>
    <row r="171" spans="14:16" x14ac:dyDescent="0.25">
      <c r="N171" s="1178"/>
      <c r="O171" s="1178"/>
      <c r="P171" s="1178"/>
    </row>
    <row r="172" spans="14:16" x14ac:dyDescent="0.25">
      <c r="N172" s="1178"/>
      <c r="O172" s="1178"/>
      <c r="P172" s="1178"/>
    </row>
    <row r="173" spans="14:16" x14ac:dyDescent="0.25">
      <c r="N173" s="1178"/>
      <c r="O173" s="1178"/>
      <c r="P173" s="1178"/>
    </row>
    <row r="174" spans="14:16" x14ac:dyDescent="0.25">
      <c r="N174" s="1178"/>
      <c r="O174" s="1178"/>
      <c r="P174" s="1178"/>
    </row>
    <row r="175" spans="14:16" x14ac:dyDescent="0.25">
      <c r="N175" s="1178"/>
      <c r="O175" s="1178"/>
      <c r="P175" s="1178"/>
    </row>
    <row r="176" spans="14:16" x14ac:dyDescent="0.25">
      <c r="N176" s="1178"/>
      <c r="O176" s="1178"/>
      <c r="P176" s="1178"/>
    </row>
    <row r="177" spans="14:16" x14ac:dyDescent="0.25">
      <c r="N177" s="1178"/>
      <c r="O177" s="1178"/>
      <c r="P177" s="1178"/>
    </row>
    <row r="178" spans="14:16" x14ac:dyDescent="0.25">
      <c r="N178" s="1178"/>
      <c r="O178" s="1178"/>
      <c r="P178" s="1178"/>
    </row>
    <row r="179" spans="14:16" x14ac:dyDescent="0.25">
      <c r="N179" s="1178"/>
      <c r="O179" s="1178"/>
      <c r="P179" s="1178"/>
    </row>
    <row r="180" spans="14:16" x14ac:dyDescent="0.25">
      <c r="N180" s="1178"/>
      <c r="O180" s="1178"/>
      <c r="P180" s="1178"/>
    </row>
    <row r="181" spans="14:16" x14ac:dyDescent="0.25">
      <c r="N181" s="1178"/>
      <c r="O181" s="1178"/>
      <c r="P181" s="1178"/>
    </row>
    <row r="182" spans="14:16" x14ac:dyDescent="0.25">
      <c r="N182" s="1178"/>
      <c r="O182" s="1178"/>
      <c r="P182" s="1178"/>
    </row>
    <row r="183" spans="14:16" x14ac:dyDescent="0.25">
      <c r="N183" s="1178"/>
      <c r="O183" s="1178"/>
      <c r="P183" s="1178"/>
    </row>
    <row r="184" spans="14:16" x14ac:dyDescent="0.25">
      <c r="N184" s="1178"/>
      <c r="O184" s="1178"/>
      <c r="P184" s="1178"/>
    </row>
    <row r="185" spans="14:16" x14ac:dyDescent="0.25">
      <c r="N185" s="1178"/>
      <c r="O185" s="1178"/>
      <c r="P185" s="1178"/>
    </row>
    <row r="186" spans="14:16" x14ac:dyDescent="0.25">
      <c r="N186" s="1178"/>
      <c r="O186" s="1178"/>
      <c r="P186" s="1178"/>
    </row>
    <row r="187" spans="14:16" x14ac:dyDescent="0.25">
      <c r="N187" s="1178"/>
      <c r="O187" s="1178"/>
      <c r="P187" s="1178"/>
    </row>
    <row r="188" spans="14:16" x14ac:dyDescent="0.25">
      <c r="N188" s="1178"/>
      <c r="O188" s="1178"/>
      <c r="P188" s="1178"/>
    </row>
    <row r="189" spans="14:16" x14ac:dyDescent="0.25">
      <c r="N189" s="1178"/>
      <c r="O189" s="1178"/>
      <c r="P189" s="1178"/>
    </row>
    <row r="190" spans="14:16" x14ac:dyDescent="0.25">
      <c r="N190" s="1178"/>
      <c r="O190" s="1178"/>
      <c r="P190" s="1178"/>
    </row>
    <row r="191" spans="14:16" x14ac:dyDescent="0.25">
      <c r="N191" s="1178"/>
      <c r="O191" s="1178"/>
      <c r="P191" s="1178"/>
    </row>
    <row r="192" spans="14:16" x14ac:dyDescent="0.25">
      <c r="N192" s="1178"/>
      <c r="O192" s="1178"/>
      <c r="P192" s="1178"/>
    </row>
    <row r="193" spans="14:16" x14ac:dyDescent="0.25">
      <c r="N193" s="1178"/>
      <c r="O193" s="1178"/>
      <c r="P193" s="1178"/>
    </row>
    <row r="194" spans="14:16" x14ac:dyDescent="0.25">
      <c r="N194" s="1178"/>
      <c r="O194" s="1178"/>
      <c r="P194" s="1178"/>
    </row>
  </sheetData>
  <mergeCells count="28">
    <mergeCell ref="A8:P8"/>
    <mergeCell ref="D1:D3"/>
    <mergeCell ref="E1:E3"/>
    <mergeCell ref="G1:H3"/>
    <mergeCell ref="A4:M4"/>
    <mergeCell ref="A7:P7"/>
    <mergeCell ref="A9:P9"/>
    <mergeCell ref="A10:D15"/>
    <mergeCell ref="E10:G11"/>
    <mergeCell ref="H10:J11"/>
    <mergeCell ref="K10:M11"/>
    <mergeCell ref="N10:P11"/>
    <mergeCell ref="E12:E15"/>
    <mergeCell ref="F12:F15"/>
    <mergeCell ref="G12:G15"/>
    <mergeCell ref="H12:H15"/>
    <mergeCell ref="O12:O15"/>
    <mergeCell ref="P12:P15"/>
    <mergeCell ref="M12:M15"/>
    <mergeCell ref="N12:N15"/>
    <mergeCell ref="A118:D118"/>
    <mergeCell ref="I12:I15"/>
    <mergeCell ref="J12:J15"/>
    <mergeCell ref="K12:K15"/>
    <mergeCell ref="L12:L15"/>
    <mergeCell ref="A16:D16"/>
    <mergeCell ref="A69:D70"/>
    <mergeCell ref="B90:D90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194"/>
  <sheetViews>
    <sheetView tabSelected="1" topLeftCell="H1" workbookViewId="0">
      <selection activeCell="M2" sqref="M2"/>
    </sheetView>
  </sheetViews>
  <sheetFormatPr defaultRowHeight="15" x14ac:dyDescent="0.25"/>
  <cols>
    <col min="1" max="3" width="9.140625" style="1181"/>
    <col min="4" max="4" width="29.140625" style="1181" customWidth="1"/>
    <col min="5" max="5" width="14.28515625" style="1181" customWidth="1"/>
    <col min="6" max="6" width="13.5703125" style="1181" customWidth="1"/>
    <col min="7" max="7" width="13.28515625" style="1181" customWidth="1"/>
    <col min="8" max="8" width="16.42578125" style="1181" customWidth="1"/>
    <col min="9" max="9" width="17.140625" style="1181" customWidth="1"/>
    <col min="10" max="10" width="13.42578125" style="1181" customWidth="1"/>
    <col min="11" max="11" width="14" style="1181" customWidth="1"/>
    <col min="12" max="12" width="15.28515625" style="1181" customWidth="1"/>
    <col min="13" max="13" width="15.7109375" style="1181" customWidth="1"/>
    <col min="14" max="14" width="15" style="1181" customWidth="1"/>
    <col min="15" max="15" width="13.5703125" style="1181" customWidth="1"/>
    <col min="16" max="16" width="13" style="1181" customWidth="1"/>
    <col min="17" max="18" width="9.140625" style="1181"/>
    <col min="19" max="19" width="20.28515625" style="1181" customWidth="1"/>
    <col min="20" max="20" width="15.42578125" style="1181" customWidth="1"/>
    <col min="21" max="21" width="12.5703125" style="1181" customWidth="1"/>
    <col min="22" max="22" width="14" style="1181" customWidth="1"/>
    <col min="23" max="23" width="14.5703125" style="1181" customWidth="1"/>
    <col min="24" max="16384" width="9.140625" style="1181"/>
  </cols>
  <sheetData>
    <row r="1" spans="1:16" ht="15.75" x14ac:dyDescent="0.25">
      <c r="B1" s="196"/>
      <c r="C1" s="196"/>
      <c r="D1" s="1348"/>
      <c r="E1" s="1348"/>
      <c r="F1" s="196"/>
      <c r="G1" s="1314"/>
      <c r="H1" s="1314"/>
      <c r="I1" s="196"/>
      <c r="J1" s="196"/>
      <c r="L1" s="196"/>
      <c r="N1" s="1178"/>
      <c r="O1" s="1178"/>
      <c r="P1" s="1178"/>
    </row>
    <row r="2" spans="1:16" ht="18.75" x14ac:dyDescent="0.3">
      <c r="B2" s="196"/>
      <c r="C2" s="196"/>
      <c r="D2" s="1348"/>
      <c r="E2" s="1348"/>
      <c r="F2" s="196"/>
      <c r="G2" s="1314"/>
      <c r="H2" s="1314"/>
      <c r="I2" s="1278"/>
      <c r="N2" s="1178"/>
      <c r="O2" s="1178"/>
      <c r="P2" s="1178"/>
    </row>
    <row r="3" spans="1:16" ht="15.75" x14ac:dyDescent="0.25">
      <c r="B3" s="196"/>
      <c r="C3" s="196"/>
      <c r="D3" s="1348"/>
      <c r="E3" s="1348"/>
      <c r="F3" s="196"/>
      <c r="G3" s="1314"/>
      <c r="H3" s="1314"/>
      <c r="I3" s="196"/>
      <c r="N3" s="1178"/>
      <c r="O3" s="1178"/>
      <c r="P3" s="1178"/>
    </row>
    <row r="4" spans="1:16" x14ac:dyDescent="0.25">
      <c r="A4" s="1303"/>
      <c r="B4" s="1303"/>
      <c r="C4" s="1303"/>
      <c r="D4" s="1303"/>
      <c r="E4" s="1303"/>
      <c r="F4" s="1303"/>
      <c r="G4" s="1303"/>
      <c r="H4" s="1303"/>
      <c r="I4" s="1303"/>
      <c r="J4" s="1303"/>
      <c r="K4" s="1303"/>
      <c r="L4" s="1303"/>
      <c r="M4" s="1303"/>
      <c r="N4" s="1178"/>
      <c r="O4" s="1178"/>
      <c r="P4" s="1178"/>
    </row>
    <row r="5" spans="1:16" x14ac:dyDescent="0.25">
      <c r="A5" s="1279"/>
      <c r="B5" s="1279"/>
      <c r="C5" s="1279"/>
      <c r="D5" s="1279"/>
      <c r="E5" s="1279"/>
      <c r="F5" s="1279"/>
      <c r="G5" s="1279"/>
      <c r="H5" s="1279"/>
      <c r="I5" s="1279"/>
      <c r="J5" s="1279"/>
      <c r="K5" s="1279"/>
      <c r="L5" s="1279"/>
      <c r="M5" s="1279"/>
      <c r="N5" s="1178"/>
      <c r="O5" s="1178"/>
      <c r="P5" s="1178"/>
    </row>
    <row r="6" spans="1:16" x14ac:dyDescent="0.25">
      <c r="A6" s="1279"/>
      <c r="B6" s="1279"/>
      <c r="C6" s="1279"/>
      <c r="D6" s="1279"/>
      <c r="E6" s="1279"/>
      <c r="F6" s="1279"/>
      <c r="G6" s="1279"/>
      <c r="H6" s="1279"/>
      <c r="I6" s="1279"/>
      <c r="J6" s="1279"/>
      <c r="K6" s="1279"/>
      <c r="L6" s="1279"/>
      <c r="M6" s="1279"/>
      <c r="N6" s="1178"/>
      <c r="O6" s="1178"/>
      <c r="P6" s="1178"/>
    </row>
    <row r="7" spans="1:16" ht="15.75" x14ac:dyDescent="0.25">
      <c r="A7" s="1442" t="s">
        <v>145</v>
      </c>
      <c r="B7" s="1442"/>
      <c r="C7" s="1442"/>
      <c r="D7" s="1442"/>
      <c r="E7" s="1442"/>
      <c r="F7" s="1442"/>
      <c r="G7" s="1442"/>
      <c r="H7" s="1442"/>
      <c r="I7" s="1442"/>
      <c r="J7" s="1442"/>
      <c r="K7" s="1442"/>
      <c r="L7" s="1442"/>
      <c r="M7" s="1442"/>
      <c r="N7" s="1442"/>
      <c r="O7" s="1442"/>
      <c r="P7" s="1442"/>
    </row>
    <row r="8" spans="1:16" ht="15.75" x14ac:dyDescent="0.25">
      <c r="A8" s="1442" t="s">
        <v>175</v>
      </c>
      <c r="B8" s="1442"/>
      <c r="C8" s="1442"/>
      <c r="D8" s="1442"/>
      <c r="E8" s="1442"/>
      <c r="F8" s="1442"/>
      <c r="G8" s="1442"/>
      <c r="H8" s="1442"/>
      <c r="I8" s="1442"/>
      <c r="J8" s="1442"/>
      <c r="K8" s="1442"/>
      <c r="L8" s="1442"/>
      <c r="M8" s="1442"/>
      <c r="N8" s="1442"/>
      <c r="O8" s="1442"/>
      <c r="P8" s="1442"/>
    </row>
    <row r="9" spans="1:16" ht="16.5" thickBot="1" x14ac:dyDescent="0.3">
      <c r="A9" s="1461" t="s">
        <v>202</v>
      </c>
      <c r="B9" s="1461"/>
      <c r="C9" s="1461"/>
      <c r="D9" s="1461"/>
      <c r="E9" s="1461"/>
      <c r="F9" s="1461"/>
      <c r="G9" s="1461"/>
      <c r="H9" s="1461"/>
      <c r="I9" s="1461"/>
      <c r="J9" s="1461"/>
      <c r="K9" s="1461"/>
      <c r="L9" s="1461"/>
      <c r="M9" s="1461"/>
      <c r="N9" s="1461"/>
      <c r="O9" s="1461"/>
      <c r="P9" s="1461"/>
    </row>
    <row r="10" spans="1:16" x14ac:dyDescent="0.25">
      <c r="A10" s="1443" t="s">
        <v>148</v>
      </c>
      <c r="B10" s="1444"/>
      <c r="C10" s="1444"/>
      <c r="D10" s="1445"/>
      <c r="E10" s="1452" t="s">
        <v>191</v>
      </c>
      <c r="F10" s="1453"/>
      <c r="G10" s="1456"/>
      <c r="H10" s="1452" t="s">
        <v>192</v>
      </c>
      <c r="I10" s="1453"/>
      <c r="J10" s="1456"/>
      <c r="K10" s="1452" t="s">
        <v>193</v>
      </c>
      <c r="L10" s="1453"/>
      <c r="M10" s="1456"/>
      <c r="N10" s="1452" t="s">
        <v>194</v>
      </c>
      <c r="O10" s="1453"/>
      <c r="P10" s="1456"/>
    </row>
    <row r="11" spans="1:16" ht="15.75" thickBot="1" x14ac:dyDescent="0.3">
      <c r="A11" s="1446"/>
      <c r="B11" s="1447"/>
      <c r="C11" s="1447"/>
      <c r="D11" s="1448"/>
      <c r="E11" s="1454"/>
      <c r="F11" s="1455"/>
      <c r="G11" s="1457"/>
      <c r="H11" s="1454"/>
      <c r="I11" s="1455"/>
      <c r="J11" s="1457"/>
      <c r="K11" s="1454"/>
      <c r="L11" s="1455"/>
      <c r="M11" s="1457"/>
      <c r="N11" s="1454"/>
      <c r="O11" s="1455"/>
      <c r="P11" s="1457"/>
    </row>
    <row r="12" spans="1:16" x14ac:dyDescent="0.25">
      <c r="A12" s="1446"/>
      <c r="B12" s="1447"/>
      <c r="C12" s="1447"/>
      <c r="D12" s="1448"/>
      <c r="E12" s="1439">
        <v>42400</v>
      </c>
      <c r="F12" s="1439">
        <v>42429</v>
      </c>
      <c r="G12" s="1439">
        <v>42460</v>
      </c>
      <c r="H12" s="1439">
        <v>42490</v>
      </c>
      <c r="I12" s="1439">
        <v>42521</v>
      </c>
      <c r="J12" s="1439">
        <v>42551</v>
      </c>
      <c r="K12" s="1439">
        <v>42582</v>
      </c>
      <c r="L12" s="1439">
        <v>42613</v>
      </c>
      <c r="M12" s="1439">
        <v>42643</v>
      </c>
      <c r="N12" s="1439">
        <v>42674</v>
      </c>
      <c r="O12" s="1439">
        <v>42704</v>
      </c>
      <c r="P12" s="1439">
        <v>42735</v>
      </c>
    </row>
    <row r="13" spans="1:16" x14ac:dyDescent="0.25">
      <c r="A13" s="1446"/>
      <c r="B13" s="1447"/>
      <c r="C13" s="1447"/>
      <c r="D13" s="1448"/>
      <c r="E13" s="1440"/>
      <c r="F13" s="1440"/>
      <c r="G13" s="1440"/>
      <c r="H13" s="1440"/>
      <c r="I13" s="1440"/>
      <c r="J13" s="1440"/>
      <c r="K13" s="1440"/>
      <c r="L13" s="1440"/>
      <c r="M13" s="1440"/>
      <c r="N13" s="1440"/>
      <c r="O13" s="1440"/>
      <c r="P13" s="1440"/>
    </row>
    <row r="14" spans="1:16" x14ac:dyDescent="0.25">
      <c r="A14" s="1446"/>
      <c r="B14" s="1447"/>
      <c r="C14" s="1447"/>
      <c r="D14" s="1448"/>
      <c r="E14" s="1440"/>
      <c r="F14" s="1440"/>
      <c r="G14" s="1440"/>
      <c r="H14" s="1440"/>
      <c r="I14" s="1440"/>
      <c r="J14" s="1440"/>
      <c r="K14" s="1440"/>
      <c r="L14" s="1440"/>
      <c r="M14" s="1440"/>
      <c r="N14" s="1440"/>
      <c r="O14" s="1440"/>
      <c r="P14" s="1440"/>
    </row>
    <row r="15" spans="1:16" ht="15.75" thickBot="1" x14ac:dyDescent="0.3">
      <c r="A15" s="1449"/>
      <c r="B15" s="1450"/>
      <c r="C15" s="1450"/>
      <c r="D15" s="1451"/>
      <c r="E15" s="1441"/>
      <c r="F15" s="1441"/>
      <c r="G15" s="1441"/>
      <c r="H15" s="1441"/>
      <c r="I15" s="1441"/>
      <c r="J15" s="1441"/>
      <c r="K15" s="1441"/>
      <c r="L15" s="1441"/>
      <c r="M15" s="1441"/>
      <c r="N15" s="1441"/>
      <c r="O15" s="1441"/>
      <c r="P15" s="1441"/>
    </row>
    <row r="16" spans="1:16" ht="15.75" thickBot="1" x14ac:dyDescent="0.3">
      <c r="A16" s="1426" t="s">
        <v>152</v>
      </c>
      <c r="B16" s="1427"/>
      <c r="C16" s="1427"/>
      <c r="D16" s="1464"/>
      <c r="E16" s="1184"/>
      <c r="F16" s="1184"/>
      <c r="G16" s="1184"/>
      <c r="H16" s="1184"/>
      <c r="I16" s="1184"/>
      <c r="J16" s="1184"/>
      <c r="K16" s="1184"/>
      <c r="L16" s="1184"/>
      <c r="M16" s="1184"/>
      <c r="N16" s="1184"/>
      <c r="O16" s="1184"/>
      <c r="P16" s="1184"/>
    </row>
    <row r="17" spans="1:16" x14ac:dyDescent="0.25">
      <c r="A17" s="1185" t="s">
        <v>177</v>
      </c>
      <c r="B17" s="1186"/>
      <c r="C17" s="1186"/>
      <c r="D17" s="1186"/>
      <c r="E17" s="1187">
        <f t="shared" ref="E17" si="0">E18+E21+E24</f>
        <v>6545885.432</v>
      </c>
      <c r="F17" s="1187">
        <f t="shared" ref="F17:G17" si="1">F18+F21+F24</f>
        <v>4340416.4381600004</v>
      </c>
      <c r="G17" s="1187">
        <f t="shared" si="1"/>
        <v>5291406.1510700006</v>
      </c>
      <c r="H17" s="1187">
        <f t="shared" ref="H17:J17" si="2">H18+H21+H24</f>
        <v>4486682.9073599996</v>
      </c>
      <c r="I17" s="1187">
        <f t="shared" si="2"/>
        <v>4838518.0467992174</v>
      </c>
      <c r="J17" s="1187">
        <f t="shared" si="2"/>
        <v>4094091.3465819843</v>
      </c>
      <c r="K17" s="1187">
        <f t="shared" ref="K17:M17" si="3">K18+K21+K24</f>
        <v>3869339.2381200125</v>
      </c>
      <c r="L17" s="1187">
        <f t="shared" si="3"/>
        <v>4478258.5157475881</v>
      </c>
      <c r="M17" s="1187">
        <f t="shared" si="3"/>
        <v>5279755.224280782</v>
      </c>
      <c r="N17" s="1187">
        <f t="shared" ref="N17:P17" si="4">N18+N21+N24</f>
        <v>3224402.4487984967</v>
      </c>
      <c r="O17" s="1187">
        <f t="shared" si="4"/>
        <v>4200458.1754025808</v>
      </c>
      <c r="P17" s="1187">
        <f t="shared" si="4"/>
        <v>5670078.1286689341</v>
      </c>
    </row>
    <row r="18" spans="1:16" x14ac:dyDescent="0.25">
      <c r="A18" s="1188"/>
      <c r="B18" s="1189" t="s">
        <v>178</v>
      </c>
      <c r="C18" s="1190"/>
      <c r="D18" s="1190"/>
      <c r="E18" s="1187">
        <f>E19+E20</f>
        <v>3926524.93726</v>
      </c>
      <c r="F18" s="1187">
        <f t="shared" ref="F18:G18" si="5">F19+F20</f>
        <v>3496885.6704299999</v>
      </c>
      <c r="G18" s="1187">
        <f t="shared" si="5"/>
        <v>4288647.0677500004</v>
      </c>
      <c r="H18" s="1187">
        <f t="shared" ref="H18:J18" si="6">H19+H20</f>
        <v>3781068.0994799999</v>
      </c>
      <c r="I18" s="1187">
        <f t="shared" si="6"/>
        <v>3810851.0801292174</v>
      </c>
      <c r="J18" s="1187">
        <f t="shared" si="6"/>
        <v>3517253.5206419844</v>
      </c>
      <c r="K18" s="1187">
        <f t="shared" ref="K18:M18" si="7">K19+K20</f>
        <v>3159924.5729000126</v>
      </c>
      <c r="L18" s="1187">
        <f t="shared" si="7"/>
        <v>3532873.4440275882</v>
      </c>
      <c r="M18" s="1187">
        <f t="shared" si="7"/>
        <v>4737056.3303407822</v>
      </c>
      <c r="N18" s="1187">
        <f t="shared" ref="N18:P18" si="8">N19+N20</f>
        <v>2995373.4733384969</v>
      </c>
      <c r="O18" s="1187">
        <f t="shared" si="8"/>
        <v>3600410.2263125805</v>
      </c>
      <c r="P18" s="1187">
        <f t="shared" si="8"/>
        <v>3720472.0623189341</v>
      </c>
    </row>
    <row r="19" spans="1:16" x14ac:dyDescent="0.25">
      <c r="A19" s="1188"/>
      <c r="B19" s="1190"/>
      <c r="C19" s="1190" t="s">
        <v>88</v>
      </c>
      <c r="D19" s="1190"/>
      <c r="E19" s="1191">
        <f>[12]INDUSTRY!$F$11</f>
        <v>1140985.6795999999</v>
      </c>
      <c r="F19" s="1191">
        <f>[12]INDUSTRY!$G$11</f>
        <v>1039610.01526</v>
      </c>
      <c r="G19" s="1191">
        <f>[12]INDUSTRY!$H$11</f>
        <v>990673.76042000006</v>
      </c>
      <c r="H19" s="1191">
        <f>[12]INDUSTRY!$I$11</f>
        <v>973239.75392000005</v>
      </c>
      <c r="I19" s="1191">
        <f>[12]INDUSTRY!$J$11</f>
        <v>1476594.0867892171</v>
      </c>
      <c r="J19" s="1191">
        <f>[12]INDUSTRY!$K$11</f>
        <v>731484.65645198408</v>
      </c>
      <c r="K19" s="1191">
        <f>[12]INDUSTRY!$L$11</f>
        <v>644485.15010001278</v>
      </c>
      <c r="L19" s="1191">
        <f>[12]INDUSTRY!$M$11</f>
        <v>837652.77645758819</v>
      </c>
      <c r="M19" s="1191">
        <f>[12]INDUSTRY!$N$11</f>
        <v>2090248.7345848919</v>
      </c>
      <c r="N19" s="1191">
        <f>[12]INDUSTRY!$O$11</f>
        <v>640979.37936849718</v>
      </c>
      <c r="O19" s="1191">
        <f>[12]INDUSTRY!$P$11</f>
        <v>720127.82429258036</v>
      </c>
      <c r="P19" s="1191">
        <f>[12]INDUSTRY!$Q$11</f>
        <v>748773.8990089338</v>
      </c>
    </row>
    <row r="20" spans="1:16" x14ac:dyDescent="0.25">
      <c r="A20" s="1188"/>
      <c r="B20" s="1192"/>
      <c r="C20" s="1192" t="s">
        <v>89</v>
      </c>
      <c r="D20" s="1190"/>
      <c r="E20" s="1191">
        <f>[12]INDUSTRY!$F$10</f>
        <v>2785539.2576600001</v>
      </c>
      <c r="F20" s="1191">
        <f>[12]INDUSTRY!$G$10</f>
        <v>2457275.6551700002</v>
      </c>
      <c r="G20" s="1191">
        <f>[12]INDUSTRY!$H$10</f>
        <v>3297973.3073300002</v>
      </c>
      <c r="H20" s="1191">
        <f>[12]INDUSTRY!$I$10</f>
        <v>2807828.3455599998</v>
      </c>
      <c r="I20" s="1191">
        <f>[12]INDUSTRY!$J$10</f>
        <v>2334256.99334</v>
      </c>
      <c r="J20" s="1191">
        <f>[12]INDUSTRY!$K$10</f>
        <v>2785768.8641900001</v>
      </c>
      <c r="K20" s="1191">
        <f>[12]INDUSTRY!$L$10</f>
        <v>2515439.4227999998</v>
      </c>
      <c r="L20" s="1191">
        <f>[12]INDUSTRY!$M$10</f>
        <v>2695220.66757</v>
      </c>
      <c r="M20" s="1191">
        <f>[12]INDUSTRY!$N$10</f>
        <v>2646807.59575589</v>
      </c>
      <c r="N20" s="1191">
        <f>[12]INDUSTRY!$O$10</f>
        <v>2354394.0939699998</v>
      </c>
      <c r="O20" s="1191">
        <f>[12]INDUSTRY!$P$10</f>
        <v>2880282.4020199999</v>
      </c>
      <c r="P20" s="1191">
        <f>[12]INDUSTRY!$Q$10</f>
        <v>2971698.1633100002</v>
      </c>
    </row>
    <row r="21" spans="1:16" x14ac:dyDescent="0.25">
      <c r="A21" s="1188"/>
      <c r="B21" s="1193" t="s">
        <v>179</v>
      </c>
      <c r="C21" s="1192"/>
      <c r="D21" s="1190"/>
      <c r="E21" s="1187">
        <f>E22+E23</f>
        <v>332411.49473999994</v>
      </c>
      <c r="F21" s="1187">
        <f t="shared" ref="F21:G21" si="9">F22+F23</f>
        <v>197643.76773000002</v>
      </c>
      <c r="G21" s="1187">
        <f t="shared" si="9"/>
        <v>523085.51858000003</v>
      </c>
      <c r="H21" s="1187">
        <f t="shared" ref="H21:J21" si="10">H22+H23</f>
        <v>319477.82939999999</v>
      </c>
      <c r="I21" s="1187">
        <f t="shared" si="10"/>
        <v>629407.71976999997</v>
      </c>
      <c r="J21" s="1187">
        <f t="shared" si="10"/>
        <v>187893.82593999995</v>
      </c>
      <c r="K21" s="1187">
        <f t="shared" ref="K21:M21" si="11">K22+K23</f>
        <v>317882.66521999997</v>
      </c>
      <c r="L21" s="1187">
        <f t="shared" si="11"/>
        <v>558675.58381999994</v>
      </c>
      <c r="M21" s="1187">
        <f t="shared" si="11"/>
        <v>337704.52708999993</v>
      </c>
      <c r="N21" s="1187">
        <f t="shared" ref="N21:P21" si="12">N22+N23</f>
        <v>229028.97545999999</v>
      </c>
      <c r="O21" s="1187">
        <f t="shared" si="12"/>
        <v>315348.94909000001</v>
      </c>
      <c r="P21" s="1187">
        <f t="shared" si="12"/>
        <v>309541.82634999999</v>
      </c>
    </row>
    <row r="22" spans="1:16" x14ac:dyDescent="0.25">
      <c r="A22" s="1188"/>
      <c r="B22" s="1192"/>
      <c r="C22" s="1190" t="s">
        <v>88</v>
      </c>
      <c r="D22" s="1190"/>
      <c r="E22" s="1191">
        <f>[12]INDUSTRY!$F$13</f>
        <v>189726</v>
      </c>
      <c r="F22" s="1191">
        <f>[12]INDUSTRY!$G$13</f>
        <v>117753.342</v>
      </c>
      <c r="G22" s="1191">
        <f>[12]INDUSTRY!$H$13</f>
        <v>106568.863</v>
      </c>
      <c r="H22" s="1191">
        <f>[12]INDUSTRY!$I$13</f>
        <v>104818.2</v>
      </c>
      <c r="I22" s="1191">
        <f>[12]INDUSTRY!$J$13</f>
        <v>112994.139</v>
      </c>
      <c r="J22" s="1191">
        <f>[12]INDUSTRY!$K$13</f>
        <v>107228.4</v>
      </c>
      <c r="K22" s="1191">
        <f>[12]INDUSTRY!$L$13</f>
        <v>105608.61900000001</v>
      </c>
      <c r="L22" s="1191">
        <f>[12]INDUSTRY!$M$13</f>
        <v>126492.216</v>
      </c>
      <c r="M22" s="1191">
        <f>[12]INDUSTRY!$N$13</f>
        <v>107341.504</v>
      </c>
      <c r="N22" s="1191">
        <f>[12]INDUSTRY!$O$13</f>
        <v>124038.39</v>
      </c>
      <c r="O22" s="1191">
        <f>[12]INDUSTRY!$P$13</f>
        <v>125307.31</v>
      </c>
      <c r="P22" s="1191">
        <f>[12]INDUSTRY!$Q$13</f>
        <v>120968.43</v>
      </c>
    </row>
    <row r="23" spans="1:16" x14ac:dyDescent="0.25">
      <c r="A23" s="1188"/>
      <c r="B23" s="1192"/>
      <c r="C23" s="1192" t="s">
        <v>89</v>
      </c>
      <c r="D23" s="1190"/>
      <c r="E23" s="1191">
        <f>[12]INDUSTRY!$F$14</f>
        <v>142685.49473999994</v>
      </c>
      <c r="F23" s="1191">
        <f>[12]INDUSTRY!$G$14</f>
        <v>79890.425730000003</v>
      </c>
      <c r="G23" s="1191">
        <f>[12]INDUSTRY!$H$14</f>
        <v>416516.65558000002</v>
      </c>
      <c r="H23" s="1191">
        <f>[12]INDUSTRY!$I$14</f>
        <v>214659.62939999998</v>
      </c>
      <c r="I23" s="1191">
        <f>[12]INDUSTRY!$J$14</f>
        <v>516413.58077</v>
      </c>
      <c r="J23" s="1191">
        <f>[12]INDUSTRY!$K$14</f>
        <v>80665.425939999943</v>
      </c>
      <c r="K23" s="1191">
        <f>[12]INDUSTRY!$L$14</f>
        <v>212274.04621999999</v>
      </c>
      <c r="L23" s="1191">
        <f>[12]INDUSTRY!$M$14</f>
        <v>432183.36781999993</v>
      </c>
      <c r="M23" s="1191">
        <f>[12]INDUSTRY!$N$14</f>
        <v>230363.02308999994</v>
      </c>
      <c r="N23" s="1191">
        <f>[12]INDUSTRY!$O$14</f>
        <v>104990.58545999997</v>
      </c>
      <c r="O23" s="1191">
        <f>[12]INDUSTRY!$P$14</f>
        <v>190041.63909000001</v>
      </c>
      <c r="P23" s="1191">
        <f>[12]INDUSTRY!$Q$14</f>
        <v>188573.39635</v>
      </c>
    </row>
    <row r="24" spans="1:16" ht="15.75" thickBot="1" x14ac:dyDescent="0.3">
      <c r="A24" s="1194"/>
      <c r="B24" s="1195" t="s">
        <v>180</v>
      </c>
      <c r="C24" s="1196"/>
      <c r="D24" s="1196"/>
      <c r="E24" s="1191">
        <f>[12]INDUSTRY!$F$15</f>
        <v>2286949</v>
      </c>
      <c r="F24" s="1191">
        <f>[12]INDUSTRY!$G$15</f>
        <v>645887</v>
      </c>
      <c r="G24" s="1191">
        <f>[12]INDUSTRY!$H$15</f>
        <v>479673.56474</v>
      </c>
      <c r="H24" s="1191">
        <f>[12]INDUSTRY!$I$15</f>
        <v>386136.97847999999</v>
      </c>
      <c r="I24" s="1191">
        <f>[12]INDUSTRY!$J$15</f>
        <v>398259.24689999997</v>
      </c>
      <c r="J24" s="1191">
        <f>[12]INDUSTRY!$K$15</f>
        <v>388944</v>
      </c>
      <c r="K24" s="1191">
        <f>[12]INDUSTRY!$L$15</f>
        <v>391532</v>
      </c>
      <c r="L24" s="1191">
        <f>[12]INDUSTRY!$M$15</f>
        <v>386709.48789999995</v>
      </c>
      <c r="M24" s="1191">
        <f>[12]INDUSTRY!$N$15</f>
        <v>204994.36684999999</v>
      </c>
      <c r="N24" s="1191">
        <f>[12]INDUSTRY!$O$15</f>
        <v>0</v>
      </c>
      <c r="O24" s="1191">
        <f>[12]INDUSTRY!$P$15</f>
        <v>284699</v>
      </c>
      <c r="P24" s="1191">
        <f>[12]INDUSTRY!$Q$15</f>
        <v>1640064.24</v>
      </c>
    </row>
    <row r="25" spans="1:16" x14ac:dyDescent="0.25">
      <c r="A25" s="1197" t="s">
        <v>181</v>
      </c>
      <c r="B25" s="1198"/>
      <c r="C25" s="1198"/>
      <c r="D25" s="1198"/>
      <c r="E25" s="1187">
        <f>E26+E33</f>
        <v>106497518.43753463</v>
      </c>
      <c r="F25" s="1187">
        <f t="shared" ref="F25:G25" si="13">F26+F33</f>
        <v>109288399.37873463</v>
      </c>
      <c r="G25" s="1187">
        <f t="shared" si="13"/>
        <v>111173578.21117467</v>
      </c>
      <c r="H25" s="1187">
        <f t="shared" ref="H25:J25" si="14">H26+H33</f>
        <v>113968105.91954468</v>
      </c>
      <c r="I25" s="1187">
        <f t="shared" si="14"/>
        <v>116641110.33415443</v>
      </c>
      <c r="J25" s="1187">
        <f t="shared" si="14"/>
        <v>114177805.94625267</v>
      </c>
      <c r="K25" s="1187">
        <f t="shared" ref="K25:M25" si="15">K26+K33</f>
        <v>114962762.25098464</v>
      </c>
      <c r="L25" s="1187">
        <f t="shared" si="15"/>
        <v>115777257.10946241</v>
      </c>
      <c r="M25" s="1187">
        <f t="shared" si="15"/>
        <v>117190759.53471975</v>
      </c>
      <c r="N25" s="1187">
        <f t="shared" ref="N25:P25" si="16">N26+N33</f>
        <v>118493378.53235616</v>
      </c>
      <c r="O25" s="1187">
        <f t="shared" si="16"/>
        <v>116948759.99257205</v>
      </c>
      <c r="P25" s="1187">
        <f t="shared" si="16"/>
        <v>115941865.00434572</v>
      </c>
    </row>
    <row r="26" spans="1:16" x14ac:dyDescent="0.25">
      <c r="A26" s="1199"/>
      <c r="B26" s="1200" t="s">
        <v>178</v>
      </c>
      <c r="C26" s="1200"/>
      <c r="D26" s="1201"/>
      <c r="E26" s="1187">
        <f>SUM(E27:E32)</f>
        <v>97767183.759904638</v>
      </c>
      <c r="F26" s="1187">
        <f t="shared" ref="F26:G26" si="17">SUM(F27:F32)</f>
        <v>100554138.95698464</v>
      </c>
      <c r="G26" s="1187">
        <f t="shared" si="17"/>
        <v>102405649.65775466</v>
      </c>
      <c r="H26" s="1187">
        <f t="shared" ref="H26:J26" si="18">SUM(H27:H32)</f>
        <v>105008025.21639468</v>
      </c>
      <c r="I26" s="1187">
        <f t="shared" si="18"/>
        <v>107881655.14026444</v>
      </c>
      <c r="J26" s="1187">
        <f t="shared" si="18"/>
        <v>105538375.71335268</v>
      </c>
      <c r="K26" s="1187">
        <f t="shared" ref="K26:M26" si="19">SUM(K27:K32)</f>
        <v>106324726.34344465</v>
      </c>
      <c r="L26" s="1187">
        <f t="shared" si="19"/>
        <v>107285707.35268241</v>
      </c>
      <c r="M26" s="1187">
        <f t="shared" si="19"/>
        <v>108435703.06123975</v>
      </c>
      <c r="N26" s="1187">
        <f t="shared" ref="N26:P26" si="20">SUM(N27:N32)</f>
        <v>109776065.04909615</v>
      </c>
      <c r="O26" s="1187">
        <f t="shared" si="20"/>
        <v>108650138.03379205</v>
      </c>
      <c r="P26" s="1187">
        <f t="shared" si="20"/>
        <v>107498105.84962572</v>
      </c>
    </row>
    <row r="27" spans="1:16" x14ac:dyDescent="0.25">
      <c r="A27" s="1199"/>
      <c r="B27" s="1201"/>
      <c r="C27" s="1190" t="s">
        <v>164</v>
      </c>
      <c r="D27" s="1201"/>
      <c r="E27" s="1191">
        <f>[12]INDUSTRY!$F$18</f>
        <v>28375330.293795131</v>
      </c>
      <c r="F27" s="1191">
        <f>[12]INDUSTRY!$G$18</f>
        <v>28081597.43245513</v>
      </c>
      <c r="G27" s="1191">
        <f>[12]INDUSTRY!$H$18</f>
        <v>27517098.240875132</v>
      </c>
      <c r="H27" s="1191">
        <f>[12]INDUSTRY!$I$18</f>
        <v>27375668.672545139</v>
      </c>
      <c r="I27" s="1191">
        <f>[12]INDUSTRY!$J$18</f>
        <v>26495008.92943513</v>
      </c>
      <c r="J27" s="1191">
        <f>[12]INDUSTRY!$K$18</f>
        <v>25937680.616895132</v>
      </c>
      <c r="K27" s="1191">
        <f>[12]INDUSTRY!$L$18</f>
        <v>26067148.345205132</v>
      </c>
      <c r="L27" s="1191">
        <f>[12]INDUSTRY!$M$18</f>
        <v>27244962.936790001</v>
      </c>
      <c r="M27" s="1191">
        <f>[12]INDUSTRY!$N$18</f>
        <v>28300515.924175132</v>
      </c>
      <c r="N27" s="1191">
        <f>[12]INDUSTRY!$O$18</f>
        <v>28537903.057375129</v>
      </c>
      <c r="O27" s="1191">
        <f>[12]INDUSTRY!$P$18</f>
        <v>28887287.812505133</v>
      </c>
      <c r="P27" s="1191">
        <f>[12]INDUSTRY!$Q$18</f>
        <v>29394044.30012513</v>
      </c>
    </row>
    <row r="28" spans="1:16" x14ac:dyDescent="0.25">
      <c r="A28" s="1199"/>
      <c r="B28" s="1201"/>
      <c r="C28" s="1190" t="s">
        <v>165</v>
      </c>
      <c r="D28" s="1190"/>
      <c r="E28" s="1191">
        <f>[12]INDUSTRY!$F$19</f>
        <v>17785009.337689999</v>
      </c>
      <c r="F28" s="1191">
        <f>[12]INDUSTRY!$G$19</f>
        <v>19178150.329969995</v>
      </c>
      <c r="G28" s="1191">
        <f>[12]INDUSTRY!$H$19</f>
        <v>18550943.273750003</v>
      </c>
      <c r="H28" s="1191">
        <f>[12]INDUSTRY!$I$19</f>
        <v>19703002.780529998</v>
      </c>
      <c r="I28" s="1191">
        <f>[12]INDUSTRY!$J$19</f>
        <v>21751033.315339997</v>
      </c>
      <c r="J28" s="1191">
        <f>[12]INDUSTRY!$K$19</f>
        <v>20208030.975919999</v>
      </c>
      <c r="K28" s="1191">
        <f>[12]INDUSTRY!$L$19</f>
        <v>20675459.304789998</v>
      </c>
      <c r="L28" s="1191">
        <f>[12]INDUSTRY!$M$19</f>
        <v>20438964.902160004</v>
      </c>
      <c r="M28" s="1191">
        <f>[12]INDUSTRY!$N$19</f>
        <v>19840412.401779998</v>
      </c>
      <c r="N28" s="1191">
        <f>[12]INDUSTRY!$O$19</f>
        <v>21610760.49845</v>
      </c>
      <c r="O28" s="1191">
        <f>[12]INDUSTRY!$P$19</f>
        <v>22078960.535307195</v>
      </c>
      <c r="P28" s="1191">
        <f>[12]INDUSTRY!$Q$19</f>
        <v>21195717.836349998</v>
      </c>
    </row>
    <row r="29" spans="1:16" x14ac:dyDescent="0.25">
      <c r="A29" s="1199"/>
      <c r="B29" s="1201"/>
      <c r="C29" s="1190" t="s">
        <v>9</v>
      </c>
      <c r="D29" s="1190"/>
      <c r="E29" s="1191">
        <f>[12]INDUSTRY!$F$20</f>
        <v>3201710.3861795198</v>
      </c>
      <c r="F29" s="1191">
        <f>[12]INDUSTRY!$G$20</f>
        <v>3262754.0668695201</v>
      </c>
      <c r="G29" s="1191">
        <f>[12]INDUSTRY!$H$20</f>
        <v>3302077.3070395198</v>
      </c>
      <c r="H29" s="1191">
        <f>[12]INDUSTRY!$I$20</f>
        <v>3303444.0598895196</v>
      </c>
      <c r="I29" s="1191">
        <f>[12]INDUSTRY!$J$20</f>
        <v>3314159.9954695203</v>
      </c>
      <c r="J29" s="1191">
        <f>[12]INDUSTRY!$K$20</f>
        <v>3314623.6367095201</v>
      </c>
      <c r="K29" s="1191">
        <f>[12]INDUSTRY!$L$20</f>
        <v>3320029.4977595201</v>
      </c>
      <c r="L29" s="1191">
        <f>[12]INDUSTRY!$M$20</f>
        <v>3366237.0393099999</v>
      </c>
      <c r="M29" s="1191">
        <f>[12]INDUSTRY!$N$20</f>
        <v>3426390.1110795201</v>
      </c>
      <c r="N29" s="1191">
        <f>[12]INDUSTRY!$O$20</f>
        <v>3449896.0854195203</v>
      </c>
      <c r="O29" s="1191">
        <f>[12]INDUSTRY!$P$20</f>
        <v>3537780.4646195201</v>
      </c>
      <c r="P29" s="1191">
        <f>[12]INDUSTRY!$Q$20</f>
        <v>3514505.0567495204</v>
      </c>
    </row>
    <row r="30" spans="1:16" x14ac:dyDescent="0.25">
      <c r="A30" s="1202"/>
      <c r="B30" s="1203"/>
      <c r="C30" s="1203" t="s">
        <v>10</v>
      </c>
      <c r="D30" s="1203"/>
      <c r="E30" s="1191">
        <f>[12]INDUSTRY!$F$21</f>
        <v>19459544.095910002</v>
      </c>
      <c r="F30" s="1191">
        <f>[12]INDUSTRY!$G$21</f>
        <v>19711247.036079995</v>
      </c>
      <c r="G30" s="1191">
        <f>[12]INDUSTRY!$H$21</f>
        <v>20141876.46607</v>
      </c>
      <c r="H30" s="1191">
        <f>[12]INDUSTRY!$I$21</f>
        <v>21697078.283400003</v>
      </c>
      <c r="I30" s="1191">
        <f>[12]INDUSTRY!$J$21</f>
        <v>21808455.395310786</v>
      </c>
      <c r="J30" s="1191">
        <f>[12]INDUSTRY!$K$21</f>
        <v>21154756.968638018</v>
      </c>
      <c r="K30" s="1191">
        <f>[12]INDUSTRY!$L$21</f>
        <v>21630327.662899986</v>
      </c>
      <c r="L30" s="1191">
        <f>[12]INDUSTRY!$M$21</f>
        <v>22290537.158232413</v>
      </c>
      <c r="M30" s="1191">
        <f>[12]INDUSTRY!$N$21</f>
        <v>23379518.872015107</v>
      </c>
      <c r="N30" s="1191">
        <f>[12]INDUSTRY!$O$21</f>
        <v>23092850.254621506</v>
      </c>
      <c r="O30" s="1191">
        <f>[12]INDUSTRY!$P$21</f>
        <v>22695236.927810211</v>
      </c>
      <c r="P30" s="1191">
        <f>[12]INDUSTRY!$Q$21</f>
        <v>23013478.098961063</v>
      </c>
    </row>
    <row r="31" spans="1:16" x14ac:dyDescent="0.25">
      <c r="A31" s="1202"/>
      <c r="B31" s="1203"/>
      <c r="C31" s="1203" t="s">
        <v>94</v>
      </c>
      <c r="D31" s="1203"/>
      <c r="E31" s="1191">
        <f>[12]INDUSTRY!$F$22</f>
        <v>24175874.517109998</v>
      </c>
      <c r="F31" s="1191">
        <f>[12]INDUSTRY!$G$22</f>
        <v>25475625.774659999</v>
      </c>
      <c r="G31" s="1191">
        <f>[12]INDUSTRY!$H$22</f>
        <v>27512665.46714</v>
      </c>
      <c r="H31" s="1191">
        <f>[12]INDUSTRY!$I$22</f>
        <v>27680821.312200002</v>
      </c>
      <c r="I31" s="1191">
        <f>[12]INDUSTRY!$J$22</f>
        <v>29105797.386389002</v>
      </c>
      <c r="J31" s="1191">
        <f>[12]INDUSTRY!$K$22</f>
        <v>29030068.253190003</v>
      </c>
      <c r="K31" s="1191">
        <f>[12]INDUSTRY!$L$22</f>
        <v>28868759.219570003</v>
      </c>
      <c r="L31" s="1191">
        <f>[12]INDUSTRY!$M$22</f>
        <v>28165886.725209996</v>
      </c>
      <c r="M31" s="1191">
        <f>[12]INDUSTRY!$N$22</f>
        <v>27494827.405809999</v>
      </c>
      <c r="N31" s="1191">
        <f>[12]INDUSTRY!$O$22</f>
        <v>27968793.781120002</v>
      </c>
      <c r="O31" s="1191">
        <f>[12]INDUSTRY!$P$22</f>
        <v>26385966.383710001</v>
      </c>
      <c r="P31" s="1191">
        <f>[12]INDUSTRY!$Q$22</f>
        <v>25534925.600000001</v>
      </c>
    </row>
    <row r="32" spans="1:16" x14ac:dyDescent="0.25">
      <c r="A32" s="1204"/>
      <c r="B32" s="1205"/>
      <c r="C32" s="1206" t="s">
        <v>95</v>
      </c>
      <c r="D32" s="1205"/>
      <c r="E32" s="1191">
        <f>[12]INDUSTRY!$F$23</f>
        <v>4769715.1292199995</v>
      </c>
      <c r="F32" s="1191">
        <f>[12]INDUSTRY!$G$23</f>
        <v>4844764.3169500008</v>
      </c>
      <c r="G32" s="1191">
        <f>[12]INDUSTRY!$H$23</f>
        <v>5380988.90288</v>
      </c>
      <c r="H32" s="1191">
        <f>[12]INDUSTRY!$I$23</f>
        <v>5248010.1078300001</v>
      </c>
      <c r="I32" s="1191">
        <f>[12]INDUSTRY!$J$23</f>
        <v>5407200.1183199994</v>
      </c>
      <c r="J32" s="1191">
        <f>[12]INDUSTRY!$K$23</f>
        <v>5893215.2620000001</v>
      </c>
      <c r="K32" s="1191">
        <f>[12]INDUSTRY!$L$23</f>
        <v>5763002.3132199999</v>
      </c>
      <c r="L32" s="1191">
        <f>[12]INDUSTRY!$M$23</f>
        <v>5779118.5909799999</v>
      </c>
      <c r="M32" s="1191">
        <f>[12]INDUSTRY!$N$23</f>
        <v>5994038.34638</v>
      </c>
      <c r="N32" s="1191">
        <f>[12]INDUSTRY!$O$23</f>
        <v>5115861.3721099999</v>
      </c>
      <c r="O32" s="1191">
        <f>[12]INDUSTRY!$P$23</f>
        <v>5064905.9098399999</v>
      </c>
      <c r="P32" s="1191">
        <f>[12]INDUSTRY!$Q$23</f>
        <v>4845434.95744</v>
      </c>
    </row>
    <row r="33" spans="1:16" x14ac:dyDescent="0.25">
      <c r="A33" s="1207"/>
      <c r="B33" s="1208" t="s">
        <v>179</v>
      </c>
      <c r="C33" s="1209"/>
      <c r="D33" s="1209"/>
      <c r="E33" s="1187">
        <f>SUM(E34:E38)</f>
        <v>8730334.6776299998</v>
      </c>
      <c r="F33" s="1187">
        <f t="shared" ref="F33:G33" si="21">SUM(F34:F38)</f>
        <v>8734260.4217499979</v>
      </c>
      <c r="G33" s="1187">
        <f t="shared" si="21"/>
        <v>8767928.5534199998</v>
      </c>
      <c r="H33" s="1187">
        <f t="shared" ref="H33:J33" si="22">SUM(H34:H38)</f>
        <v>8960080.7031500004</v>
      </c>
      <c r="I33" s="1187">
        <f t="shared" si="22"/>
        <v>8759455.1938899979</v>
      </c>
      <c r="J33" s="1187">
        <f t="shared" si="22"/>
        <v>8639430.2328999992</v>
      </c>
      <c r="K33" s="1187">
        <f t="shared" ref="K33:M33" si="23">SUM(K34:K38)</f>
        <v>8638035.907540001</v>
      </c>
      <c r="L33" s="1187">
        <f t="shared" si="23"/>
        <v>8491549.7567800023</v>
      </c>
      <c r="M33" s="1187">
        <f t="shared" si="23"/>
        <v>8755056.4734799992</v>
      </c>
      <c r="N33" s="1187">
        <f t="shared" ref="N33:P33" si="24">SUM(N34:N38)</f>
        <v>8717313.4832600001</v>
      </c>
      <c r="O33" s="1187">
        <f t="shared" si="24"/>
        <v>8298621.9587799991</v>
      </c>
      <c r="P33" s="1187">
        <f t="shared" si="24"/>
        <v>8443759.1547200009</v>
      </c>
    </row>
    <row r="34" spans="1:16" x14ac:dyDescent="0.25">
      <c r="A34" s="1207"/>
      <c r="B34" s="1209"/>
      <c r="C34" s="1209" t="s">
        <v>97</v>
      </c>
      <c r="D34" s="1209"/>
      <c r="E34" s="1191">
        <f>[12]INDUSTRY!$F$25</f>
        <v>0</v>
      </c>
      <c r="F34" s="1191">
        <f>[12]INDUSTRY!$G$25</f>
        <v>0</v>
      </c>
      <c r="G34" s="1191">
        <f>[12]INDUSTRY!$H$25</f>
        <v>0</v>
      </c>
      <c r="H34" s="1191">
        <f>[12]INDUSTRY!$I$25</f>
        <v>0</v>
      </c>
      <c r="I34" s="1191">
        <f>[12]INDUSTRY!$J$25</f>
        <v>0</v>
      </c>
      <c r="J34" s="1191">
        <f>[12]INDUSTRY!$K$25</f>
        <v>0</v>
      </c>
      <c r="K34" s="1191">
        <f>[12]INDUSTRY!$L$25</f>
        <v>0</v>
      </c>
      <c r="L34" s="1191">
        <f>[12]INDUSTRY!$M$25</f>
        <v>0</v>
      </c>
      <c r="M34" s="1191">
        <f>[12]INDUSTRY!$N$25</f>
        <v>0</v>
      </c>
      <c r="N34" s="1191">
        <f>[12]INDUSTRY!$O$25</f>
        <v>0</v>
      </c>
      <c r="O34" s="1191">
        <f>[12]INDUSTRY!$P$25</f>
        <v>0</v>
      </c>
      <c r="P34" s="1191">
        <f>[12]INDUSTRY!$Q$25</f>
        <v>0</v>
      </c>
    </row>
    <row r="35" spans="1:16" x14ac:dyDescent="0.25">
      <c r="A35" s="1207"/>
      <c r="B35" s="1210"/>
      <c r="C35" s="1211" t="s">
        <v>15</v>
      </c>
      <c r="D35" s="1209"/>
      <c r="E35" s="1191">
        <f>[12]INDUSTRY!$F$26</f>
        <v>0</v>
      </c>
      <c r="F35" s="1191">
        <f>[12]INDUSTRY!$G$26</f>
        <v>0</v>
      </c>
      <c r="G35" s="1191">
        <f>[12]INDUSTRY!$H$26</f>
        <v>0</v>
      </c>
      <c r="H35" s="1191">
        <f>[12]INDUSTRY!$I$26</f>
        <v>0</v>
      </c>
      <c r="I35" s="1191">
        <f>[12]INDUSTRY!$J$26</f>
        <v>0</v>
      </c>
      <c r="J35" s="1191">
        <f>[12]INDUSTRY!$K$26</f>
        <v>0</v>
      </c>
      <c r="K35" s="1191">
        <f>[12]INDUSTRY!$L$26</f>
        <v>0</v>
      </c>
      <c r="L35" s="1191">
        <f>[12]INDUSTRY!$M$26</f>
        <v>0</v>
      </c>
      <c r="M35" s="1191">
        <f>[12]INDUSTRY!$N$26</f>
        <v>0</v>
      </c>
      <c r="N35" s="1191">
        <f>[12]INDUSTRY!$O$26</f>
        <v>0</v>
      </c>
      <c r="O35" s="1191">
        <f>[12]INDUSTRY!$P$26</f>
        <v>0</v>
      </c>
      <c r="P35" s="1191">
        <f>[12]INDUSTRY!$Q$26</f>
        <v>0</v>
      </c>
    </row>
    <row r="36" spans="1:16" x14ac:dyDescent="0.25">
      <c r="A36" s="1212"/>
      <c r="B36" s="1213"/>
      <c r="C36" s="1214" t="s">
        <v>16</v>
      </c>
      <c r="D36" s="1214"/>
      <c r="E36" s="1191">
        <f>[12]INDUSTRY!$F$27</f>
        <v>6070135.5205000006</v>
      </c>
      <c r="F36" s="1191">
        <f>[12]INDUSTRY!$G$27</f>
        <v>6031498.8779699989</v>
      </c>
      <c r="G36" s="1191">
        <f>[12]INDUSTRY!$H$27</f>
        <v>6044821.5414100001</v>
      </c>
      <c r="H36" s="1191">
        <f>[12]INDUSTRY!$I$27</f>
        <v>6156951.5719499998</v>
      </c>
      <c r="I36" s="1191">
        <f>[12]INDUSTRY!$J$27</f>
        <v>6039561.8169699991</v>
      </c>
      <c r="J36" s="1191">
        <f>[12]INDUSTRY!$K$27</f>
        <v>6057345.2426300002</v>
      </c>
      <c r="K36" s="1191">
        <f>[12]INDUSTRY!$L$27</f>
        <v>6076887.1959000006</v>
      </c>
      <c r="L36" s="1191">
        <f>[12]INDUSTRY!$M$27</f>
        <v>5925435.508270001</v>
      </c>
      <c r="M36" s="1191">
        <f>[12]INDUSTRY!$N$27</f>
        <v>6077799.1750799995</v>
      </c>
      <c r="N36" s="1191">
        <f>[12]INDUSTRY!$O$27</f>
        <v>5869876.5882400004</v>
      </c>
      <c r="O36" s="1191">
        <f>[12]INDUSTRY!$P$27</f>
        <v>5689241.1442699991</v>
      </c>
      <c r="P36" s="1191">
        <f>[12]INDUSTRY!$Q$27</f>
        <v>5702392.9334900007</v>
      </c>
    </row>
    <row r="37" spans="1:16" x14ac:dyDescent="0.25">
      <c r="A37" s="1202"/>
      <c r="B37" s="1210"/>
      <c r="C37" s="1209" t="s">
        <v>98</v>
      </c>
      <c r="D37" s="1209"/>
      <c r="E37" s="1191">
        <f>[12]INDUSTRY!$F$28</f>
        <v>0</v>
      </c>
      <c r="F37" s="1191">
        <f>[12]INDUSTRY!$G$28</f>
        <v>0</v>
      </c>
      <c r="G37" s="1191">
        <f>[12]INDUSTRY!$H$28</f>
        <v>0</v>
      </c>
      <c r="H37" s="1191">
        <f>[12]INDUSTRY!$I$28</f>
        <v>0</v>
      </c>
      <c r="I37" s="1191">
        <f>[12]INDUSTRY!$J$28</f>
        <v>0</v>
      </c>
      <c r="J37" s="1191">
        <f>[12]INDUSTRY!$K$28</f>
        <v>0</v>
      </c>
      <c r="K37" s="1191">
        <f>[12]INDUSTRY!$L$28</f>
        <v>0</v>
      </c>
      <c r="L37" s="1191">
        <f>[12]INDUSTRY!$M$28</f>
        <v>0</v>
      </c>
      <c r="M37" s="1191">
        <f>[12]INDUSTRY!$N$28</f>
        <v>0</v>
      </c>
      <c r="N37" s="1191">
        <f>[12]INDUSTRY!$O$28</f>
        <v>0</v>
      </c>
      <c r="O37" s="1191">
        <f>[12]INDUSTRY!$P$28</f>
        <v>0</v>
      </c>
      <c r="P37" s="1191">
        <f>[12]INDUSTRY!$Q$28</f>
        <v>0</v>
      </c>
    </row>
    <row r="38" spans="1:16" ht="15.75" thickBot="1" x14ac:dyDescent="0.3">
      <c r="A38" s="1204"/>
      <c r="B38" s="1215"/>
      <c r="C38" s="1203" t="s">
        <v>99</v>
      </c>
      <c r="D38" s="1203"/>
      <c r="E38" s="1191">
        <f>[12]INDUSTRY!$F$29</f>
        <v>2660199.1571300002</v>
      </c>
      <c r="F38" s="1191">
        <f>[12]INDUSTRY!$G$29</f>
        <v>2702761.5437799999</v>
      </c>
      <c r="G38" s="1191">
        <f>[12]INDUSTRY!$H$29</f>
        <v>2723107.0120100002</v>
      </c>
      <c r="H38" s="1191">
        <f>[12]INDUSTRY!$I$29</f>
        <v>2803129.1312000002</v>
      </c>
      <c r="I38" s="1191">
        <f>[12]INDUSTRY!$J$29</f>
        <v>2719893.3769199997</v>
      </c>
      <c r="J38" s="1191">
        <f>[12]INDUSTRY!$K$29</f>
        <v>2582084.9902699995</v>
      </c>
      <c r="K38" s="1191">
        <f>[12]INDUSTRY!$L$29</f>
        <v>2561148.7116399999</v>
      </c>
      <c r="L38" s="1191">
        <f>[12]INDUSTRY!$M$29</f>
        <v>2566114.2485100003</v>
      </c>
      <c r="M38" s="1191">
        <f>[12]INDUSTRY!$N$29</f>
        <v>2677257.2983999997</v>
      </c>
      <c r="N38" s="1191">
        <f>[12]INDUSTRY!$O$29</f>
        <v>2847436.8950199992</v>
      </c>
      <c r="O38" s="1191">
        <f>[12]INDUSTRY!$P$29</f>
        <v>2609380.8145099999</v>
      </c>
      <c r="P38" s="1191">
        <f>[12]INDUSTRY!$Q$29</f>
        <v>2741366.2212300003</v>
      </c>
    </row>
    <row r="39" spans="1:16" ht="15.75" thickBot="1" x14ac:dyDescent="0.3">
      <c r="A39" s="1216" t="s">
        <v>182</v>
      </c>
      <c r="B39" s="1217"/>
      <c r="C39" s="1217"/>
      <c r="D39" s="1217"/>
      <c r="E39" s="1187">
        <f>E17+E25</f>
        <v>113043403.86953463</v>
      </c>
      <c r="F39" s="1187">
        <f t="shared" ref="F39:G39" si="25">F17+F25</f>
        <v>113628815.81689464</v>
      </c>
      <c r="G39" s="1187">
        <f t="shared" si="25"/>
        <v>116464984.36224467</v>
      </c>
      <c r="H39" s="1187">
        <f t="shared" ref="H39:J39" si="26">H17+H25</f>
        <v>118454788.82690468</v>
      </c>
      <c r="I39" s="1187">
        <f t="shared" si="26"/>
        <v>121479628.38095364</v>
      </c>
      <c r="J39" s="1187">
        <f t="shared" si="26"/>
        <v>118271897.29283465</v>
      </c>
      <c r="K39" s="1187">
        <f t="shared" ref="K39:M39" si="27">K17+K25</f>
        <v>118832101.48910466</v>
      </c>
      <c r="L39" s="1187">
        <f t="shared" si="27"/>
        <v>120255515.62521</v>
      </c>
      <c r="M39" s="1187">
        <f t="shared" si="27"/>
        <v>122470514.75900054</v>
      </c>
      <c r="N39" s="1187">
        <f t="shared" ref="N39:P39" si="28">N17+N25</f>
        <v>121717780.98115465</v>
      </c>
      <c r="O39" s="1187">
        <f t="shared" si="28"/>
        <v>121149218.16797464</v>
      </c>
      <c r="P39" s="1187">
        <f t="shared" si="28"/>
        <v>121611943.13301465</v>
      </c>
    </row>
    <row r="40" spans="1:16" x14ac:dyDescent="0.25">
      <c r="A40" s="1197" t="s">
        <v>183</v>
      </c>
      <c r="B40" s="1198"/>
      <c r="C40" s="1198"/>
      <c r="D40" s="1218"/>
      <c r="E40" s="1187">
        <f>SUM(E41:E48)</f>
        <v>5446455.7576199993</v>
      </c>
      <c r="F40" s="1187">
        <f t="shared" ref="F40:G40" si="29">SUM(F41:F48)</f>
        <v>5552061.7048200015</v>
      </c>
      <c r="G40" s="1187">
        <f t="shared" si="29"/>
        <v>4943283.6830900004</v>
      </c>
      <c r="H40" s="1187">
        <f t="shared" ref="H40:J40" si="30">SUM(H41:H48)</f>
        <v>4905521.9447599994</v>
      </c>
      <c r="I40" s="1187">
        <f t="shared" si="30"/>
        <v>4161733.9903000006</v>
      </c>
      <c r="J40" s="1187">
        <f t="shared" si="30"/>
        <v>4050159.7442899998</v>
      </c>
      <c r="K40" s="1187">
        <f t="shared" ref="K40:M40" si="31">SUM(K41:K48)</f>
        <v>4056438.1516399998</v>
      </c>
      <c r="L40" s="1187">
        <f t="shared" si="31"/>
        <v>5019194.85898</v>
      </c>
      <c r="M40" s="1187">
        <f t="shared" si="31"/>
        <v>4964614.5045499997</v>
      </c>
      <c r="N40" s="1187">
        <f t="shared" ref="N40:P40" si="32">SUM(N41:N48)</f>
        <v>4087073.1897600004</v>
      </c>
      <c r="O40" s="1187">
        <f t="shared" si="32"/>
        <v>4340729.8208900001</v>
      </c>
      <c r="P40" s="1187">
        <f t="shared" si="32"/>
        <v>4185509.2450700002</v>
      </c>
    </row>
    <row r="41" spans="1:16" x14ac:dyDescent="0.25">
      <c r="A41" s="1188"/>
      <c r="B41" s="1190" t="s">
        <v>20</v>
      </c>
      <c r="C41" s="1190"/>
      <c r="D41" s="1190"/>
      <c r="E41" s="1191">
        <f>[12]INDUSTRY!$F$32</f>
        <v>82655.293609999993</v>
      </c>
      <c r="F41" s="1191">
        <f>[12]INDUSTRY!$G$32</f>
        <v>167497.08629000001</v>
      </c>
      <c r="G41" s="1191">
        <f>[12]INDUSTRY!$H$32</f>
        <v>229116.63467000003</v>
      </c>
      <c r="H41" s="1191">
        <f>[12]INDUSTRY!$I$32</f>
        <v>322878.93207000004</v>
      </c>
      <c r="I41" s="1191">
        <f>[12]INDUSTRY!$J$32</f>
        <v>414044.00009000005</v>
      </c>
      <c r="J41" s="1191">
        <f>[12]INDUSTRY!$K$32</f>
        <v>246259.40307999999</v>
      </c>
      <c r="K41" s="1191">
        <f>[12]INDUSTRY!$L$32</f>
        <v>167078.27512000001</v>
      </c>
      <c r="L41" s="1191">
        <f>[12]INDUSTRY!$M$32</f>
        <v>273608.20127000002</v>
      </c>
      <c r="M41" s="1191">
        <f>[12]INDUSTRY!$N$32</f>
        <v>303742.62390000006</v>
      </c>
      <c r="N41" s="1191">
        <f>[12]INDUSTRY!$O$32</f>
        <v>432975.18959000002</v>
      </c>
      <c r="O41" s="1191">
        <f>[12]INDUSTRY!$P$32</f>
        <v>502595.11126999999</v>
      </c>
      <c r="P41" s="1191">
        <f>[12]INDUSTRY!$Q$32</f>
        <v>56897.999639999995</v>
      </c>
    </row>
    <row r="42" spans="1:16" x14ac:dyDescent="0.25">
      <c r="A42" s="1188"/>
      <c r="B42" s="1190" t="s">
        <v>21</v>
      </c>
      <c r="C42" s="1190"/>
      <c r="D42" s="1190"/>
      <c r="E42" s="1191">
        <f>[12]INDUSTRY!$F$33</f>
        <v>474708.91316</v>
      </c>
      <c r="F42" s="1191">
        <f>[12]INDUSTRY!$G$33</f>
        <v>560756.86440000008</v>
      </c>
      <c r="G42" s="1191">
        <f>[12]INDUSTRY!$H$33</f>
        <v>570135.51340000005</v>
      </c>
      <c r="H42" s="1191">
        <f>[12]INDUSTRY!$I$33</f>
        <v>604405.71539999999</v>
      </c>
      <c r="I42" s="1191">
        <f>[12]INDUSTRY!$J$33</f>
        <v>588403.13540000003</v>
      </c>
      <c r="J42" s="1191">
        <f>[12]INDUSTRY!$K$33</f>
        <v>658422.86739999999</v>
      </c>
      <c r="K42" s="1191">
        <f>[12]INDUSTRY!$L$33</f>
        <v>653398.26139999996</v>
      </c>
      <c r="L42" s="1191">
        <f>[12]INDUSTRY!$M$33</f>
        <v>648011.69140000001</v>
      </c>
      <c r="M42" s="1191">
        <f>[12]INDUSTRY!$N$33</f>
        <v>649972.94640000002</v>
      </c>
      <c r="N42" s="1191">
        <f>[12]INDUSTRY!$O$33</f>
        <v>647395.37239999999</v>
      </c>
      <c r="O42" s="1191">
        <f>[12]INDUSTRY!$P$33</f>
        <v>641924.83039999998</v>
      </c>
      <c r="P42" s="1191">
        <f>[12]INDUSTRY!$Q$33</f>
        <v>629526.70380000002</v>
      </c>
    </row>
    <row r="43" spans="1:16" x14ac:dyDescent="0.25">
      <c r="A43" s="1188"/>
      <c r="B43" s="1190" t="s">
        <v>22</v>
      </c>
      <c r="C43" s="1190"/>
      <c r="D43" s="1190"/>
      <c r="E43" s="1191">
        <f>[12]INDUSTRY!$F$34</f>
        <v>454886</v>
      </c>
      <c r="F43" s="1191">
        <f>[12]INDUSTRY!$G$34</f>
        <v>466642</v>
      </c>
      <c r="G43" s="1191">
        <f>[12]INDUSTRY!$H$34</f>
        <v>243510</v>
      </c>
      <c r="H43" s="1191">
        <f>[12]INDUSTRY!$I$34</f>
        <v>0</v>
      </c>
      <c r="I43" s="1191">
        <f>[12]INDUSTRY!$J$34</f>
        <v>0</v>
      </c>
      <c r="J43" s="1191">
        <f>[12]INDUSTRY!$K$34</f>
        <v>0</v>
      </c>
      <c r="K43" s="1191">
        <f>[12]INDUSTRY!$L$34</f>
        <v>0</v>
      </c>
      <c r="L43" s="1191">
        <f>[12]INDUSTRY!$M$34</f>
        <v>971447</v>
      </c>
      <c r="M43" s="1191">
        <f>[12]INDUSTRY!$N$34</f>
        <v>971447</v>
      </c>
      <c r="N43" s="1191">
        <f>[12]INDUSTRY!$O$34</f>
        <v>0</v>
      </c>
      <c r="O43" s="1191">
        <f>[12]INDUSTRY!$P$34</f>
        <v>0</v>
      </c>
      <c r="P43" s="1191">
        <f>[12]INDUSTRY!$Q$34</f>
        <v>0</v>
      </c>
    </row>
    <row r="44" spans="1:16" x14ac:dyDescent="0.25">
      <c r="A44" s="1188"/>
      <c r="B44" s="1190" t="s">
        <v>23</v>
      </c>
      <c r="C44" s="1190"/>
      <c r="D44" s="1190"/>
      <c r="E44" s="1191">
        <f>[12]INDUSTRY!$F$35</f>
        <v>2182440.7258200003</v>
      </c>
      <c r="F44" s="1191">
        <f>[12]INDUSTRY!$G$35</f>
        <v>2282076.9254200002</v>
      </c>
      <c r="G44" s="1191">
        <f>[12]INDUSTRY!$H$35</f>
        <v>2092336.56486</v>
      </c>
      <c r="H44" s="1191">
        <f>[12]INDUSTRY!$I$35</f>
        <v>1524571.1569300001</v>
      </c>
      <c r="I44" s="1191">
        <f>[12]INDUSTRY!$J$35</f>
        <v>1525733.81513</v>
      </c>
      <c r="J44" s="1191">
        <f>[12]INDUSTRY!$K$35</f>
        <v>1581633.3710699999</v>
      </c>
      <c r="K44" s="1191">
        <f>[12]INDUSTRY!$L$35</f>
        <v>1590013.8659799998</v>
      </c>
      <c r="L44" s="1191">
        <f>[12]INDUSTRY!$M$35</f>
        <v>1561827.6041999999</v>
      </c>
      <c r="M44" s="1191">
        <f>[12]INDUSTRY!$N$35</f>
        <v>1540323.5288799999</v>
      </c>
      <c r="N44" s="1191">
        <f>[12]INDUSTRY!$O$35</f>
        <v>1485860.41992</v>
      </c>
      <c r="O44" s="1191">
        <f>[12]INDUSTRY!$P$35</f>
        <v>1472977.67836</v>
      </c>
      <c r="P44" s="1191">
        <f>[12]INDUSTRY!$Q$35</f>
        <v>1597889.5754199999</v>
      </c>
    </row>
    <row r="45" spans="1:16" x14ac:dyDescent="0.25">
      <c r="A45" s="1188"/>
      <c r="B45" s="1219" t="s">
        <v>79</v>
      </c>
      <c r="C45" s="1190"/>
      <c r="D45" s="1190"/>
      <c r="E45" s="1191">
        <f>[12]INDUSTRY!$F$36</f>
        <v>398691.51643000008</v>
      </c>
      <c r="F45" s="1191">
        <f>[12]INDUSTRY!$G$36</f>
        <v>690272.29408999998</v>
      </c>
      <c r="G45" s="1191">
        <f>[12]INDUSTRY!$H$36</f>
        <v>892384.01772999996</v>
      </c>
      <c r="H45" s="1191">
        <f>[12]INDUSTRY!$I$36</f>
        <v>990229.10033999989</v>
      </c>
      <c r="I45" s="1191">
        <f>[12]INDUSTRY!$J$36</f>
        <v>722334.86080999998</v>
      </c>
      <c r="J45" s="1191">
        <f>[12]INDUSTRY!$K$36</f>
        <v>819699.69779999997</v>
      </c>
      <c r="K45" s="1191">
        <f>[12]INDUSTRY!$L$36</f>
        <v>708398.0925400001</v>
      </c>
      <c r="L45" s="1191">
        <f>[12]INDUSTRY!$M$36</f>
        <v>780158.18216000008</v>
      </c>
      <c r="M45" s="1191">
        <f>[12]INDUSTRY!$N$36</f>
        <v>590496.74060000002</v>
      </c>
      <c r="N45" s="1191">
        <f>[12]INDUSTRY!$O$36</f>
        <v>698990.14539000008</v>
      </c>
      <c r="O45" s="1191">
        <f>[12]INDUSTRY!$P$36</f>
        <v>919466.59141999995</v>
      </c>
      <c r="P45" s="1191">
        <f>[12]INDUSTRY!$Q$36</f>
        <v>1076105.7636200001</v>
      </c>
    </row>
    <row r="46" spans="1:16" x14ac:dyDescent="0.25">
      <c r="A46" s="1188"/>
      <c r="B46" s="1190" t="s">
        <v>166</v>
      </c>
      <c r="C46" s="1190"/>
      <c r="D46" s="1190"/>
      <c r="E46" s="1191">
        <f>[12]INDUSTRY!$F$37</f>
        <v>1526590.3861499999</v>
      </c>
      <c r="F46" s="1191">
        <f>[12]INDUSTRY!$G$37</f>
        <v>947475.64827999996</v>
      </c>
      <c r="G46" s="1191">
        <f>[12]INDUSTRY!$H$37</f>
        <v>671649.80293000001</v>
      </c>
      <c r="H46" s="1191">
        <f>[12]INDUSTRY!$I$37</f>
        <v>687050.826</v>
      </c>
      <c r="I46" s="1191">
        <f>[12]INDUSTRY!$J$37</f>
        <v>540277.53861000005</v>
      </c>
      <c r="J46" s="1191">
        <f>[12]INDUSTRY!$K$37</f>
        <v>538382.77966999996</v>
      </c>
      <c r="K46" s="1191">
        <f>[12]INDUSTRY!$L$37</f>
        <v>539821.03775999998</v>
      </c>
      <c r="L46" s="1191">
        <f>[12]INDUSTRY!$M$37</f>
        <v>599151.35193</v>
      </c>
      <c r="M46" s="1191">
        <f>[12]INDUSTRY!$N$37</f>
        <v>560362.11738000007</v>
      </c>
      <c r="N46" s="1191">
        <f>[12]INDUSTRY!$O$37</f>
        <v>465416.58957999997</v>
      </c>
      <c r="O46" s="1191">
        <f>[12]INDUSTRY!$P$37</f>
        <v>458354.11945999996</v>
      </c>
      <c r="P46" s="1191">
        <f>[12]INDUSTRY!$Q$37</f>
        <v>552950.89072000002</v>
      </c>
    </row>
    <row r="47" spans="1:16" x14ac:dyDescent="0.25">
      <c r="A47" s="1188"/>
      <c r="B47" s="1219" t="s">
        <v>167</v>
      </c>
      <c r="C47" s="1190"/>
      <c r="D47" s="1190"/>
      <c r="E47" s="1191">
        <f>[12]INDUSTRY!$F$38</f>
        <v>13506.412970000003</v>
      </c>
      <c r="F47" s="1191">
        <f>[12]INDUSTRY!$G$38</f>
        <v>15388.965539999999</v>
      </c>
      <c r="G47" s="1191">
        <f>[12]INDUSTRY!$H$38</f>
        <v>21889.740550000002</v>
      </c>
      <c r="H47" s="1191">
        <f>[12]INDUSTRY!$I$38</f>
        <v>26472.248</v>
      </c>
      <c r="I47" s="1191">
        <f>[12]INDUSTRY!$J$38</f>
        <v>27757.556209999999</v>
      </c>
      <c r="J47" s="1191">
        <f>[12]INDUSTRY!$K$38</f>
        <v>21620.878300000004</v>
      </c>
      <c r="K47" s="1191">
        <f>[12]INDUSTRY!$L$38</f>
        <v>20948.05</v>
      </c>
      <c r="L47" s="1191">
        <f>[12]INDUSTRY!$M$38</f>
        <v>27147.515019999999</v>
      </c>
      <c r="M47" s="1191">
        <f>[12]INDUSTRY!$N$38</f>
        <v>102246.773</v>
      </c>
      <c r="N47" s="1191">
        <f>[12]INDUSTRY!$O$38</f>
        <v>55295.652400000006</v>
      </c>
      <c r="O47" s="1191">
        <f>[12]INDUSTRY!$P$38</f>
        <v>37307.532659999997</v>
      </c>
      <c r="P47" s="1191">
        <f>[12]INDUSTRY!$Q$38</f>
        <v>94743.513689999992</v>
      </c>
    </row>
    <row r="48" spans="1:16" ht="15.75" thickBot="1" x14ac:dyDescent="0.3">
      <c r="A48" s="1194"/>
      <c r="B48" s="1220" t="s">
        <v>24</v>
      </c>
      <c r="C48" s="1196"/>
      <c r="D48" s="1196"/>
      <c r="E48" s="1191">
        <f>[12]INDUSTRY!$F$39</f>
        <v>312976.50948000001</v>
      </c>
      <c r="F48" s="1191">
        <f>[12]INDUSTRY!$G$39</f>
        <v>421951.92079999996</v>
      </c>
      <c r="G48" s="1191">
        <f>[12]INDUSTRY!$H$39</f>
        <v>222261.40895000001</v>
      </c>
      <c r="H48" s="1191">
        <f>[12]INDUSTRY!$I$39</f>
        <v>749913.96602000005</v>
      </c>
      <c r="I48" s="1191">
        <f>[12]INDUSTRY!$J$39</f>
        <v>343183.08405</v>
      </c>
      <c r="J48" s="1191">
        <f>[12]INDUSTRY!$K$39</f>
        <v>184140.74696999998</v>
      </c>
      <c r="K48" s="1191">
        <f>[12]INDUSTRY!$L$39</f>
        <v>376780.56883999996</v>
      </c>
      <c r="L48" s="1191">
        <f>[12]INDUSTRY!$M$39</f>
        <v>157843.31299999999</v>
      </c>
      <c r="M48" s="1191">
        <f>[12]INDUSTRY!$N$39</f>
        <v>246022.77438999998</v>
      </c>
      <c r="N48" s="1191">
        <f>[12]INDUSTRY!$O$39</f>
        <v>301139.82047999999</v>
      </c>
      <c r="O48" s="1191">
        <f>[12]INDUSTRY!$P$39</f>
        <v>308103.95731999999</v>
      </c>
      <c r="P48" s="1191">
        <f>[12]INDUSTRY!$Q$39</f>
        <v>177394.79817999998</v>
      </c>
    </row>
    <row r="49" spans="1:17" ht="15.75" thickBot="1" x14ac:dyDescent="0.3">
      <c r="A49" s="1216" t="s">
        <v>188</v>
      </c>
      <c r="B49" s="1217"/>
      <c r="C49" s="1217"/>
      <c r="D49" s="1217"/>
      <c r="E49" s="1187">
        <f>E39+E40</f>
        <v>118489859.62715462</v>
      </c>
      <c r="F49" s="1187">
        <f t="shared" ref="F49:G49" si="33">F39+F40</f>
        <v>119180877.52171464</v>
      </c>
      <c r="G49" s="1187">
        <f t="shared" si="33"/>
        <v>121408268.04533467</v>
      </c>
      <c r="H49" s="1187">
        <f t="shared" ref="H49:J49" si="34">H39+H40</f>
        <v>123360310.77166468</v>
      </c>
      <c r="I49" s="1187">
        <f t="shared" si="34"/>
        <v>125641362.37125364</v>
      </c>
      <c r="J49" s="1187">
        <f t="shared" si="34"/>
        <v>122322057.03712465</v>
      </c>
      <c r="K49" s="1187">
        <f t="shared" ref="K49:M49" si="35">K39+K40</f>
        <v>122888539.64074466</v>
      </c>
      <c r="L49" s="1187">
        <f t="shared" si="35"/>
        <v>125274710.48419</v>
      </c>
      <c r="M49" s="1187">
        <f t="shared" si="35"/>
        <v>127435129.26355053</v>
      </c>
      <c r="N49" s="1187">
        <f t="shared" ref="N49:P49" si="36">N39+N40</f>
        <v>125804854.17091465</v>
      </c>
      <c r="O49" s="1187">
        <f t="shared" si="36"/>
        <v>125489947.98886463</v>
      </c>
      <c r="P49" s="1187">
        <f t="shared" si="36"/>
        <v>125797452.37808464</v>
      </c>
    </row>
    <row r="50" spans="1:17" ht="15.75" thickBot="1" x14ac:dyDescent="0.3">
      <c r="A50" s="1185"/>
      <c r="B50" s="1186"/>
      <c r="C50" s="1186"/>
      <c r="D50" s="1186"/>
      <c r="E50" s="1187"/>
      <c r="F50" s="1187"/>
      <c r="G50" s="1187"/>
      <c r="H50" s="1187"/>
      <c r="I50" s="1187"/>
      <c r="J50" s="1187"/>
      <c r="K50" s="1187"/>
      <c r="L50" s="1187"/>
      <c r="M50" s="1187"/>
      <c r="N50" s="1187"/>
      <c r="O50" s="1187"/>
      <c r="P50" s="1187"/>
    </row>
    <row r="51" spans="1:17" x14ac:dyDescent="0.25">
      <c r="A51" s="1197" t="s">
        <v>184</v>
      </c>
      <c r="B51" s="1198"/>
      <c r="C51" s="1198"/>
      <c r="D51" s="1198"/>
      <c r="E51" s="1187">
        <f>E52+E55+E56+E57</f>
        <v>15201094.009416733</v>
      </c>
      <c r="F51" s="1187">
        <f t="shared" ref="F51:G51" si="37">F52+F55+F56+F57</f>
        <v>15378610.993366733</v>
      </c>
      <c r="G51" s="1187">
        <f t="shared" si="37"/>
        <v>15473007.569636732</v>
      </c>
      <c r="H51" s="1187">
        <f t="shared" ref="H51:J51" si="38">H52+H55+H56+H57</f>
        <v>15572438.513649827</v>
      </c>
      <c r="I51" s="1187">
        <f t="shared" si="38"/>
        <v>15811165.104586734</v>
      </c>
      <c r="J51" s="1187">
        <f t="shared" si="38"/>
        <v>15709432.887301464</v>
      </c>
      <c r="K51" s="1187">
        <f t="shared" ref="K51:M51" si="39">K52+K55+K56+K57</f>
        <v>15976374.87573983</v>
      </c>
      <c r="L51" s="1187">
        <f t="shared" si="39"/>
        <v>15232965.526863821</v>
      </c>
      <c r="M51" s="1187">
        <f t="shared" si="39"/>
        <v>15343814.995679827</v>
      </c>
      <c r="N51" s="1187">
        <f t="shared" ref="N51:P51" si="40">N52+N55+N56+N57</f>
        <v>15573012.607107105</v>
      </c>
      <c r="O51" s="1187">
        <f t="shared" si="40"/>
        <v>16006949.502889827</v>
      </c>
      <c r="P51" s="1187">
        <f t="shared" si="40"/>
        <v>16397663.3401886</v>
      </c>
    </row>
    <row r="52" spans="1:17" x14ac:dyDescent="0.25">
      <c r="A52" s="1188"/>
      <c r="B52" s="1189" t="s">
        <v>185</v>
      </c>
      <c r="C52" s="1190"/>
      <c r="D52" s="1190"/>
      <c r="E52" s="1187">
        <f>E53+E54</f>
        <v>808045.51699999999</v>
      </c>
      <c r="F52" s="1187">
        <f t="shared" ref="F52:G52" si="41">F53+F54</f>
        <v>823045.51699999999</v>
      </c>
      <c r="G52" s="1187">
        <f t="shared" si="41"/>
        <v>823045.51699999999</v>
      </c>
      <c r="H52" s="1187">
        <f t="shared" ref="H52:J52" si="42">H53+H54</f>
        <v>823045.51699999999</v>
      </c>
      <c r="I52" s="1187">
        <f t="shared" si="42"/>
        <v>823045.51711999997</v>
      </c>
      <c r="J52" s="1187">
        <f t="shared" si="42"/>
        <v>823045.51711999997</v>
      </c>
      <c r="K52" s="1187">
        <f t="shared" ref="K52:M52" si="43">K53+K54</f>
        <v>823045.51711999997</v>
      </c>
      <c r="L52" s="1187">
        <f t="shared" si="43"/>
        <v>823045.66399999999</v>
      </c>
      <c r="M52" s="1187">
        <f t="shared" si="43"/>
        <v>853045.51711999997</v>
      </c>
      <c r="N52" s="1187">
        <f t="shared" ref="N52:P52" si="44">N53+N54</f>
        <v>853045.51711999997</v>
      </c>
      <c r="O52" s="1187">
        <f t="shared" si="44"/>
        <v>853045.51711999997</v>
      </c>
      <c r="P52" s="1187">
        <f t="shared" si="44"/>
        <v>974045.51711999997</v>
      </c>
    </row>
    <row r="53" spans="1:17" x14ac:dyDescent="0.25">
      <c r="A53" s="1221"/>
      <c r="B53" s="1222"/>
      <c r="C53" s="1222" t="s">
        <v>28</v>
      </c>
      <c r="D53" s="1223"/>
      <c r="E53" s="1191">
        <f>[12]INDUSTRY!$F$43</f>
        <v>592960.674</v>
      </c>
      <c r="F53" s="1191">
        <f>[12]INDUSTRY!$G$43</f>
        <v>607960.674</v>
      </c>
      <c r="G53" s="1191">
        <f>[12]INDUSTRY!$H$43</f>
        <v>607960.674</v>
      </c>
      <c r="H53" s="1191">
        <f>[12]INDUSTRY!$I$43</f>
        <v>607960.674</v>
      </c>
      <c r="I53" s="1191">
        <f>[12]INDUSTRY!$J$43</f>
        <v>607960.674</v>
      </c>
      <c r="J53" s="1191">
        <f>[12]INDUSTRY!$K$43</f>
        <v>607960.674</v>
      </c>
      <c r="K53" s="1191">
        <f>[12]INDUSTRY!$L$43</f>
        <v>607960.674</v>
      </c>
      <c r="L53" s="1191">
        <f>[12]INDUSTRY!$M$43</f>
        <v>607960.66399999999</v>
      </c>
      <c r="M53" s="1191">
        <f>[12]INDUSTRY!$N$43</f>
        <v>637960.674</v>
      </c>
      <c r="N53" s="1191">
        <f>[12]INDUSTRY!$O$43</f>
        <v>637960.674</v>
      </c>
      <c r="O53" s="1191">
        <f>[12]INDUSTRY!$P$43</f>
        <v>637960.674</v>
      </c>
      <c r="P53" s="1191">
        <f>[12]INDUSTRY!$Q$43</f>
        <v>758960.674</v>
      </c>
    </row>
    <row r="54" spans="1:17" x14ac:dyDescent="0.25">
      <c r="A54" s="1224"/>
      <c r="B54" s="1201"/>
      <c r="C54" s="1201" t="s">
        <v>29</v>
      </c>
      <c r="D54" s="1210"/>
      <c r="E54" s="1191">
        <f>[12]INDUSTRY!$F$44</f>
        <v>215084.84299999999</v>
      </c>
      <c r="F54" s="1191">
        <f>[12]INDUSTRY!$G$44</f>
        <v>215084.84299999999</v>
      </c>
      <c r="G54" s="1191">
        <f>[12]INDUSTRY!$H$44</f>
        <v>215084.84299999999</v>
      </c>
      <c r="H54" s="1191">
        <f>[12]INDUSTRY!$I$44</f>
        <v>215084.84299999999</v>
      </c>
      <c r="I54" s="1191">
        <f>[12]INDUSTRY!$J$44</f>
        <v>215084.84312000001</v>
      </c>
      <c r="J54" s="1191">
        <f>[12]INDUSTRY!$K$44</f>
        <v>215084.84312000001</v>
      </c>
      <c r="K54" s="1191">
        <f>[12]INDUSTRY!$L$44</f>
        <v>215084.84312000001</v>
      </c>
      <c r="L54" s="1191">
        <f>[12]INDUSTRY!$M$44</f>
        <v>215085</v>
      </c>
      <c r="M54" s="1191">
        <f>[12]INDUSTRY!$N$44</f>
        <v>215084.84312000001</v>
      </c>
      <c r="N54" s="1191">
        <f>[12]INDUSTRY!$O$44</f>
        <v>215084.84312000001</v>
      </c>
      <c r="O54" s="1191">
        <f>[12]INDUSTRY!$P$44</f>
        <v>215084.84312000001</v>
      </c>
      <c r="P54" s="1191">
        <f>[12]INDUSTRY!$Q$44</f>
        <v>215084.84312000001</v>
      </c>
    </row>
    <row r="55" spans="1:17" x14ac:dyDescent="0.25">
      <c r="A55" s="1188"/>
      <c r="B55" s="1189" t="s">
        <v>30</v>
      </c>
      <c r="C55" s="1215"/>
      <c r="D55" s="1215"/>
      <c r="E55" s="1191">
        <f>[12]INDUSTRY!$F$45</f>
        <v>2322078.0160000003</v>
      </c>
      <c r="F55" s="1191">
        <f>[12]INDUSTRY!$G$45</f>
        <v>2322078.0160000003</v>
      </c>
      <c r="G55" s="1191">
        <f>[12]INDUSTRY!$H$45</f>
        <v>2322078.0160000003</v>
      </c>
      <c r="H55" s="1191">
        <f>[12]INDUSTRY!$I$45</f>
        <v>2322078.0160000003</v>
      </c>
      <c r="I55" s="1191">
        <f>[12]INDUSTRY!$J$45</f>
        <v>2322078.0160000003</v>
      </c>
      <c r="J55" s="1191">
        <f>[12]INDUSTRY!$K$45</f>
        <v>2322078.0160000003</v>
      </c>
      <c r="K55" s="1191">
        <f>[12]INDUSTRY!$L$45</f>
        <v>2322078.0160000003</v>
      </c>
      <c r="L55" s="1191">
        <f>[12]INDUSTRY!$M$45</f>
        <v>2322078.0150000001</v>
      </c>
      <c r="M55" s="1191">
        <f>[12]INDUSTRY!$N$45</f>
        <v>2322079.0160000003</v>
      </c>
      <c r="N55" s="1191">
        <f>[12]INDUSTRY!$O$45</f>
        <v>2322078.0160000003</v>
      </c>
      <c r="O55" s="1191">
        <f>[12]INDUSTRY!$P$45</f>
        <v>2522078.0160000003</v>
      </c>
      <c r="P55" s="1191">
        <f>[12]INDUSTRY!$Q$45</f>
        <v>2522078.0160000003</v>
      </c>
    </row>
    <row r="56" spans="1:17" x14ac:dyDescent="0.25">
      <c r="A56" s="1188"/>
      <c r="B56" s="1189" t="s">
        <v>31</v>
      </c>
      <c r="C56" s="1190"/>
      <c r="D56" s="1190"/>
      <c r="E56" s="1191">
        <f>[12]INDUSTRY!$F$46</f>
        <v>148764.21419999999</v>
      </c>
      <c r="F56" s="1191">
        <f>[12]INDUSTRY!$G$46</f>
        <v>148285.8792</v>
      </c>
      <c r="G56" s="1191">
        <f>[12]INDUSTRY!$H$46</f>
        <v>154633.85519999999</v>
      </c>
      <c r="H56" s="1191">
        <f>[12]INDUSTRY!$I$46</f>
        <v>147766.78219</v>
      </c>
      <c r="I56" s="1191">
        <f>[12]INDUSTRY!$J$46</f>
        <v>169144.7862</v>
      </c>
      <c r="J56" s="1191">
        <f>[12]INDUSTRY!$K$46</f>
        <v>160286.66349163599</v>
      </c>
      <c r="K56" s="1191">
        <f>[12]INDUSTRY!$L$46</f>
        <v>165193.16220000002</v>
      </c>
      <c r="L56" s="1191">
        <f>[12]INDUSTRY!$M$46</f>
        <v>178278.82147399202</v>
      </c>
      <c r="M56" s="1191">
        <f>[12]INDUSTRY!$N$46</f>
        <v>162135.4412</v>
      </c>
      <c r="N56" s="1191">
        <f>[12]INDUSTRY!$O$46</f>
        <v>169492.84673727705</v>
      </c>
      <c r="O56" s="1191">
        <f>[12]INDUSTRY!$P$46</f>
        <v>159623.78220000002</v>
      </c>
      <c r="P56" s="1191">
        <f>[12]INDUSTRY!$Q$46</f>
        <v>156778.47587877294</v>
      </c>
    </row>
    <row r="57" spans="1:17" x14ac:dyDescent="0.25">
      <c r="A57" s="1188"/>
      <c r="B57" s="1189" t="s">
        <v>186</v>
      </c>
      <c r="C57" s="1215"/>
      <c r="D57" s="1215"/>
      <c r="E57" s="1187">
        <f>+E58+E59</f>
        <v>11922206.262216732</v>
      </c>
      <c r="F57" s="1187">
        <f t="shared" ref="F57:G57" si="45">+F58+F59</f>
        <v>12085201.581166733</v>
      </c>
      <c r="G57" s="1187">
        <f t="shared" si="45"/>
        <v>12173250.181436732</v>
      </c>
      <c r="H57" s="1187">
        <f t="shared" ref="H57:J57" si="46">+H58+H59</f>
        <v>12279548.198459826</v>
      </c>
      <c r="I57" s="1187">
        <f t="shared" si="46"/>
        <v>12496896.785266733</v>
      </c>
      <c r="J57" s="1187">
        <f t="shared" si="46"/>
        <v>12404022.690689826</v>
      </c>
      <c r="K57" s="1187">
        <f t="shared" ref="K57:M57" si="47">+K58+K59</f>
        <v>12666058.180419829</v>
      </c>
      <c r="L57" s="1187">
        <f t="shared" si="47"/>
        <v>11909563.026389828</v>
      </c>
      <c r="M57" s="1187">
        <f t="shared" si="47"/>
        <v>12006555.021359827</v>
      </c>
      <c r="N57" s="1187">
        <f t="shared" ref="N57:P57" si="48">+N58+N59</f>
        <v>12228396.227249827</v>
      </c>
      <c r="O57" s="1187">
        <f t="shared" si="48"/>
        <v>12472202.187569827</v>
      </c>
      <c r="P57" s="1187">
        <f t="shared" si="48"/>
        <v>12744761.331189826</v>
      </c>
    </row>
    <row r="58" spans="1:17" x14ac:dyDescent="0.25">
      <c r="A58" s="1188"/>
      <c r="B58" s="1190"/>
      <c r="C58" s="1190" t="s">
        <v>33</v>
      </c>
      <c r="D58" s="1190"/>
      <c r="E58" s="1191">
        <f>[12]INDUSTRY!$F$48</f>
        <v>6074971.6662699999</v>
      </c>
      <c r="F58" s="1191">
        <f>[12]INDUSTRY!$G$48</f>
        <v>6074918.66665</v>
      </c>
      <c r="G58" s="1191">
        <f>[12]INDUSTRY!$H$48</f>
        <v>6074734.66665</v>
      </c>
      <c r="H58" s="1191">
        <f>[12]INDUSTRY!$I$48</f>
        <v>5988036.4168499997</v>
      </c>
      <c r="I58" s="1191">
        <f>[12]INDUSTRY!$J$48</f>
        <v>5987801.6664999994</v>
      </c>
      <c r="J58" s="1191">
        <f>[12]INDUSTRY!$K$48</f>
        <v>6261656.8275299994</v>
      </c>
      <c r="K58" s="1191">
        <f>[12]INDUSTRY!$L$48</f>
        <v>6261409.5778799998</v>
      </c>
      <c r="L58" s="1191">
        <f>[12]INDUSTRY!$M$48</f>
        <v>6261387.7996499995</v>
      </c>
      <c r="M58" s="1191">
        <f>[12]INDUSTRY!$N$48</f>
        <v>6261098.5778799998</v>
      </c>
      <c r="N58" s="1191">
        <f>[12]INDUSTRY!$O$48</f>
        <v>6260940.8275299994</v>
      </c>
      <c r="O58" s="1191">
        <f>[12]INDUSTRY!$P$48</f>
        <v>6261137.175139999</v>
      </c>
      <c r="P58" s="1191">
        <f>[12]INDUSTRY!$Q$48</f>
        <v>6577051.299399999</v>
      </c>
    </row>
    <row r="59" spans="1:17" ht="15.75" thickBot="1" x14ac:dyDescent="0.3">
      <c r="A59" s="1194"/>
      <c r="B59" s="1196"/>
      <c r="C59" s="1196" t="s">
        <v>34</v>
      </c>
      <c r="D59" s="1196"/>
      <c r="E59" s="1191">
        <f>[12]INDUSTRY!$F$49</f>
        <v>5847234.5959467329</v>
      </c>
      <c r="F59" s="1191">
        <f>[12]INDUSTRY!$G$49</f>
        <v>6010282.9145167321</v>
      </c>
      <c r="G59" s="1191">
        <f>[12]INDUSTRY!$H$49</f>
        <v>6098515.5147867315</v>
      </c>
      <c r="H59" s="1191">
        <f>[12]INDUSTRY!$I$49</f>
        <v>6291511.7816098277</v>
      </c>
      <c r="I59" s="1191">
        <f>[12]INDUSTRY!$J$49</f>
        <v>6509095.1187667334</v>
      </c>
      <c r="J59" s="1191">
        <f>[12]INDUSTRY!$K$49</f>
        <v>6142365.863159827</v>
      </c>
      <c r="K59" s="1191">
        <f>[12]INDUSTRY!$L$49</f>
        <v>6404648.602539829</v>
      </c>
      <c r="L59" s="1191">
        <f>[12]INDUSTRY!$M$49</f>
        <v>5648175.2267398285</v>
      </c>
      <c r="M59" s="1191">
        <f>[12]INDUSTRY!$N$49</f>
        <v>5745456.4434798276</v>
      </c>
      <c r="N59" s="1191">
        <f>[12]INDUSTRY!$O$49</f>
        <v>5967455.3997198269</v>
      </c>
      <c r="O59" s="1191">
        <f>[12]INDUSTRY!$P$49</f>
        <v>6211065.0124298278</v>
      </c>
      <c r="P59" s="1191">
        <f>[12]INDUSTRY!$Q$49</f>
        <v>6167710.0317898281</v>
      </c>
    </row>
    <row r="60" spans="1:17" ht="15.75" thickBot="1" x14ac:dyDescent="0.3">
      <c r="A60" s="1202" t="s">
        <v>187</v>
      </c>
      <c r="B60" s="1203"/>
      <c r="C60" s="1203"/>
      <c r="D60" s="1203"/>
      <c r="E60" s="1191">
        <f>[11]INDUSTRY!$F$50</f>
        <v>0</v>
      </c>
      <c r="F60" s="1191">
        <f>[11]INDUSTRY!$G$50</f>
        <v>0</v>
      </c>
      <c r="G60" s="1191">
        <f>[11]INDUSTRY!$H$50</f>
        <v>0</v>
      </c>
      <c r="H60" s="1191">
        <f>[11]INDUSTRY!$I$50</f>
        <v>0</v>
      </c>
      <c r="I60" s="1191">
        <f>[11]INDUSTRY!$J$50</f>
        <v>0</v>
      </c>
      <c r="J60" s="1191">
        <f>[11]INDUSTRY!$K$50</f>
        <v>0</v>
      </c>
      <c r="K60" s="1191">
        <f>[11]INDUSTRY!$L$50</f>
        <v>0</v>
      </c>
      <c r="L60" s="1191">
        <f>[11]INDUSTRY!$M$50</f>
        <v>0</v>
      </c>
      <c r="M60" s="1191">
        <f>[11]INDUSTRY!$N$50</f>
        <v>0</v>
      </c>
      <c r="N60" s="1191">
        <f>[11]INDUSTRY!$O$50</f>
        <v>0</v>
      </c>
      <c r="O60" s="1191">
        <f>[11]INDUSTRY!$P$50</f>
        <v>0</v>
      </c>
      <c r="P60" s="1191">
        <f>[11]INDUSTRY!$Q$50</f>
        <v>0</v>
      </c>
    </row>
    <row r="61" spans="1:17" ht="15.75" thickBot="1" x14ac:dyDescent="0.3">
      <c r="A61" s="1185" t="s">
        <v>107</v>
      </c>
      <c r="B61" s="1186"/>
      <c r="C61" s="1186"/>
      <c r="D61" s="1186"/>
      <c r="E61" s="1187">
        <f>E49+E51+E60</f>
        <v>133690953.63657135</v>
      </c>
      <c r="F61" s="1187">
        <f t="shared" ref="F61:G61" si="49">F49+F51+F60</f>
        <v>134559488.51508138</v>
      </c>
      <c r="G61" s="1187">
        <f t="shared" si="49"/>
        <v>136881275.6149714</v>
      </c>
      <c r="H61" s="1187">
        <f t="shared" ref="H61:J61" si="50">H49+H51+H60</f>
        <v>138932749.2853145</v>
      </c>
      <c r="I61" s="1187">
        <f t="shared" si="50"/>
        <v>141452527.47584036</v>
      </c>
      <c r="J61" s="1187">
        <f t="shared" si="50"/>
        <v>138031489.92442611</v>
      </c>
      <c r="K61" s="1187">
        <f t="shared" ref="K61:M61" si="51">K49+K51+K60</f>
        <v>138864914.5164845</v>
      </c>
      <c r="L61" s="1187">
        <f t="shared" si="51"/>
        <v>140507676.01105383</v>
      </c>
      <c r="M61" s="1187">
        <f t="shared" si="51"/>
        <v>142778944.25923038</v>
      </c>
      <c r="N61" s="1187">
        <f t="shared" ref="N61:P61" si="52">N49+N51+N60</f>
        <v>141377866.77802175</v>
      </c>
      <c r="O61" s="1187">
        <f t="shared" si="52"/>
        <v>141496897.49175447</v>
      </c>
      <c r="P61" s="1187">
        <f t="shared" si="52"/>
        <v>142195115.71827325</v>
      </c>
      <c r="Q61" s="1183"/>
    </row>
    <row r="62" spans="1:17" ht="15.75" thickBot="1" x14ac:dyDescent="0.3">
      <c r="A62" s="1225" t="s">
        <v>82</v>
      </c>
      <c r="B62" s="1226"/>
      <c r="C62" s="1226"/>
      <c r="D62" s="1226"/>
      <c r="E62" s="1227"/>
      <c r="F62" s="1227"/>
      <c r="G62" s="1227"/>
      <c r="H62" s="1227"/>
      <c r="I62" s="1227"/>
      <c r="J62" s="1227"/>
      <c r="K62" s="1227"/>
      <c r="L62" s="1227"/>
      <c r="M62" s="1227"/>
      <c r="N62" s="1227"/>
      <c r="O62" s="1227"/>
      <c r="P62" s="1227"/>
    </row>
    <row r="63" spans="1:17" x14ac:dyDescent="0.25">
      <c r="A63" s="1228" t="s">
        <v>108</v>
      </c>
      <c r="B63" s="1229"/>
      <c r="C63" s="1229"/>
      <c r="D63" s="1229"/>
      <c r="E63" s="1191"/>
      <c r="F63" s="1191"/>
      <c r="G63" s="1191"/>
      <c r="H63" s="1191"/>
      <c r="I63" s="1191"/>
      <c r="J63" s="1191"/>
      <c r="K63" s="1191"/>
      <c r="L63" s="1191"/>
      <c r="M63" s="1191"/>
      <c r="N63" s="1191"/>
      <c r="O63" s="1191"/>
      <c r="P63" s="1191"/>
    </row>
    <row r="64" spans="1:17" x14ac:dyDescent="0.25">
      <c r="A64" s="1231" t="s">
        <v>109</v>
      </c>
      <c r="B64" s="1232"/>
      <c r="C64" s="1232"/>
      <c r="D64" s="1232"/>
      <c r="E64" s="1191">
        <f>[11]INDUSTRY!$F$54</f>
        <v>0</v>
      </c>
      <c r="F64" s="1191">
        <f>[11]INDUSTRY!$G$54</f>
        <v>0</v>
      </c>
      <c r="G64" s="1191">
        <f>[11]INDUSTRY!$H$54</f>
        <v>0</v>
      </c>
      <c r="H64" s="1191">
        <f>[11]INDUSTRY!$I$54</f>
        <v>0</v>
      </c>
      <c r="I64" s="1191">
        <f>[11]INDUSTRY!$J$54</f>
        <v>0</v>
      </c>
      <c r="J64" s="1191">
        <f>[11]INDUSTRY!$K$54</f>
        <v>0</v>
      </c>
      <c r="K64" s="1191">
        <f>[11]INDUSTRY!$L$54</f>
        <v>0</v>
      </c>
      <c r="L64" s="1191">
        <f>[11]INDUSTRY!$M$54</f>
        <v>0</v>
      </c>
      <c r="M64" s="1191">
        <f>[11]INDUSTRY!$N$54</f>
        <v>0</v>
      </c>
      <c r="N64" s="1191">
        <f>[11]INDUSTRY!$O$54</f>
        <v>0</v>
      </c>
      <c r="O64" s="1191">
        <f>[11]INDUSTRY!$P$54</f>
        <v>0</v>
      </c>
      <c r="P64" s="1191">
        <f>[11]INDUSTRY!$Q$54</f>
        <v>0</v>
      </c>
    </row>
    <row r="65" spans="1:16" x14ac:dyDescent="0.25">
      <c r="A65" s="1231" t="s">
        <v>110</v>
      </c>
      <c r="B65" s="1232"/>
      <c r="C65" s="1232"/>
      <c r="D65" s="1232"/>
      <c r="E65" s="1191">
        <f>[11]INDUSTRY!$F$55</f>
        <v>0</v>
      </c>
      <c r="F65" s="1191">
        <f>[11]INDUSTRY!$G$55</f>
        <v>443826</v>
      </c>
      <c r="G65" s="1191">
        <f>[11]INDUSTRY!$H$55</f>
        <v>445000</v>
      </c>
      <c r="H65" s="1191">
        <f>[11]INDUSTRY!$I$55</f>
        <v>462381</v>
      </c>
      <c r="I65" s="1191">
        <f>[11]INDUSTRY!$J$55</f>
        <v>464098</v>
      </c>
      <c r="J65" s="1191">
        <f>[11]INDUSTRY!$K$55</f>
        <v>559647</v>
      </c>
      <c r="K65" s="1191">
        <f>[11]INDUSTRY!$L$55</f>
        <v>525937</v>
      </c>
      <c r="L65" s="1191">
        <f>[11]INDUSTRY!$M$55</f>
        <v>591182.04500000004</v>
      </c>
      <c r="M65" s="1191">
        <f>[11]INDUSTRY!$N$55</f>
        <v>567788.27</v>
      </c>
      <c r="N65" s="1191">
        <f>[11]INDUSTRY!$O$55</f>
        <v>594422.42000000004</v>
      </c>
      <c r="O65" s="1191">
        <f>[11]INDUSTRY!$P$55</f>
        <v>81647.08</v>
      </c>
      <c r="P65" s="1191">
        <f>[11]INDUSTRY!$Q$55</f>
        <v>86690</v>
      </c>
    </row>
    <row r="66" spans="1:16" x14ac:dyDescent="0.25">
      <c r="A66" s="1231" t="s">
        <v>111</v>
      </c>
      <c r="B66" s="1232"/>
      <c r="C66" s="1232"/>
      <c r="D66" s="1233"/>
      <c r="E66" s="1191"/>
      <c r="F66" s="1191"/>
      <c r="G66" s="1191"/>
      <c r="H66" s="1191"/>
      <c r="I66" s="1191"/>
      <c r="J66" s="1191"/>
      <c r="K66" s="1191"/>
      <c r="L66" s="1191"/>
      <c r="M66" s="1191"/>
      <c r="N66" s="1191"/>
      <c r="O66" s="1191"/>
      <c r="P66" s="1191"/>
    </row>
    <row r="67" spans="1:16" x14ac:dyDescent="0.25">
      <c r="A67" s="1231" t="s">
        <v>112</v>
      </c>
      <c r="B67" s="1233"/>
      <c r="C67" s="1233"/>
      <c r="D67" s="1233"/>
      <c r="E67" s="1191">
        <f>[11]INDUSTRY!$F$57</f>
        <v>0</v>
      </c>
      <c r="F67" s="1191">
        <f>[11]INDUSTRY!$G$57</f>
        <v>0</v>
      </c>
      <c r="G67" s="1191">
        <f>[11]INDUSTRY!$H$57</f>
        <v>0</v>
      </c>
      <c r="H67" s="1191">
        <f>[11]INDUSTRY!$I$57</f>
        <v>0</v>
      </c>
      <c r="I67" s="1191">
        <f>[11]INDUSTRY!$J$57</f>
        <v>0</v>
      </c>
      <c r="J67" s="1191">
        <f>[11]INDUSTRY!$K$57</f>
        <v>0</v>
      </c>
      <c r="K67" s="1191">
        <f>[11]INDUSTRY!$L$57</f>
        <v>0</v>
      </c>
      <c r="L67" s="1191">
        <f>[11]INDUSTRY!$M$57</f>
        <v>0</v>
      </c>
      <c r="M67" s="1191">
        <f>[11]INDUSTRY!$N$57</f>
        <v>0</v>
      </c>
      <c r="N67" s="1191">
        <f>[11]INDUSTRY!$O$57</f>
        <v>0</v>
      </c>
      <c r="O67" s="1191">
        <f>[11]INDUSTRY!$P$57</f>
        <v>0</v>
      </c>
      <c r="P67" s="1191">
        <f>[11]INDUSTRY!$Q$57</f>
        <v>0</v>
      </c>
    </row>
    <row r="68" spans="1:16" ht="15.75" thickBot="1" x14ac:dyDescent="0.3">
      <c r="A68" s="1234" t="s">
        <v>113</v>
      </c>
      <c r="B68" s="1235"/>
      <c r="C68" s="1235"/>
      <c r="D68" s="1235"/>
      <c r="E68" s="1191">
        <f>[11]INDUSTRY!$F$58</f>
        <v>0</v>
      </c>
      <c r="F68" s="1191">
        <f>[11]INDUSTRY!$G$58</f>
        <v>0</v>
      </c>
      <c r="G68" s="1191">
        <f>[11]INDUSTRY!$H$58</f>
        <v>0</v>
      </c>
      <c r="H68" s="1191">
        <f>[11]INDUSTRY!$I$58</f>
        <v>0</v>
      </c>
      <c r="I68" s="1191">
        <f>[11]INDUSTRY!$J$58</f>
        <v>0</v>
      </c>
      <c r="J68" s="1191">
        <f>[11]INDUSTRY!$K$58</f>
        <v>0</v>
      </c>
      <c r="K68" s="1191">
        <f>[11]INDUSTRY!$L$58</f>
        <v>0</v>
      </c>
      <c r="L68" s="1191">
        <f>[11]INDUSTRY!$M$58</f>
        <v>0</v>
      </c>
      <c r="M68" s="1191">
        <f>[11]INDUSTRY!$N$58</f>
        <v>0</v>
      </c>
      <c r="N68" s="1191">
        <f>[11]INDUSTRY!$O$58</f>
        <v>0</v>
      </c>
      <c r="O68" s="1191">
        <f>[11]INDUSTRY!$P$58</f>
        <v>0</v>
      </c>
      <c r="P68" s="1191">
        <f>[11]INDUSTRY!$Q$58</f>
        <v>0</v>
      </c>
    </row>
    <row r="69" spans="1:16" x14ac:dyDescent="0.25">
      <c r="A69" s="1428" t="s">
        <v>151</v>
      </c>
      <c r="B69" s="1429"/>
      <c r="C69" s="1429"/>
      <c r="D69" s="1430"/>
      <c r="E69" s="1237"/>
      <c r="F69" s="1237"/>
      <c r="G69" s="1237"/>
      <c r="H69" s="1237"/>
      <c r="I69" s="1237"/>
      <c r="J69" s="1237"/>
      <c r="K69" s="1237"/>
      <c r="L69" s="1237"/>
      <c r="M69" s="1237"/>
      <c r="N69" s="1237"/>
      <c r="O69" s="1237"/>
      <c r="P69" s="1237"/>
    </row>
    <row r="70" spans="1:16" ht="15.75" thickBot="1" x14ac:dyDescent="0.3">
      <c r="A70" s="1431"/>
      <c r="B70" s="1432"/>
      <c r="C70" s="1432"/>
      <c r="D70" s="1433"/>
      <c r="E70" s="1238"/>
      <c r="F70" s="1238"/>
      <c r="G70" s="1238"/>
      <c r="H70" s="1238"/>
      <c r="I70" s="1238"/>
      <c r="J70" s="1238"/>
      <c r="K70" s="1238"/>
      <c r="L70" s="1238"/>
      <c r="M70" s="1238"/>
      <c r="N70" s="1238"/>
      <c r="O70" s="1238"/>
      <c r="P70" s="1238"/>
    </row>
    <row r="71" spans="1:16" x14ac:dyDescent="0.25">
      <c r="A71" s="1202" t="s">
        <v>114</v>
      </c>
      <c r="B71" s="1200"/>
      <c r="C71" s="1200"/>
      <c r="D71" s="1200"/>
      <c r="E71" s="1239">
        <f>E72+E73+E74+E78</f>
        <v>12034647.844043285</v>
      </c>
      <c r="F71" s="1239">
        <f t="shared" ref="F71:G71" si="53">F72+F73+F74+F78</f>
        <v>12527147.209721917</v>
      </c>
      <c r="G71" s="1239">
        <f t="shared" si="53"/>
        <v>15294163.490487427</v>
      </c>
      <c r="H71" s="1239">
        <f t="shared" ref="H71:J71" si="54">H72+H73+H74+H78</f>
        <v>14839463.722958313</v>
      </c>
      <c r="I71" s="1239">
        <f t="shared" si="54"/>
        <v>16223749.138133906</v>
      </c>
      <c r="J71" s="1239">
        <f t="shared" si="54"/>
        <v>13793048.307145264</v>
      </c>
      <c r="K71" s="1239">
        <f t="shared" ref="K71:M71" si="55">K72+K73+K74+K78</f>
        <v>14823432.740976546</v>
      </c>
      <c r="L71" s="1239">
        <f t="shared" si="55"/>
        <v>15600983.563799998</v>
      </c>
      <c r="M71" s="1239">
        <f t="shared" si="55"/>
        <v>14942946.080999579</v>
      </c>
      <c r="N71" s="1239">
        <f t="shared" ref="N71:P71" si="56">N72+N73+N74+N78</f>
        <v>14297712.313707691</v>
      </c>
      <c r="O71" s="1239">
        <f t="shared" si="56"/>
        <v>13644223.129001647</v>
      </c>
      <c r="P71" s="1239">
        <f t="shared" si="56"/>
        <v>13683533.369711667</v>
      </c>
    </row>
    <row r="72" spans="1:16" x14ac:dyDescent="0.25">
      <c r="A72" s="1188"/>
      <c r="B72" s="1190" t="s">
        <v>115</v>
      </c>
      <c r="C72" s="1240"/>
      <c r="D72" s="1240"/>
      <c r="E72" s="1191">
        <f>[12]INDUSTRY!$F$62</f>
        <v>1280691.8181634198</v>
      </c>
      <c r="F72" s="1191">
        <f>[12]INDUSTRY!$G$62</f>
        <v>1166278.252415</v>
      </c>
      <c r="G72" s="1191">
        <f>[12]INDUSTRY!$H$62</f>
        <v>1046448.5229668099</v>
      </c>
      <c r="H72" s="1191">
        <f>[12]INDUSTRY!$I$62</f>
        <v>1246609.5241417</v>
      </c>
      <c r="I72" s="1191">
        <f>[12]INDUSTRY!$J$62</f>
        <v>1227804.2683198999</v>
      </c>
      <c r="J72" s="1191">
        <f>[12]INDUSTRY!$K$62</f>
        <v>1045617.7164405001</v>
      </c>
      <c r="K72" s="1191">
        <f>[12]INDUSTRY!$L$62</f>
        <v>1235840.4496337001</v>
      </c>
      <c r="L72" s="1191">
        <f>[12]INDUSTRY!$M$62</f>
        <v>1224234.0201149301</v>
      </c>
      <c r="M72" s="1191">
        <f>[12]INDUSTRY!$N$62</f>
        <v>1075162.46224552</v>
      </c>
      <c r="N72" s="1191">
        <f>[12]INDUSTRY!$O$62</f>
        <v>1243454.2303363301</v>
      </c>
      <c r="O72" s="1191">
        <f>[12]INDUSTRY!$P$62</f>
        <v>1248167.38905865</v>
      </c>
      <c r="P72" s="1191">
        <f>[12]INDUSTRY!$Q$62</f>
        <v>1534481.6968264002</v>
      </c>
    </row>
    <row r="73" spans="1:16" x14ac:dyDescent="0.25">
      <c r="A73" s="1188"/>
      <c r="B73" s="1190" t="s">
        <v>39</v>
      </c>
      <c r="C73" s="1190"/>
      <c r="D73" s="1190"/>
      <c r="E73" s="1191">
        <f>[12]INDUSTRY!$F$63</f>
        <v>82546.585886579996</v>
      </c>
      <c r="F73" s="1191">
        <f>[12]INDUSTRY!$G$63</f>
        <v>95652.882865000007</v>
      </c>
      <c r="G73" s="1191">
        <f>[12]INDUSTRY!$H$63</f>
        <v>131750.04910318999</v>
      </c>
      <c r="H73" s="1191">
        <f>[12]INDUSTRY!$I$63</f>
        <v>101968.21361830001</v>
      </c>
      <c r="I73" s="1191">
        <f>[12]INDUSTRY!$J$63</f>
        <v>76259.978090100005</v>
      </c>
      <c r="J73" s="1191">
        <f>[12]INDUSTRY!$K$63</f>
        <v>84671.346129500002</v>
      </c>
      <c r="K73" s="1191">
        <f>[12]INDUSTRY!$L$63</f>
        <v>75011.954926300008</v>
      </c>
      <c r="L73" s="1191">
        <f>[12]INDUSTRY!$M$63</f>
        <v>130001.96246507</v>
      </c>
      <c r="M73" s="1191">
        <f>[12]INDUSTRY!$N$63</f>
        <v>134916.99771448001</v>
      </c>
      <c r="N73" s="1191">
        <f>[12]INDUSTRY!$O$63</f>
        <v>171107.18492366999</v>
      </c>
      <c r="O73" s="1191">
        <f>[12]INDUSTRY!$P$63</f>
        <v>77575.490741350004</v>
      </c>
      <c r="P73" s="1191">
        <f>[12]INDUSTRY!$Q$63</f>
        <v>71234.188813600005</v>
      </c>
    </row>
    <row r="74" spans="1:16" x14ac:dyDescent="0.25">
      <c r="A74" s="1241"/>
      <c r="B74" s="1192" t="s">
        <v>116</v>
      </c>
      <c r="C74" s="1192"/>
      <c r="D74" s="1203"/>
      <c r="E74" s="1187">
        <f>E75+E76+E77</f>
        <v>3400103.0506199999</v>
      </c>
      <c r="F74" s="1187">
        <f t="shared" ref="F74:G74" si="57">F75+F76+F77</f>
        <v>3120021.1563300001</v>
      </c>
      <c r="G74" s="1187">
        <f t="shared" si="57"/>
        <v>6427679.4415199999</v>
      </c>
      <c r="H74" s="1187">
        <f t="shared" ref="H74:J74" si="58">H75+H76+H77</f>
        <v>3913704.4176899996</v>
      </c>
      <c r="I74" s="1187">
        <f t="shared" si="58"/>
        <v>4143985.1033800007</v>
      </c>
      <c r="J74" s="1187">
        <f t="shared" si="58"/>
        <v>4289860.3671999993</v>
      </c>
      <c r="K74" s="1187">
        <f t="shared" ref="K74:M74" si="59">K75+K76+K77</f>
        <v>3980034.4838700001</v>
      </c>
      <c r="L74" s="1187">
        <f t="shared" si="59"/>
        <v>2974936.4041600004</v>
      </c>
      <c r="M74" s="1187">
        <f t="shared" si="59"/>
        <v>4084078.8382900003</v>
      </c>
      <c r="N74" s="1187">
        <f t="shared" ref="N74:P74" si="60">N75+N76+N77</f>
        <v>2898662.1260399995</v>
      </c>
      <c r="O74" s="1187">
        <f t="shared" si="60"/>
        <v>2699837.2288000002</v>
      </c>
      <c r="P74" s="1187">
        <f t="shared" si="60"/>
        <v>3972808.8225700008</v>
      </c>
    </row>
    <row r="75" spans="1:16" x14ac:dyDescent="0.25">
      <c r="A75" s="1188"/>
      <c r="B75" s="1190"/>
      <c r="C75" s="1190" t="s">
        <v>41</v>
      </c>
      <c r="D75" s="1190"/>
      <c r="E75" s="1191">
        <f>[12]INDUSTRY!$F$65</f>
        <v>1159736.35962</v>
      </c>
      <c r="F75" s="1191">
        <f>[12]INDUSTRY!$G$65</f>
        <v>1134834.9577400002</v>
      </c>
      <c r="G75" s="1191">
        <f>[12]INDUSTRY!$H$65</f>
        <v>1176812.96266</v>
      </c>
      <c r="H75" s="1191">
        <f>[12]INDUSTRY!$I$65</f>
        <v>1184356.3406599998</v>
      </c>
      <c r="I75" s="1191">
        <f>[12]INDUSTRY!$J$65</f>
        <v>1194299.2590600001</v>
      </c>
      <c r="J75" s="1191">
        <f>[12]INDUSTRY!$K$65</f>
        <v>1215291.0442199998</v>
      </c>
      <c r="K75" s="1191">
        <f>[12]INDUSTRY!$L$65</f>
        <v>1229228.14861</v>
      </c>
      <c r="L75" s="1191">
        <f>[12]INDUSTRY!$M$65</f>
        <v>1202018.3969000001</v>
      </c>
      <c r="M75" s="1191">
        <f>[12]INDUSTRY!$N$65</f>
        <v>1242333.98285</v>
      </c>
      <c r="N75" s="1191">
        <f>[12]INDUSTRY!$O$65</f>
        <v>1235646.50076</v>
      </c>
      <c r="O75" s="1191">
        <f>[12]INDUSTRY!$P$65</f>
        <v>1237234.3677600001</v>
      </c>
      <c r="P75" s="1191">
        <f>[12]INDUSTRY!$Q$65</f>
        <v>1251336.5817900002</v>
      </c>
    </row>
    <row r="76" spans="1:16" x14ac:dyDescent="0.25">
      <c r="A76" s="1188"/>
      <c r="B76" s="1190"/>
      <c r="C76" s="1190" t="s">
        <v>42</v>
      </c>
      <c r="D76" s="1190"/>
      <c r="E76" s="1191">
        <f>[12]INDUSTRY!$F$66</f>
        <v>1545797.6909999999</v>
      </c>
      <c r="F76" s="1191">
        <f>[12]INDUSTRY!$G$66</f>
        <v>1492985.1985899999</v>
      </c>
      <c r="G76" s="1191">
        <f>[12]INDUSTRY!$H$66</f>
        <v>3566537.47884</v>
      </c>
      <c r="H76" s="1191">
        <f>[12]INDUSTRY!$I$66</f>
        <v>2114056.0770299998</v>
      </c>
      <c r="I76" s="1191">
        <f>[12]INDUSTRY!$J$66</f>
        <v>2241456.8443200006</v>
      </c>
      <c r="J76" s="1191">
        <f>[12]INDUSTRY!$K$66</f>
        <v>1126251.3221899997</v>
      </c>
      <c r="K76" s="1191">
        <f>[12]INDUSTRY!$L$66</f>
        <v>2219023.3352600001</v>
      </c>
      <c r="L76" s="1191">
        <f>[12]INDUSTRY!$M$66</f>
        <v>1837297.0072600001</v>
      </c>
      <c r="M76" s="1191">
        <f>[12]INDUSTRY!$N$66</f>
        <v>1741522.8556300001</v>
      </c>
      <c r="N76" s="1191">
        <f>[12]INDUSTRY!$O$66</f>
        <v>1549468.6252799998</v>
      </c>
      <c r="O76" s="1191">
        <f>[12]INDUSTRY!$P$66</f>
        <v>1350913.8610400001</v>
      </c>
      <c r="P76" s="1191">
        <f>[12]INDUSTRY!$Q$66</f>
        <v>1282919.2397800002</v>
      </c>
    </row>
    <row r="77" spans="1:16" x14ac:dyDescent="0.25">
      <c r="A77" s="1188"/>
      <c r="B77" s="1190"/>
      <c r="C77" s="1190" t="s">
        <v>43</v>
      </c>
      <c r="D77" s="1190"/>
      <c r="E77" s="1191">
        <f>[12]INDUSTRY!$F$67</f>
        <v>694569</v>
      </c>
      <c r="F77" s="1191">
        <f>[12]INDUSTRY!$G$67</f>
        <v>492201</v>
      </c>
      <c r="G77" s="1191">
        <f>[12]INDUSTRY!$H$67</f>
        <v>1684329.0000199999</v>
      </c>
      <c r="H77" s="1191">
        <f>[12]INDUSTRY!$I$67</f>
        <v>615292</v>
      </c>
      <c r="I77" s="1191">
        <f>[12]INDUSTRY!$J$67</f>
        <v>708229</v>
      </c>
      <c r="J77" s="1191">
        <f>[12]INDUSTRY!$K$67</f>
        <v>1948318.00079</v>
      </c>
      <c r="K77" s="1191">
        <f>[12]INDUSTRY!$L$67</f>
        <v>531783</v>
      </c>
      <c r="L77" s="1191">
        <f>[12]INDUSTRY!$M$67</f>
        <v>-64379</v>
      </c>
      <c r="M77" s="1191">
        <f>[12]INDUSTRY!$N$67</f>
        <v>1100221.99981</v>
      </c>
      <c r="N77" s="1191">
        <f>[12]INDUSTRY!$O$67</f>
        <v>113547</v>
      </c>
      <c r="O77" s="1191">
        <f>[12]INDUSTRY!$P$67</f>
        <v>111689</v>
      </c>
      <c r="P77" s="1191">
        <f>[12]INDUSTRY!$Q$67</f>
        <v>1438553.0009999999</v>
      </c>
    </row>
    <row r="78" spans="1:16" x14ac:dyDescent="0.25">
      <c r="A78" s="1188"/>
      <c r="B78" s="1242" t="s">
        <v>117</v>
      </c>
      <c r="C78" s="1201"/>
      <c r="D78" s="1190"/>
      <c r="E78" s="1187">
        <f>E79+E80</f>
        <v>7271306.3893732857</v>
      </c>
      <c r="F78" s="1187">
        <f t="shared" ref="F78:G78" si="61">F79+F80</f>
        <v>8145194.9181119166</v>
      </c>
      <c r="G78" s="1187">
        <f t="shared" si="61"/>
        <v>7688285.4768974278</v>
      </c>
      <c r="H78" s="1187">
        <f t="shared" ref="H78:J78" si="62">H79+H80</f>
        <v>9577181.5675083138</v>
      </c>
      <c r="I78" s="1187">
        <f t="shared" si="62"/>
        <v>10775699.788343905</v>
      </c>
      <c r="J78" s="1187">
        <f t="shared" si="62"/>
        <v>8372898.8773752637</v>
      </c>
      <c r="K78" s="1187">
        <f t="shared" ref="K78:M78" si="63">K79+K80</f>
        <v>9532545.8525465466</v>
      </c>
      <c r="L78" s="1187">
        <f t="shared" si="63"/>
        <v>11271811.177059997</v>
      </c>
      <c r="M78" s="1187">
        <f t="shared" si="63"/>
        <v>9648787.7827495802</v>
      </c>
      <c r="N78" s="1187">
        <f t="shared" ref="N78:P78" si="64">N79+N80</f>
        <v>9984488.7724076919</v>
      </c>
      <c r="O78" s="1187">
        <f t="shared" si="64"/>
        <v>9618643.0204016473</v>
      </c>
      <c r="P78" s="1187">
        <f t="shared" si="64"/>
        <v>8105008.6615016665</v>
      </c>
    </row>
    <row r="79" spans="1:16" x14ac:dyDescent="0.25">
      <c r="A79" s="1188"/>
      <c r="B79" s="1201"/>
      <c r="C79" s="1243" t="s">
        <v>118</v>
      </c>
      <c r="D79" s="1190"/>
      <c r="E79" s="1191">
        <f>[12]INDUSTRY!$F$69</f>
        <v>2878002.3261932856</v>
      </c>
      <c r="F79" s="1191">
        <f>[12]INDUSTRY!$G$69</f>
        <v>3876166.8558119168</v>
      </c>
      <c r="G79" s="1191">
        <f>[12]INDUSTRY!$H$69</f>
        <v>3514285.6604274274</v>
      </c>
      <c r="H79" s="1191">
        <f>[12]INDUSTRY!$I$69</f>
        <v>4071427.0757883145</v>
      </c>
      <c r="I79" s="1191">
        <f>[12]INDUSTRY!$J$69</f>
        <v>3820388.8181939037</v>
      </c>
      <c r="J79" s="1191">
        <f>[12]INDUSTRY!$K$69</f>
        <v>3080180.7827952639</v>
      </c>
      <c r="K79" s="1191">
        <f>[12]INDUSTRY!$L$69</f>
        <v>3452522.2481165472</v>
      </c>
      <c r="L79" s="1191">
        <f>[12]INDUSTRY!$M$69</f>
        <v>4619953.6374199977</v>
      </c>
      <c r="M79" s="1191">
        <f>[12]INDUSTRY!$N$69</f>
        <v>4651223.4864595803</v>
      </c>
      <c r="N79" s="1191">
        <f>[12]INDUSTRY!$O$69</f>
        <v>4406532.3644376928</v>
      </c>
      <c r="O79" s="1191">
        <f>[12]INDUSTRY!$P$69</f>
        <v>4648044.4581449674</v>
      </c>
      <c r="P79" s="1191">
        <f>[12]INDUSTRY!$Q$69</f>
        <v>4090440.0085165072</v>
      </c>
    </row>
    <row r="80" spans="1:16" ht="15.75" thickBot="1" x14ac:dyDescent="0.3">
      <c r="A80" s="1244"/>
      <c r="B80" s="1215"/>
      <c r="C80" s="1245" t="s">
        <v>119</v>
      </c>
      <c r="D80" s="1203"/>
      <c r="E80" s="1191">
        <f>[12]INDUSTRY!$F$70</f>
        <v>4393304.0631800005</v>
      </c>
      <c r="F80" s="1191">
        <f>[12]INDUSTRY!$G$70</f>
        <v>4269028.0623000003</v>
      </c>
      <c r="G80" s="1191">
        <f>[12]INDUSTRY!$H$70</f>
        <v>4173999.81647</v>
      </c>
      <c r="H80" s="1191">
        <f>[12]INDUSTRY!$I$70</f>
        <v>5505754.4917200003</v>
      </c>
      <c r="I80" s="1191">
        <f>[12]INDUSTRY!$J$70</f>
        <v>6955310.9701500004</v>
      </c>
      <c r="J80" s="1191">
        <f>[12]INDUSTRY!$K$70</f>
        <v>5292718.0945799993</v>
      </c>
      <c r="K80" s="1191">
        <f>[12]INDUSTRY!$L$70</f>
        <v>6080023.6044300003</v>
      </c>
      <c r="L80" s="1191">
        <f>[12]INDUSTRY!$M$70</f>
        <v>6651857.5396400001</v>
      </c>
      <c r="M80" s="1191">
        <f>[12]INDUSTRY!$N$70</f>
        <v>4997564.29629</v>
      </c>
      <c r="N80" s="1191">
        <f>[12]INDUSTRY!$O$70</f>
        <v>5577956.4079700001</v>
      </c>
      <c r="O80" s="1191">
        <f>[12]INDUSTRY!$P$70</f>
        <v>4970598.5622566799</v>
      </c>
      <c r="P80" s="1191">
        <f>[12]INDUSTRY!$Q$70</f>
        <v>4014568.6529851598</v>
      </c>
    </row>
    <row r="81" spans="1:16" x14ac:dyDescent="0.25">
      <c r="A81" s="1197" t="s">
        <v>168</v>
      </c>
      <c r="B81" s="1198"/>
      <c r="C81" s="1218"/>
      <c r="D81" s="1218"/>
      <c r="E81" s="1187">
        <f>SUM(E82:E84)-E85</f>
        <v>14997757.844756711</v>
      </c>
      <c r="F81" s="1187">
        <f t="shared" ref="F81:G81" si="65">SUM(F82:F84)-F85</f>
        <v>15068321.635078084</v>
      </c>
      <c r="G81" s="1187">
        <f t="shared" si="65"/>
        <v>15142968.875042573</v>
      </c>
      <c r="H81" s="1187">
        <f t="shared" ref="H81:J81" si="66">SUM(H82:H84)-H85</f>
        <v>16396119.698841684</v>
      </c>
      <c r="I81" s="1187">
        <f t="shared" si="66"/>
        <v>16800711.188996095</v>
      </c>
      <c r="J81" s="1187">
        <f t="shared" si="66"/>
        <v>16015970.645184739</v>
      </c>
      <c r="K81" s="1187">
        <f t="shared" ref="K81:M81" si="67">SUM(K82:K84)-K85</f>
        <v>15794668.756123453</v>
      </c>
      <c r="L81" s="1187">
        <f t="shared" si="67"/>
        <v>16394620.672820002</v>
      </c>
      <c r="M81" s="1187">
        <f t="shared" si="67"/>
        <v>16274357.12790042</v>
      </c>
      <c r="N81" s="1187">
        <f t="shared" ref="N81:P81" si="68">SUM(N82:N84)-N85</f>
        <v>16609132.861622309</v>
      </c>
      <c r="O81" s="1187">
        <f t="shared" si="68"/>
        <v>16725125.504365029</v>
      </c>
      <c r="P81" s="1187">
        <f t="shared" si="68"/>
        <v>15655668.671393493</v>
      </c>
    </row>
    <row r="82" spans="1:16" x14ac:dyDescent="0.25">
      <c r="A82" s="1199"/>
      <c r="B82" s="1201" t="s">
        <v>169</v>
      </c>
      <c r="C82" s="1246"/>
      <c r="D82" s="1247"/>
      <c r="E82" s="1191">
        <f>[12]INDUSTRY!$F$72</f>
        <v>421422.13150999998</v>
      </c>
      <c r="F82" s="1191">
        <f>[12]INDUSTRY!$G$72</f>
        <v>424006.91505999997</v>
      </c>
      <c r="G82" s="1191">
        <f>[12]INDUSTRY!$H$72</f>
        <v>412516.77964999998</v>
      </c>
      <c r="H82" s="1191">
        <f>[12]INDUSTRY!$I$72</f>
        <v>412389.89056999993</v>
      </c>
      <c r="I82" s="1191">
        <f>[12]INDUSTRY!$J$72</f>
        <v>415557.12494000001</v>
      </c>
      <c r="J82" s="1191">
        <f>[12]INDUSTRY!$K$72</f>
        <v>417644.39717999997</v>
      </c>
      <c r="K82" s="1191">
        <f>[12]INDUSTRY!$L$72</f>
        <v>211942.10442000002</v>
      </c>
      <c r="L82" s="1191">
        <f>[12]INDUSTRY!$M$72</f>
        <v>213354.89055000001</v>
      </c>
      <c r="M82" s="1191">
        <f>[12]INDUSTRY!$N$72</f>
        <v>213871.6243</v>
      </c>
      <c r="N82" s="1191">
        <f>[12]INDUSTRY!$O$72</f>
        <v>215179.26799000002</v>
      </c>
      <c r="O82" s="1191">
        <f>[12]INDUSTRY!$P$72</f>
        <v>216440.09067999999</v>
      </c>
      <c r="P82" s="1191">
        <f>[12]INDUSTRY!$Q$72</f>
        <v>176839.87646</v>
      </c>
    </row>
    <row r="83" spans="1:16" x14ac:dyDescent="0.25">
      <c r="A83" s="1199"/>
      <c r="B83" s="1242" t="s">
        <v>170</v>
      </c>
      <c r="C83" s="1215"/>
      <c r="D83" s="1201"/>
      <c r="E83" s="1191">
        <f>[12]INDUSTRY!$F$73</f>
        <v>12395767.345479999</v>
      </c>
      <c r="F83" s="1191">
        <f>[12]INDUSTRY!$G$73</f>
        <v>12738855.750879999</v>
      </c>
      <c r="G83" s="1191">
        <f>[12]INDUSTRY!$H$73</f>
        <v>12948406.430229999</v>
      </c>
      <c r="H83" s="1191">
        <f>[12]INDUSTRY!$I$73</f>
        <v>14191754.360429998</v>
      </c>
      <c r="I83" s="1191">
        <f>[12]INDUSTRY!$J$73</f>
        <v>14680769.855149999</v>
      </c>
      <c r="J83" s="1191">
        <f>[12]INDUSTRY!$K$73</f>
        <v>13861317.022500001</v>
      </c>
      <c r="K83" s="1191">
        <f>[12]INDUSTRY!$L$73</f>
        <v>13847863.699999999</v>
      </c>
      <c r="L83" s="1191">
        <f>[12]INDUSTRY!$M$73</f>
        <v>14285945.975579999</v>
      </c>
      <c r="M83" s="1191">
        <f>[12]INDUSTRY!$N$73</f>
        <v>14067705.301759999</v>
      </c>
      <c r="N83" s="1191">
        <f>[12]INDUSTRY!$O$73</f>
        <v>14427657.763360001</v>
      </c>
      <c r="O83" s="1191">
        <f>[12]INDUSTRY!$P$73</f>
        <v>14672741.306909999</v>
      </c>
      <c r="P83" s="1191">
        <f>[12]INDUSTRY!$Q$73</f>
        <v>13747203.822939999</v>
      </c>
    </row>
    <row r="84" spans="1:16" x14ac:dyDescent="0.25">
      <c r="A84" s="1199"/>
      <c r="B84" s="1242" t="s">
        <v>43</v>
      </c>
      <c r="C84" s="1248"/>
      <c r="D84" s="1201"/>
      <c r="E84" s="1191">
        <f>[12]INDUSTRY!$F$74</f>
        <v>2181771.3677667119</v>
      </c>
      <c r="F84" s="1191">
        <f>[12]INDUSTRY!$G$74</f>
        <v>1906661.9691380835</v>
      </c>
      <c r="G84" s="1191">
        <f>[12]INDUSTRY!$H$74</f>
        <v>1783248.6651625733</v>
      </c>
      <c r="H84" s="1191">
        <f>[12]INDUSTRY!$I$74</f>
        <v>1793178.4478416855</v>
      </c>
      <c r="I84" s="1191">
        <f>[12]INDUSTRY!$J$74</f>
        <v>1705653.2089060959</v>
      </c>
      <c r="J84" s="1191">
        <f>[12]INDUSTRY!$K$74</f>
        <v>1738318.2255047366</v>
      </c>
      <c r="K84" s="1191">
        <f>[12]INDUSTRY!$L$74</f>
        <v>1736171.951703453</v>
      </c>
      <c r="L84" s="1191">
        <f>[12]INDUSTRY!$M$74</f>
        <v>1896486.8066900014</v>
      </c>
      <c r="M84" s="1191">
        <f>[12]INDUSTRY!$N$74</f>
        <v>1994050.2018404219</v>
      </c>
      <c r="N84" s="1191">
        <f>[12]INDUSTRY!$O$74</f>
        <v>1967525.8302723072</v>
      </c>
      <c r="O84" s="1191">
        <f>[12]INDUSTRY!$P$74</f>
        <v>1837165.1067750312</v>
      </c>
      <c r="P84" s="1191">
        <f>[12]INDUSTRY!$Q$74</f>
        <v>1732845.9719934929</v>
      </c>
    </row>
    <row r="85" spans="1:16" ht="15.75" thickBot="1" x14ac:dyDescent="0.3">
      <c r="A85" s="1249"/>
      <c r="B85" s="1219" t="s">
        <v>60</v>
      </c>
      <c r="C85" s="1190"/>
      <c r="D85" s="1190"/>
      <c r="E85" s="1191">
        <f>[12]INDUSTRY!$F$75</f>
        <v>1203</v>
      </c>
      <c r="F85" s="1191">
        <f>[12]INDUSTRY!$G$75</f>
        <v>1203</v>
      </c>
      <c r="G85" s="1191">
        <f>[12]INDUSTRY!$H$75</f>
        <v>1203</v>
      </c>
      <c r="H85" s="1191">
        <f>[12]INDUSTRY!$I$75</f>
        <v>1203</v>
      </c>
      <c r="I85" s="1191">
        <f>[12]INDUSTRY!$J$75</f>
        <v>1269</v>
      </c>
      <c r="J85" s="1191">
        <f>[12]INDUSTRY!$K$75</f>
        <v>1309</v>
      </c>
      <c r="K85" s="1191">
        <f>[12]INDUSTRY!$L$75</f>
        <v>1309</v>
      </c>
      <c r="L85" s="1191">
        <f>[12]INDUSTRY!$M$75</f>
        <v>1167</v>
      </c>
      <c r="M85" s="1191">
        <f>[12]INDUSTRY!$N$75</f>
        <v>1270</v>
      </c>
      <c r="N85" s="1191">
        <f>[12]INDUSTRY!$O$75</f>
        <v>1230</v>
      </c>
      <c r="O85" s="1191">
        <f>[12]INDUSTRY!$P$75</f>
        <v>1221</v>
      </c>
      <c r="P85" s="1191">
        <f>[12]INDUSTRY!$Q$75</f>
        <v>1221</v>
      </c>
    </row>
    <row r="86" spans="1:16" x14ac:dyDescent="0.25">
      <c r="A86" s="1197" t="s">
        <v>120</v>
      </c>
      <c r="B86" s="1198"/>
      <c r="C86" s="1218"/>
      <c r="D86" s="1218"/>
      <c r="E86" s="1187">
        <f>SUM(E87:E100)</f>
        <v>97543295.857719988</v>
      </c>
      <c r="F86" s="1187">
        <f t="shared" ref="F86:G86" si="69">SUM(F87:F100)</f>
        <v>98011516.147750005</v>
      </c>
      <c r="G86" s="1187">
        <f t="shared" si="69"/>
        <v>97893597.80957</v>
      </c>
      <c r="H86" s="1187">
        <f t="shared" ref="H86:J86" si="70">SUM(H87:H100)</f>
        <v>98967547.523150012</v>
      </c>
      <c r="I86" s="1187">
        <f t="shared" si="70"/>
        <v>100371233.78025</v>
      </c>
      <c r="J86" s="1187">
        <f t="shared" si="70"/>
        <v>100399037.61567</v>
      </c>
      <c r="K86" s="1187">
        <f t="shared" ref="K86:M86" si="71">SUM(K87:K100)</f>
        <v>100454312.51565999</v>
      </c>
      <c r="L86" s="1187">
        <f t="shared" si="71"/>
        <v>100589365.19578999</v>
      </c>
      <c r="M86" s="1187">
        <f t="shared" si="71"/>
        <v>101490718.24597999</v>
      </c>
      <c r="N86" s="1187">
        <f t="shared" ref="N86:P86" si="72">SUM(N87:N100)</f>
        <v>102260122.14071003</v>
      </c>
      <c r="O86" s="1187">
        <f t="shared" si="72"/>
        <v>102658859.88948001</v>
      </c>
      <c r="P86" s="1187">
        <f t="shared" si="72"/>
        <v>103866368.84981</v>
      </c>
    </row>
    <row r="87" spans="1:16" x14ac:dyDescent="0.25">
      <c r="A87" s="1199"/>
      <c r="B87" s="1201" t="s">
        <v>121</v>
      </c>
      <c r="C87" s="1246"/>
      <c r="D87" s="1247"/>
      <c r="E87" s="1191">
        <f>[12]INDUSTRY!$F$77</f>
        <v>0</v>
      </c>
      <c r="F87" s="1191">
        <f>[12]INDUSTRY!$G$77</f>
        <v>0</v>
      </c>
      <c r="G87" s="1191">
        <f>[12]INDUSTRY!$H$77</f>
        <v>0</v>
      </c>
      <c r="H87" s="1191">
        <f>[12]INDUSTRY!$I$77</f>
        <v>0</v>
      </c>
      <c r="I87" s="1191">
        <f>[12]INDUSTRY!$J$77</f>
        <v>0</v>
      </c>
      <c r="J87" s="1191">
        <f>[12]INDUSTRY!$K$77</f>
        <v>0</v>
      </c>
      <c r="K87" s="1191">
        <f>[12]INDUSTRY!$L$77</f>
        <v>1717</v>
      </c>
      <c r="L87" s="1191">
        <f>[12]INDUSTRY!$M$77</f>
        <v>0</v>
      </c>
      <c r="M87" s="1191">
        <f>[12]INDUSTRY!$N$77</f>
        <v>0</v>
      </c>
      <c r="N87" s="1191">
        <f>[12]INDUSTRY!$O$77</f>
        <v>0</v>
      </c>
      <c r="O87" s="1191">
        <f>[12]INDUSTRY!$P$77</f>
        <v>0</v>
      </c>
      <c r="P87" s="1191">
        <f>[12]INDUSTRY!$Q$77</f>
        <v>0</v>
      </c>
    </row>
    <row r="88" spans="1:16" x14ac:dyDescent="0.25">
      <c r="A88" s="1199"/>
      <c r="B88" s="1242" t="s">
        <v>122</v>
      </c>
      <c r="C88" s="1215"/>
      <c r="D88" s="1201"/>
      <c r="E88" s="1191">
        <f>[12]INDUSTRY!$F$78</f>
        <v>0</v>
      </c>
      <c r="F88" s="1191">
        <f>[12]INDUSTRY!$G$78</f>
        <v>0</v>
      </c>
      <c r="G88" s="1191">
        <f>[12]INDUSTRY!$H$78</f>
        <v>0</v>
      </c>
      <c r="H88" s="1191">
        <f>[12]INDUSTRY!$I$78</f>
        <v>0</v>
      </c>
      <c r="I88" s="1191">
        <f>[12]INDUSTRY!$J$78</f>
        <v>0</v>
      </c>
      <c r="J88" s="1191">
        <f>[12]INDUSTRY!$K$78</f>
        <v>0</v>
      </c>
      <c r="K88" s="1191">
        <f>[12]INDUSTRY!$L$78</f>
        <v>0</v>
      </c>
      <c r="L88" s="1191">
        <f>[12]INDUSTRY!$M$78</f>
        <v>0</v>
      </c>
      <c r="M88" s="1191">
        <f>[12]INDUSTRY!$N$78</f>
        <v>0</v>
      </c>
      <c r="N88" s="1191">
        <f>[12]INDUSTRY!$O$78</f>
        <v>0</v>
      </c>
      <c r="O88" s="1191">
        <f>[12]INDUSTRY!$P$78</f>
        <v>0</v>
      </c>
      <c r="P88" s="1191">
        <f>[12]INDUSTRY!$Q$78</f>
        <v>0</v>
      </c>
    </row>
    <row r="89" spans="1:16" x14ac:dyDescent="0.25">
      <c r="A89" s="1199"/>
      <c r="B89" s="1242" t="s">
        <v>123</v>
      </c>
      <c r="C89" s="1248"/>
      <c r="D89" s="1201"/>
      <c r="E89" s="1191">
        <f>[12]INDUSTRY!$F$79</f>
        <v>45125.23633</v>
      </c>
      <c r="F89" s="1191">
        <f>[12]INDUSTRY!$G$79</f>
        <v>162592.75094</v>
      </c>
      <c r="G89" s="1191">
        <f>[12]INDUSTRY!$H$79</f>
        <v>15708.345659999999</v>
      </c>
      <c r="H89" s="1191">
        <f>[12]INDUSTRY!$I$79</f>
        <v>315501.99550999998</v>
      </c>
      <c r="I89" s="1191">
        <f>[12]INDUSTRY!$J$79</f>
        <v>363417.76355999999</v>
      </c>
      <c r="J89" s="1191">
        <f>[12]INDUSTRY!$K$79</f>
        <v>6165.0526399999999</v>
      </c>
      <c r="K89" s="1191">
        <f>[12]INDUSTRY!$L$79</f>
        <v>38401.01741</v>
      </c>
      <c r="L89" s="1191">
        <f>[12]INDUSTRY!$M$79</f>
        <v>4162.2156199999999</v>
      </c>
      <c r="M89" s="1191">
        <f>[12]INDUSTRY!$N$79</f>
        <v>71194.734620000003</v>
      </c>
      <c r="N89" s="1191">
        <f>[12]INDUSTRY!$O$79</f>
        <v>224655.19989999998</v>
      </c>
      <c r="O89" s="1191">
        <f>[12]INDUSTRY!$P$79</f>
        <v>312018.29509999999</v>
      </c>
      <c r="P89" s="1191">
        <f>[12]INDUSTRY!$Q$79</f>
        <v>201641.36500000002</v>
      </c>
    </row>
    <row r="90" spans="1:16" x14ac:dyDescent="0.25">
      <c r="A90" s="1249"/>
      <c r="B90" s="1437" t="s">
        <v>50</v>
      </c>
      <c r="C90" s="1437"/>
      <c r="D90" s="1438"/>
      <c r="E90" s="1191">
        <f>[12]INDUSTRY!$F$80</f>
        <v>11430379.59206</v>
      </c>
      <c r="F90" s="1191">
        <f>[12]INDUSTRY!$G$80</f>
        <v>11346636.15873</v>
      </c>
      <c r="G90" s="1191">
        <f>[12]INDUSTRY!$H$80</f>
        <v>11261302.186400002</v>
      </c>
      <c r="H90" s="1191">
        <f>[12]INDUSTRY!$I$80</f>
        <v>11104507.425659999</v>
      </c>
      <c r="I90" s="1191">
        <f>[12]INDUSTRY!$J$80</f>
        <v>11092212.30521</v>
      </c>
      <c r="J90" s="1191">
        <f>[12]INDUSTRY!$K$80</f>
        <v>11113065.142720001</v>
      </c>
      <c r="K90" s="1191">
        <f>[12]INDUSTRY!$L$80</f>
        <v>11046751.65171</v>
      </c>
      <c r="L90" s="1191">
        <f>[12]INDUSTRY!$M$80</f>
        <v>10940801.825159999</v>
      </c>
      <c r="M90" s="1191">
        <f>[12]INDUSTRY!$N$80</f>
        <v>10952459.42041</v>
      </c>
      <c r="N90" s="1191">
        <f>[12]INDUSTRY!$O$80</f>
        <v>10964018.594250001</v>
      </c>
      <c r="O90" s="1191">
        <f>[12]INDUSTRY!$P$80</f>
        <v>10875517.191749999</v>
      </c>
      <c r="P90" s="1191">
        <f>[12]INDUSTRY!$Q$80</f>
        <v>10895376.193389999</v>
      </c>
    </row>
    <row r="91" spans="1:16" x14ac:dyDescent="0.25">
      <c r="A91" s="1188"/>
      <c r="B91" s="1190" t="s">
        <v>171</v>
      </c>
      <c r="C91" s="1190"/>
      <c r="D91" s="1190"/>
      <c r="E91" s="1191">
        <f>[12]INDUSTRY!$F$81</f>
        <v>38058906.78926</v>
      </c>
      <c r="F91" s="1191">
        <f>[12]INDUSTRY!$G$81</f>
        <v>38179889.580990002</v>
      </c>
      <c r="G91" s="1191">
        <f>[12]INDUSTRY!$H$81</f>
        <v>38365489.266089998</v>
      </c>
      <c r="H91" s="1191">
        <f>[12]INDUSTRY!$I$81</f>
        <v>38533995.262160003</v>
      </c>
      <c r="I91" s="1191">
        <f>[12]INDUSTRY!$J$81</f>
        <v>38709016.306869999</v>
      </c>
      <c r="J91" s="1191">
        <f>[12]INDUSTRY!$K$81</f>
        <v>39191654.171270005</v>
      </c>
      <c r="K91" s="1191">
        <f>[12]INDUSTRY!$L$81</f>
        <v>39434191.126979999</v>
      </c>
      <c r="L91" s="1191">
        <f>[12]INDUSTRY!$M$81</f>
        <v>39338599.10029</v>
      </c>
      <c r="M91" s="1191">
        <f>[12]INDUSTRY!$N$81</f>
        <v>39619801.706179999</v>
      </c>
      <c r="N91" s="1191">
        <f>[12]INDUSTRY!$O$81</f>
        <v>39854710.570790008</v>
      </c>
      <c r="O91" s="1191">
        <f>[12]INDUSTRY!$P$81</f>
        <v>39983648.620729998</v>
      </c>
      <c r="P91" s="1191">
        <f>[12]INDUSTRY!$Q$81</f>
        <v>40240198.953390002</v>
      </c>
    </row>
    <row r="92" spans="1:16" x14ac:dyDescent="0.25">
      <c r="A92" s="1188"/>
      <c r="B92" s="1190" t="s">
        <v>172</v>
      </c>
      <c r="C92" s="1190"/>
      <c r="D92" s="1190"/>
      <c r="E92" s="1191">
        <f>[12]INDUSTRY!$F$82</f>
        <v>12339070.767419998</v>
      </c>
      <c r="F92" s="1191">
        <f>[12]INDUSTRY!$G$82</f>
        <v>12228346.992999999</v>
      </c>
      <c r="G92" s="1191">
        <f>[12]INDUSTRY!$H$82</f>
        <v>12409433.239399999</v>
      </c>
      <c r="H92" s="1191">
        <f>[12]INDUSTRY!$I$82</f>
        <v>12332689.571179999</v>
      </c>
      <c r="I92" s="1191">
        <f>[12]INDUSTRY!$J$82</f>
        <v>12870170.023979999</v>
      </c>
      <c r="J92" s="1191">
        <f>[12]INDUSTRY!$K$82</f>
        <v>12714327.621300001</v>
      </c>
      <c r="K92" s="1191">
        <f>[12]INDUSTRY!$L$82</f>
        <v>12734611.020220002</v>
      </c>
      <c r="L92" s="1191">
        <f>[12]INDUSTRY!$M$82</f>
        <v>13106940.56467</v>
      </c>
      <c r="M92" s="1191">
        <f>[12]INDUSTRY!$N$82</f>
        <v>13121182.655890001</v>
      </c>
      <c r="N92" s="1191">
        <f>[12]INDUSTRY!$O$82</f>
        <v>13069752.755330002</v>
      </c>
      <c r="O92" s="1191">
        <f>[12]INDUSTRY!$P$82</f>
        <v>13120316.261760002</v>
      </c>
      <c r="P92" s="1191">
        <f>[12]INDUSTRY!$Q$82</f>
        <v>12999844.270170001</v>
      </c>
    </row>
    <row r="93" spans="1:16" x14ac:dyDescent="0.25">
      <c r="A93" s="1188"/>
      <c r="B93" s="1190" t="s">
        <v>124</v>
      </c>
      <c r="C93" s="1190"/>
      <c r="D93" s="1190"/>
      <c r="E93" s="1191">
        <f>[12]INDUSTRY!$F$83</f>
        <v>5890195.0983099993</v>
      </c>
      <c r="F93" s="1191">
        <f>[12]INDUSTRY!$G$83</f>
        <v>6018053.2609800007</v>
      </c>
      <c r="G93" s="1191">
        <f>[12]INDUSTRY!$H$83</f>
        <v>6135683.5723599996</v>
      </c>
      <c r="H93" s="1191">
        <f>[12]INDUSTRY!$I$83</f>
        <v>6258283.3187100003</v>
      </c>
      <c r="I93" s="1191">
        <f>[12]INDUSTRY!$J$83</f>
        <v>6354160.1934899995</v>
      </c>
      <c r="J93" s="1191">
        <f>[12]INDUSTRY!$K$83</f>
        <v>6414577.3446000004</v>
      </c>
      <c r="K93" s="1191">
        <f>[12]INDUSTRY!$L$83</f>
        <v>6443832.5864199996</v>
      </c>
      <c r="L93" s="1191">
        <f>[12]INDUSTRY!$M$83</f>
        <v>6523062.2109500002</v>
      </c>
      <c r="M93" s="1191">
        <f>[12]INDUSTRY!$N$83</f>
        <v>6656207.0862300005</v>
      </c>
      <c r="N93" s="1191">
        <f>[12]INDUSTRY!$O$83</f>
        <v>6801493.2605699999</v>
      </c>
      <c r="O93" s="1191">
        <f>[12]INDUSTRY!$P$83</f>
        <v>7052944.0491199996</v>
      </c>
      <c r="P93" s="1191">
        <f>[12]INDUSTRY!$Q$83</f>
        <v>7344640.9610700011</v>
      </c>
    </row>
    <row r="94" spans="1:16" x14ac:dyDescent="0.25">
      <c r="A94" s="1188"/>
      <c r="B94" s="1190" t="s">
        <v>125</v>
      </c>
      <c r="C94" s="1190"/>
      <c r="D94" s="1190"/>
      <c r="E94" s="1191">
        <f>[12]INDUSTRY!$F$84</f>
        <v>15873151.12338</v>
      </c>
      <c r="F94" s="1191">
        <f>[12]INDUSTRY!$G$84</f>
        <v>15766420.59582</v>
      </c>
      <c r="G94" s="1191">
        <f>[12]INDUSTRY!$H$84</f>
        <v>15568527.204980001</v>
      </c>
      <c r="H94" s="1191">
        <f>[12]INDUSTRY!$I$84</f>
        <v>15567771.11891</v>
      </c>
      <c r="I94" s="1191">
        <f>[12]INDUSTRY!$J$84</f>
        <v>15387899.777240001</v>
      </c>
      <c r="J94" s="1191">
        <f>[12]INDUSTRY!$K$84</f>
        <v>15650311.430539999</v>
      </c>
      <c r="K94" s="1191">
        <f>[12]INDUSTRY!$L$84</f>
        <v>15460076.813029999</v>
      </c>
      <c r="L94" s="1191">
        <f>[12]INDUSTRY!$M$84</f>
        <v>15670158.368010001</v>
      </c>
      <c r="M94" s="1191">
        <f>[12]INDUSTRY!$N$84</f>
        <v>15684336.59237</v>
      </c>
      <c r="N94" s="1191">
        <f>[12]INDUSTRY!$O$84</f>
        <v>15853178.476949999</v>
      </c>
      <c r="O94" s="1191">
        <f>[12]INDUSTRY!$P$84</f>
        <v>16150500.232159998</v>
      </c>
      <c r="P94" s="1191">
        <f>[12]INDUSTRY!$Q$84</f>
        <v>16744372.019389998</v>
      </c>
    </row>
    <row r="95" spans="1:16" x14ac:dyDescent="0.25">
      <c r="A95" s="1188"/>
      <c r="B95" s="1219" t="s">
        <v>53</v>
      </c>
      <c r="C95" s="1190"/>
      <c r="D95" s="1190"/>
      <c r="E95" s="1191">
        <f>[12]INDUSTRY!$F$85</f>
        <v>12083336.309349999</v>
      </c>
      <c r="F95" s="1191">
        <f>[12]INDUSTRY!$G$85</f>
        <v>12677937.986199999</v>
      </c>
      <c r="G95" s="1191">
        <f>[12]INDUSTRY!$H$85</f>
        <v>11504874.19971</v>
      </c>
      <c r="H95" s="1191">
        <f>[12]INDUSTRY!$I$85</f>
        <v>12146138.124150001</v>
      </c>
      <c r="I95" s="1191">
        <f>[12]INDUSTRY!$J$85</f>
        <v>12739153.358790001</v>
      </c>
      <c r="J95" s="1191">
        <f>[12]INDUSTRY!$K$85</f>
        <v>12208436.12167</v>
      </c>
      <c r="K95" s="1191">
        <f>[12]INDUSTRY!$L$85</f>
        <v>12309956.623920001</v>
      </c>
      <c r="L95" s="1191">
        <f>[12]INDUSTRY!$M$85</f>
        <v>12233290.790380003</v>
      </c>
      <c r="M95" s="1191">
        <f>[12]INDUSTRY!$N$85</f>
        <v>12648568.749829996</v>
      </c>
      <c r="N95" s="1191">
        <f>[12]INDUSTRY!$O$85</f>
        <v>12733854.731250001</v>
      </c>
      <c r="O95" s="1191">
        <f>[12]INDUSTRY!$P$85</f>
        <v>12457499.85083</v>
      </c>
      <c r="P95" s="1191">
        <f>[12]INDUSTRY!$Q$85</f>
        <v>12662267.308909999</v>
      </c>
    </row>
    <row r="96" spans="1:16" x14ac:dyDescent="0.25">
      <c r="A96" s="1188"/>
      <c r="B96" s="1190" t="s">
        <v>173</v>
      </c>
      <c r="C96" s="1190"/>
      <c r="D96" s="1190"/>
      <c r="E96" s="1191">
        <f>[12]INDUSTRY!$F$86</f>
        <v>722788.91571999993</v>
      </c>
      <c r="F96" s="1191">
        <f>[12]INDUSTRY!$G$86</f>
        <v>746046.25274000003</v>
      </c>
      <c r="G96" s="1191">
        <f>[12]INDUSTRY!$H$86</f>
        <v>729168.40588999994</v>
      </c>
      <c r="H96" s="1191">
        <f>[12]INDUSTRY!$I$86</f>
        <v>741701.15656999999</v>
      </c>
      <c r="I96" s="1191">
        <f>[12]INDUSTRY!$J$86</f>
        <v>750022.02971999999</v>
      </c>
      <c r="J96" s="1191">
        <f>[12]INDUSTRY!$K$86</f>
        <v>771948.57256</v>
      </c>
      <c r="K96" s="1191">
        <f>[12]INDUSTRY!$L$86</f>
        <v>736197.53263000003</v>
      </c>
      <c r="L96" s="1191">
        <f>[12]INDUSTRY!$M$86</f>
        <v>715051.11508999998</v>
      </c>
      <c r="M96" s="1191">
        <f>[12]INDUSTRY!$N$86</f>
        <v>691593.13491000002</v>
      </c>
      <c r="N96" s="1191">
        <f>[12]INDUSTRY!$O$86</f>
        <v>738647.13654000009</v>
      </c>
      <c r="O96" s="1191">
        <f>[12]INDUSTRY!$P$86</f>
        <v>746980.26106000005</v>
      </c>
      <c r="P96" s="1191">
        <f>[12]INDUSTRY!$Q$86</f>
        <v>728821.99317000003</v>
      </c>
    </row>
    <row r="97" spans="1:16" x14ac:dyDescent="0.25">
      <c r="A97" s="1188"/>
      <c r="B97" s="1219" t="s">
        <v>55</v>
      </c>
      <c r="C97" s="1190"/>
      <c r="D97" s="1190"/>
      <c r="E97" s="1191">
        <f>[12]INDUSTRY!$F$87</f>
        <v>166316</v>
      </c>
      <c r="F97" s="1191">
        <f>[12]INDUSTRY!$G$87</f>
        <v>186306</v>
      </c>
      <c r="G97" s="1191">
        <f>[12]INDUSTRY!$H$87</f>
        <v>184154</v>
      </c>
      <c r="H97" s="1191">
        <f>[12]INDUSTRY!$I$87</f>
        <v>195219</v>
      </c>
      <c r="I97" s="1191">
        <f>[12]INDUSTRY!$J$87</f>
        <v>234349</v>
      </c>
      <c r="J97" s="1191">
        <f>[12]INDUSTRY!$K$87</f>
        <v>191551</v>
      </c>
      <c r="K97" s="1191">
        <f>[12]INDUSTRY!$L$87</f>
        <v>162338</v>
      </c>
      <c r="L97" s="1191">
        <f>[12]INDUSTRY!$M$87</f>
        <v>174418</v>
      </c>
      <c r="M97" s="1191">
        <f>[12]INDUSTRY!$N$87</f>
        <v>178285</v>
      </c>
      <c r="N97" s="1191">
        <f>[12]INDUSTRY!$O$87</f>
        <v>133246</v>
      </c>
      <c r="O97" s="1191">
        <f>[12]INDUSTRY!$P$87</f>
        <v>224568</v>
      </c>
      <c r="P97" s="1191">
        <f>[12]INDUSTRY!$Q$87</f>
        <v>235195</v>
      </c>
    </row>
    <row r="98" spans="1:16" x14ac:dyDescent="0.25">
      <c r="A98" s="1241"/>
      <c r="B98" s="1250" t="s">
        <v>56</v>
      </c>
      <c r="C98" s="1192"/>
      <c r="D98" s="1192"/>
      <c r="E98" s="1191">
        <f>[12]INDUSTRY!$F$88</f>
        <v>0</v>
      </c>
      <c r="F98" s="1191">
        <f>[12]INDUSTRY!$G$88</f>
        <v>0</v>
      </c>
      <c r="G98" s="1191">
        <f>[12]INDUSTRY!$H$88</f>
        <v>45305</v>
      </c>
      <c r="H98" s="1191">
        <f>[12]INDUSTRY!$I$88</f>
        <v>0</v>
      </c>
      <c r="I98" s="1191">
        <f>[12]INDUSTRY!$J$88</f>
        <v>0</v>
      </c>
      <c r="J98" s="1191">
        <f>[12]INDUSTRY!$K$88</f>
        <v>0</v>
      </c>
      <c r="K98" s="1191">
        <f>[12]INDUSTRY!$L$88</f>
        <v>0</v>
      </c>
      <c r="L98" s="1191">
        <f>[12]INDUSTRY!$M$88</f>
        <v>25984</v>
      </c>
      <c r="M98" s="1191">
        <f>[12]INDUSTRY!$N$88</f>
        <v>25598.79047</v>
      </c>
      <c r="N98" s="1191">
        <f>[12]INDUSTRY!$O$88</f>
        <v>25752</v>
      </c>
      <c r="O98" s="1191">
        <f>[12]INDUSTRY!$P$88</f>
        <v>0</v>
      </c>
      <c r="P98" s="1191">
        <f>[12]INDUSTRY!$Q$88</f>
        <v>61075</v>
      </c>
    </row>
    <row r="99" spans="1:16" x14ac:dyDescent="0.25">
      <c r="A99" s="1244"/>
      <c r="B99" s="1250" t="s">
        <v>127</v>
      </c>
      <c r="C99" s="1192"/>
      <c r="D99" s="1192"/>
      <c r="E99" s="1191">
        <f>[12]INDUSTRY!$F$89</f>
        <v>420724.364</v>
      </c>
      <c r="F99" s="1191">
        <f>[12]INDUSTRY!$G$89</f>
        <v>417845.304</v>
      </c>
      <c r="G99" s="1191">
        <f>[12]INDUSTRY!$H$89</f>
        <v>1062684.598</v>
      </c>
      <c r="H99" s="1191">
        <f>[12]INDUSTRY!$I$89</f>
        <v>1149493.496</v>
      </c>
      <c r="I99" s="1191">
        <f>[12]INDUSTRY!$J$89</f>
        <v>1389024.304</v>
      </c>
      <c r="J99" s="1191">
        <f>[12]INDUSTRY!$K$89</f>
        <v>1398999.0175700001</v>
      </c>
      <c r="K99" s="1191">
        <f>[12]INDUSTRY!$L$89</f>
        <v>1396071.10497</v>
      </c>
      <c r="L99" s="1191">
        <f>[12]INDUSTRY!$M$89</f>
        <v>1399638.923</v>
      </c>
      <c r="M99" s="1191">
        <f>[12]INDUSTRY!$N$89</f>
        <v>1387203.548</v>
      </c>
      <c r="N99" s="1191">
        <f>[12]INDUSTRY!$O$89</f>
        <v>1361852.5660000001</v>
      </c>
      <c r="O99" s="1191">
        <f>[12]INDUSTRY!$P$89</f>
        <v>1338109.304</v>
      </c>
      <c r="P99" s="1191">
        <f>[12]INDUSTRY!$Q$89</f>
        <v>1346814.084</v>
      </c>
    </row>
    <row r="100" spans="1:16" x14ac:dyDescent="0.25">
      <c r="A100" s="1251"/>
      <c r="B100" s="1252" t="s">
        <v>174</v>
      </c>
      <c r="C100" s="1222"/>
      <c r="D100" s="1253"/>
      <c r="E100" s="1191">
        <f>[12]INDUSTRY!$F$90</f>
        <v>513301.66188999999</v>
      </c>
      <c r="F100" s="1191">
        <f>[12]INDUSTRY!$G$90</f>
        <v>281441.26434999995</v>
      </c>
      <c r="G100" s="1191">
        <f>[12]INDUSTRY!$H$90</f>
        <v>611267.79108</v>
      </c>
      <c r="H100" s="1191">
        <f>[12]INDUSTRY!$I$90</f>
        <v>622247.05429999996</v>
      </c>
      <c r="I100" s="1191">
        <f>[12]INDUSTRY!$J$90</f>
        <v>481808.71739000012</v>
      </c>
      <c r="J100" s="1191">
        <f>[12]INDUSTRY!$K$90</f>
        <v>738002.14080000017</v>
      </c>
      <c r="K100" s="1191">
        <f>[12]INDUSTRY!$L$90</f>
        <v>690168.03836999997</v>
      </c>
      <c r="L100" s="1191">
        <f>[12]INDUSTRY!$M$90</f>
        <v>457258.08262</v>
      </c>
      <c r="M100" s="1191">
        <f>[12]INDUSTRY!$N$90</f>
        <v>454286.82706999994</v>
      </c>
      <c r="N100" s="1191">
        <f>[12]INDUSTRY!$O$90</f>
        <v>498960.84912999999</v>
      </c>
      <c r="O100" s="1191">
        <f>[12]INDUSTRY!$P$90</f>
        <v>396757.82297000004</v>
      </c>
      <c r="P100" s="1191">
        <f>[12]INDUSTRY!$Q$90</f>
        <v>406121.70131999999</v>
      </c>
    </row>
    <row r="101" spans="1:16" x14ac:dyDescent="0.25">
      <c r="A101" s="1254"/>
      <c r="B101" s="1200" t="s">
        <v>60</v>
      </c>
      <c r="C101" s="1200"/>
      <c r="D101" s="1200"/>
      <c r="E101" s="1191">
        <f>[12]INDUSTRY!$F$91</f>
        <v>691278.38485999999</v>
      </c>
      <c r="F101" s="1191">
        <f>[12]INDUSTRY!$G$91</f>
        <v>716408.62830999994</v>
      </c>
      <c r="G101" s="1191">
        <f>[12]INDUSTRY!$H$91</f>
        <v>706143.05492000002</v>
      </c>
      <c r="H101" s="1191">
        <f>[12]INDUSTRY!$I$91</f>
        <v>732410.97964999999</v>
      </c>
      <c r="I101" s="1191">
        <f>[12]INDUSTRY!$J$91</f>
        <v>774634.73173999996</v>
      </c>
      <c r="J101" s="1191">
        <f>[12]INDUSTRY!$K$91</f>
        <v>839385.73469999991</v>
      </c>
      <c r="K101" s="1191">
        <f>[12]INDUSTRY!$L$91</f>
        <v>855060.17816999997</v>
      </c>
      <c r="L101" s="1191">
        <f>[12]INDUSTRY!$M$91</f>
        <v>892878.04986316431</v>
      </c>
      <c r="M101" s="1191">
        <f>[12]INDUSTRY!$N$91</f>
        <v>913019.92825</v>
      </c>
      <c r="N101" s="1191">
        <f>[12]INDUSTRY!$O$91</f>
        <v>938084.63754898543</v>
      </c>
      <c r="O101" s="1191">
        <f>[12]INDUSTRY!$P$91</f>
        <v>955895.40004999994</v>
      </c>
      <c r="P101" s="1191">
        <f>[12]INDUSTRY!$Q$91</f>
        <v>974135.64975248696</v>
      </c>
    </row>
    <row r="102" spans="1:16" x14ac:dyDescent="0.25">
      <c r="A102" s="1254"/>
      <c r="B102" s="1189" t="s">
        <v>61</v>
      </c>
      <c r="C102" s="1200"/>
      <c r="D102" s="1200"/>
      <c r="E102" s="1191">
        <f>[12]INDUSTRY!$F$92</f>
        <v>980036.54637769982</v>
      </c>
      <c r="F102" s="1191">
        <f>[12]INDUSTRY!$G$92</f>
        <v>996641.7342699999</v>
      </c>
      <c r="G102" s="1191">
        <f>[12]INDUSTRY!$H$92</f>
        <v>993017.33931999991</v>
      </c>
      <c r="H102" s="1191">
        <f>[12]INDUSTRY!$I$92</f>
        <v>1025264.82421</v>
      </c>
      <c r="I102" s="1191">
        <f>[12]INDUSTRY!$J$92</f>
        <v>1015321.17658</v>
      </c>
      <c r="J102" s="1191">
        <f>[12]INDUSTRY!$K$92</f>
        <v>1054054.86466</v>
      </c>
      <c r="K102" s="1191">
        <f>[12]INDUSTRY!$L$92</f>
        <v>1045822.6974300001</v>
      </c>
      <c r="L102" s="1191">
        <f>[12]INDUSTRY!$M$92</f>
        <v>1090998.6681207197</v>
      </c>
      <c r="M102" s="1191">
        <f>[12]INDUSTRY!$N$92</f>
        <v>1088450.9161699999</v>
      </c>
      <c r="N102" s="1191">
        <f>[12]INDUSTRY!$O$92</f>
        <v>1079862.7021600483</v>
      </c>
      <c r="O102" s="1191">
        <f>[12]INDUSTRY!$P$92</f>
        <v>1075054.9707000002</v>
      </c>
      <c r="P102" s="1191">
        <f>[12]INDUSTRY!$Q$92</f>
        <v>1089074.3081595635</v>
      </c>
    </row>
    <row r="103" spans="1:16" ht="15.75" thickBot="1" x14ac:dyDescent="0.3">
      <c r="A103" s="1255"/>
      <c r="B103" s="1195" t="s">
        <v>62</v>
      </c>
      <c r="C103" s="1195"/>
      <c r="D103" s="1195"/>
      <c r="E103" s="1191">
        <f>[12]INDUSTRY!$F$93</f>
        <v>459421.37423000002</v>
      </c>
      <c r="F103" s="1191">
        <f>[12]INDUSTRY!$G$93</f>
        <v>475681.24701999995</v>
      </c>
      <c r="G103" s="1191">
        <f>[12]INDUSTRY!$H$93</f>
        <v>491762.85926</v>
      </c>
      <c r="H103" s="1191">
        <f>[12]INDUSTRY!$I$93</f>
        <v>516120.31160999998</v>
      </c>
      <c r="I103" s="1191">
        <f>[12]INDUSTRY!$J$93</f>
        <v>539943.83264000004</v>
      </c>
      <c r="J103" s="1191">
        <f>[12]INDUSTRY!$K$93</f>
        <v>514655.38615999994</v>
      </c>
      <c r="K103" s="1191">
        <f>[12]INDUSTRY!$L$93</f>
        <v>525486.89102999994</v>
      </c>
      <c r="L103" s="1191">
        <f>[12]INDUSTRY!$M$93</f>
        <v>540169.28817999992</v>
      </c>
      <c r="M103" s="1191">
        <f>[12]INDUSTRY!$N$93</f>
        <v>556847.19996</v>
      </c>
      <c r="N103" s="1191">
        <f>[12]INDUSTRY!$O$93</f>
        <v>565737.00633999996</v>
      </c>
      <c r="O103" s="1191">
        <f>[12]INDUSTRY!$P$93</f>
        <v>576567.10376999993</v>
      </c>
      <c r="P103" s="1191">
        <f>[12]INDUSTRY!$Q$93</f>
        <v>579181.28989999997</v>
      </c>
    </row>
    <row r="104" spans="1:16" ht="15.75" thickBot="1" x14ac:dyDescent="0.3">
      <c r="A104" s="1256" t="s">
        <v>129</v>
      </c>
      <c r="B104" s="1257"/>
      <c r="C104" s="1257"/>
      <c r="D104" s="1257"/>
      <c r="E104" s="1187">
        <f>E86-E101-E102-E103</f>
        <v>95412559.552252293</v>
      </c>
      <c r="F104" s="1187">
        <f t="shared" ref="F104:G104" si="73">F86-F101-F102-F103</f>
        <v>95822784.538149998</v>
      </c>
      <c r="G104" s="1187">
        <f t="shared" si="73"/>
        <v>95702674.55607</v>
      </c>
      <c r="H104" s="1187">
        <f t="shared" ref="H104:J104" si="74">H86-H101-H102-H103</f>
        <v>96693751.407680005</v>
      </c>
      <c r="I104" s="1187">
        <f t="shared" si="74"/>
        <v>98041334.039289996</v>
      </c>
      <c r="J104" s="1187">
        <f t="shared" si="74"/>
        <v>97990941.630150005</v>
      </c>
      <c r="K104" s="1187">
        <f t="shared" ref="K104:M104" si="75">K86-K101-K102-K103</f>
        <v>98027942.749029994</v>
      </c>
      <c r="L104" s="1187">
        <f t="shared" si="75"/>
        <v>98065319.189626113</v>
      </c>
      <c r="M104" s="1187">
        <f t="shared" si="75"/>
        <v>98932400.2016</v>
      </c>
      <c r="N104" s="1187">
        <f t="shared" ref="N104:P104" si="76">N86-N101-N102-N103</f>
        <v>99676437.794661</v>
      </c>
      <c r="O104" s="1187">
        <f t="shared" si="76"/>
        <v>100051342.41496001</v>
      </c>
      <c r="P104" s="1187">
        <f t="shared" si="76"/>
        <v>101223977.60199796</v>
      </c>
    </row>
    <row r="105" spans="1:16" x14ac:dyDescent="0.25">
      <c r="A105" s="1185" t="s">
        <v>130</v>
      </c>
      <c r="B105" s="1186"/>
      <c r="C105" s="1186"/>
      <c r="D105" s="1186"/>
      <c r="E105" s="1187">
        <f>SUM(E106:E109)</f>
        <v>3928412.25813</v>
      </c>
      <c r="F105" s="1187">
        <f t="shared" ref="F105:G105" si="77">SUM(F106:F109)</f>
        <v>3490736.4148000004</v>
      </c>
      <c r="G105" s="1187">
        <f t="shared" si="77"/>
        <v>3212525.2636500001</v>
      </c>
      <c r="H105" s="1187">
        <f t="shared" ref="H105:J105" si="78">SUM(H106:H109)</f>
        <v>3244163.5368300001</v>
      </c>
      <c r="I105" s="1187">
        <f t="shared" si="78"/>
        <v>3270860.0767700002</v>
      </c>
      <c r="J105" s="1187">
        <f t="shared" si="78"/>
        <v>3515051.8087400002</v>
      </c>
      <c r="K105" s="1187">
        <f t="shared" ref="K105:M105" si="79">SUM(K106:K109)</f>
        <v>3429321.5065600001</v>
      </c>
      <c r="L105" s="1187">
        <f t="shared" si="79"/>
        <v>3597721.9354300001</v>
      </c>
      <c r="M105" s="1187">
        <f t="shared" si="79"/>
        <v>3698042.76119</v>
      </c>
      <c r="N105" s="1187">
        <f t="shared" ref="N105:P105" si="80">SUM(N106:N109)</f>
        <v>3488881.9343099999</v>
      </c>
      <c r="O105" s="1187">
        <f t="shared" si="80"/>
        <v>3385666.5434900001</v>
      </c>
      <c r="P105" s="1187">
        <f t="shared" si="80"/>
        <v>3658952.3930000002</v>
      </c>
    </row>
    <row r="106" spans="1:16" x14ac:dyDescent="0.25">
      <c r="A106" s="1188"/>
      <c r="B106" s="1190" t="s">
        <v>131</v>
      </c>
      <c r="C106" s="1190"/>
      <c r="D106" s="1190"/>
      <c r="E106" s="1191">
        <f>[12]INDUSTRY!$F$96</f>
        <v>1041984.87</v>
      </c>
      <c r="F106" s="1191">
        <f>[12]INDUSTRY!$G$96</f>
        <v>1080214.6370000001</v>
      </c>
      <c r="G106" s="1191">
        <f>[12]INDUSTRY!$H$96</f>
        <v>1078561.179</v>
      </c>
      <c r="H106" s="1191">
        <f>[12]INDUSTRY!$I$96</f>
        <v>1098083.676</v>
      </c>
      <c r="I106" s="1191">
        <f>[12]INDUSTRY!$J$96</f>
        <v>1112957.615</v>
      </c>
      <c r="J106" s="1191">
        <f>[12]INDUSTRY!$K$96</f>
        <v>1348580.561</v>
      </c>
      <c r="K106" s="1191">
        <f>[12]INDUSTRY!$L$96</f>
        <v>1307236.19</v>
      </c>
      <c r="L106" s="1191">
        <f>[12]INDUSTRY!$M$96</f>
        <v>1415044.926</v>
      </c>
      <c r="M106" s="1191">
        <f>[12]INDUSTRY!$N$96</f>
        <v>1540323.902</v>
      </c>
      <c r="N106" s="1191">
        <f>[12]INDUSTRY!$O$96</f>
        <v>1424764.2779999999</v>
      </c>
      <c r="O106" s="1191">
        <f>[12]INDUSTRY!$P$96</f>
        <v>1326253.0160000001</v>
      </c>
      <c r="P106" s="1191">
        <f>[12]INDUSTRY!$Q$96</f>
        <v>1498924.334</v>
      </c>
    </row>
    <row r="107" spans="1:16" x14ac:dyDescent="0.25">
      <c r="A107" s="1188"/>
      <c r="B107" s="1190" t="s">
        <v>65</v>
      </c>
      <c r="C107" s="1190"/>
      <c r="D107" s="1190"/>
      <c r="E107" s="1191">
        <f>[12]INDUSTRY!$F$97</f>
        <v>0</v>
      </c>
      <c r="F107" s="1191">
        <f>[12]INDUSTRY!$G$97</f>
        <v>0</v>
      </c>
      <c r="G107" s="1191">
        <f>[12]INDUSTRY!$H$97</f>
        <v>0</v>
      </c>
      <c r="H107" s="1191">
        <f>[12]INDUSTRY!$I$97</f>
        <v>0</v>
      </c>
      <c r="I107" s="1191">
        <f>[12]INDUSTRY!$J$97</f>
        <v>0</v>
      </c>
      <c r="J107" s="1191">
        <f>[12]INDUSTRY!$K$97</f>
        <v>0</v>
      </c>
      <c r="K107" s="1191">
        <f>[12]INDUSTRY!$L$97</f>
        <v>0</v>
      </c>
      <c r="L107" s="1191">
        <f>[12]INDUSTRY!$M$97</f>
        <v>0</v>
      </c>
      <c r="M107" s="1191">
        <f>[12]INDUSTRY!$N$97</f>
        <v>0</v>
      </c>
      <c r="N107" s="1191">
        <f>[12]INDUSTRY!$O$97</f>
        <v>0</v>
      </c>
      <c r="O107" s="1191">
        <f>[12]INDUSTRY!$P$97</f>
        <v>0</v>
      </c>
      <c r="P107" s="1191">
        <f>[12]INDUSTRY!$Q$97</f>
        <v>0</v>
      </c>
    </row>
    <row r="108" spans="1:16" x14ac:dyDescent="0.25">
      <c r="A108" s="1241"/>
      <c r="B108" s="1192" t="s">
        <v>132</v>
      </c>
      <c r="C108" s="1192"/>
      <c r="D108" s="1192"/>
      <c r="E108" s="1191">
        <f>[12]INDUSTRY!$F$98</f>
        <v>1522854.3881300001</v>
      </c>
      <c r="F108" s="1191">
        <f>[12]INDUSTRY!$G$98</f>
        <v>948821.77780000004</v>
      </c>
      <c r="G108" s="1191">
        <f>[12]INDUSTRY!$H$98</f>
        <v>673275.08464999998</v>
      </c>
      <c r="H108" s="1191">
        <f>[12]INDUSTRY!$I$98</f>
        <v>677242.86083000002</v>
      </c>
      <c r="I108" s="1191">
        <f>[12]INDUSTRY!$J$98</f>
        <v>531464.46177000005</v>
      </c>
      <c r="J108" s="1191">
        <f>[12]INDUSTRY!$K$98</f>
        <v>533436.24774000002</v>
      </c>
      <c r="K108" s="1191">
        <f>[12]INDUSTRY!$L$98</f>
        <v>537386.31656000006</v>
      </c>
      <c r="L108" s="1191">
        <f>[12]INDUSTRY!$M$98</f>
        <v>591282.00942999998</v>
      </c>
      <c r="M108" s="1191">
        <f>[12]INDUSTRY!$N$98</f>
        <v>559943.85918999999</v>
      </c>
      <c r="N108" s="1191">
        <f>[12]INDUSTRY!$O$98</f>
        <v>459769.65630999999</v>
      </c>
      <c r="O108" s="1191">
        <f>[12]INDUSTRY!$P$98</f>
        <v>448730.52749000001</v>
      </c>
      <c r="P108" s="1191">
        <f>[12]INDUSTRY!$Q$98</f>
        <v>542777.05900000001</v>
      </c>
    </row>
    <row r="109" spans="1:16" ht="15.75" thickBot="1" x14ac:dyDescent="0.3">
      <c r="A109" s="1194"/>
      <c r="B109" s="1196" t="s">
        <v>43</v>
      </c>
      <c r="C109" s="1196"/>
      <c r="D109" s="1196"/>
      <c r="E109" s="1191">
        <f>[12]INDUSTRY!$F$99</f>
        <v>1363573</v>
      </c>
      <c r="F109" s="1191">
        <f>[12]INDUSTRY!$G$99</f>
        <v>1461700</v>
      </c>
      <c r="G109" s="1191">
        <f>[12]INDUSTRY!$H$99</f>
        <v>1460689</v>
      </c>
      <c r="H109" s="1191">
        <f>[12]INDUSTRY!$I$99</f>
        <v>1468837</v>
      </c>
      <c r="I109" s="1191">
        <f>[12]INDUSTRY!$J$99</f>
        <v>1626438</v>
      </c>
      <c r="J109" s="1191">
        <f>[12]INDUSTRY!$K$99</f>
        <v>1633035</v>
      </c>
      <c r="K109" s="1191">
        <f>[12]INDUSTRY!$L$99</f>
        <v>1584699</v>
      </c>
      <c r="L109" s="1191">
        <f>[12]INDUSTRY!$M$99</f>
        <v>1591395</v>
      </c>
      <c r="M109" s="1191">
        <f>[12]INDUSTRY!$N$99</f>
        <v>1597775</v>
      </c>
      <c r="N109" s="1191">
        <f>[12]INDUSTRY!$O$99</f>
        <v>1604348</v>
      </c>
      <c r="O109" s="1191">
        <f>[12]INDUSTRY!$P$99</f>
        <v>1610683</v>
      </c>
      <c r="P109" s="1191">
        <f>[12]INDUSTRY!$Q$99</f>
        <v>1617251</v>
      </c>
    </row>
    <row r="110" spans="1:16" x14ac:dyDescent="0.25">
      <c r="A110" s="1199" t="s">
        <v>133</v>
      </c>
      <c r="B110" s="1200"/>
      <c r="C110" s="1200"/>
      <c r="D110" s="1200"/>
      <c r="E110" s="1187">
        <f>SUM(E111:E113)</f>
        <v>1925108.2799999998</v>
      </c>
      <c r="F110" s="1187">
        <f t="shared" ref="F110:G110" si="81">SUM(F111:F113)</f>
        <v>2058431.7109500002</v>
      </c>
      <c r="G110" s="1187">
        <f t="shared" si="81"/>
        <v>2091290.10353</v>
      </c>
      <c r="H110" s="1187">
        <f t="shared" ref="H110:J110" si="82">SUM(H111:H113)</f>
        <v>2091003.9164700001</v>
      </c>
      <c r="I110" s="1187">
        <f t="shared" si="82"/>
        <v>2113134.71691</v>
      </c>
      <c r="J110" s="1187">
        <f t="shared" si="82"/>
        <v>2134422.99535</v>
      </c>
      <c r="K110" s="1187">
        <f t="shared" ref="K110:M110" si="83">SUM(K111:K113)</f>
        <v>2140016.97291</v>
      </c>
      <c r="L110" s="1187">
        <f t="shared" si="83"/>
        <v>2156203.8259800002</v>
      </c>
      <c r="M110" s="1187">
        <f t="shared" si="83"/>
        <v>2675032.6389800003</v>
      </c>
      <c r="N110" s="1187">
        <f t="shared" ref="N110:P110" si="84">SUM(N111:N113)</f>
        <v>2694721.5300000003</v>
      </c>
      <c r="O110" s="1187">
        <f t="shared" si="84"/>
        <v>2704742.8392433203</v>
      </c>
      <c r="P110" s="1187">
        <f t="shared" si="84"/>
        <v>2798749.6433048402</v>
      </c>
    </row>
    <row r="111" spans="1:16" x14ac:dyDescent="0.25">
      <c r="A111" s="1188"/>
      <c r="B111" s="1190" t="s">
        <v>134</v>
      </c>
      <c r="C111" s="1190"/>
      <c r="D111" s="1190"/>
      <c r="E111" s="1191">
        <f>[12]INDUSTRY!$F$101</f>
        <v>296861.33600000001</v>
      </c>
      <c r="F111" s="1191">
        <f>[12]INDUSTRY!$G$101</f>
        <v>224303.087</v>
      </c>
      <c r="G111" s="1191">
        <f>[12]INDUSTRY!$H$101</f>
        <v>248717.86300000001</v>
      </c>
      <c r="H111" s="1191">
        <f>[12]INDUSTRY!$I$101</f>
        <v>244418.255</v>
      </c>
      <c r="I111" s="1191">
        <f>[12]INDUSTRY!$J$101</f>
        <v>260812.31299999999</v>
      </c>
      <c r="J111" s="1191">
        <f>[12]INDUSTRY!$K$101</f>
        <v>276558.69400000002</v>
      </c>
      <c r="K111" s="1191">
        <f>[12]INDUSTRY!$L$101</f>
        <v>276302.64299999998</v>
      </c>
      <c r="L111" s="1191">
        <f>[12]INDUSTRY!$M$101</f>
        <v>286675.79800000001</v>
      </c>
      <c r="M111" s="1191">
        <f>[12]INDUSTRY!$N$101</f>
        <v>297538.65700000001</v>
      </c>
      <c r="N111" s="1191">
        <f>[12]INDUSTRY!$O$101</f>
        <v>308924.62900000002</v>
      </c>
      <c r="O111" s="1191">
        <f>[12]INDUSTRY!$P$101</f>
        <v>310487.42099999997</v>
      </c>
      <c r="P111" s="1191">
        <f>[12]INDUSTRY!$Q$101</f>
        <v>895808.77300000004</v>
      </c>
    </row>
    <row r="112" spans="1:16" x14ac:dyDescent="0.25">
      <c r="A112" s="1188"/>
      <c r="B112" s="1190" t="s">
        <v>135</v>
      </c>
      <c r="C112" s="1190"/>
      <c r="D112" s="1190"/>
      <c r="E112" s="1191">
        <f>[12]INDUSTRY!$F$102</f>
        <v>409</v>
      </c>
      <c r="F112" s="1191">
        <f>[12]INDUSTRY!$G$102</f>
        <v>445</v>
      </c>
      <c r="G112" s="1191">
        <f>[12]INDUSTRY!$H$102</f>
        <v>537</v>
      </c>
      <c r="H112" s="1191">
        <f>[12]INDUSTRY!$I$102</f>
        <v>648</v>
      </c>
      <c r="I112" s="1191">
        <f>[12]INDUSTRY!$J$102</f>
        <v>580</v>
      </c>
      <c r="J112" s="1191">
        <f>[12]INDUSTRY!$K$102</f>
        <v>740</v>
      </c>
      <c r="K112" s="1191">
        <f>[12]INDUSTRY!$L$102</f>
        <v>681</v>
      </c>
      <c r="L112" s="1191">
        <f>[12]INDUSTRY!$M$102</f>
        <v>839</v>
      </c>
      <c r="M112" s="1191">
        <f>[12]INDUSTRY!$N$102</f>
        <v>690</v>
      </c>
      <c r="N112" s="1191">
        <f>[12]INDUSTRY!$O$102</f>
        <v>362</v>
      </c>
      <c r="O112" s="1191">
        <f>[12]INDUSTRY!$P$102</f>
        <v>252</v>
      </c>
      <c r="P112" s="1191">
        <f>[12]INDUSTRY!$Q$102</f>
        <v>289</v>
      </c>
    </row>
    <row r="113" spans="1:16" ht="15.75" thickBot="1" x14ac:dyDescent="0.3">
      <c r="A113" s="1194"/>
      <c r="B113" s="1196" t="s">
        <v>69</v>
      </c>
      <c r="C113" s="1196"/>
      <c r="D113" s="1196"/>
      <c r="E113" s="1191">
        <f>[12]INDUSTRY!$F$103</f>
        <v>1627837.9439999999</v>
      </c>
      <c r="F113" s="1191">
        <f>[12]INDUSTRY!$G$103</f>
        <v>1833683.6239500002</v>
      </c>
      <c r="G113" s="1191">
        <f>[12]INDUSTRY!$H$103</f>
        <v>1842035.2405300001</v>
      </c>
      <c r="H113" s="1191">
        <f>[12]INDUSTRY!$I$103</f>
        <v>1845937.6614699999</v>
      </c>
      <c r="I113" s="1191">
        <f>[12]INDUSTRY!$J$103</f>
        <v>1851742.4039100001</v>
      </c>
      <c r="J113" s="1191">
        <f>[12]INDUSTRY!$K$103</f>
        <v>1857124.3013499998</v>
      </c>
      <c r="K113" s="1191">
        <f>[12]INDUSTRY!$L$103</f>
        <v>1863033.3299100001</v>
      </c>
      <c r="L113" s="1191">
        <f>[12]INDUSTRY!$M$103</f>
        <v>1868689.02798</v>
      </c>
      <c r="M113" s="1191">
        <f>[12]INDUSTRY!$N$103</f>
        <v>2376803.9819800002</v>
      </c>
      <c r="N113" s="1191">
        <f>[12]INDUSTRY!$O$103</f>
        <v>2385434.9010000001</v>
      </c>
      <c r="O113" s="1191">
        <f>[12]INDUSTRY!$P$103</f>
        <v>2394003.4182433202</v>
      </c>
      <c r="P113" s="1191">
        <f>[12]INDUSTRY!$Q$103</f>
        <v>1902651.8703048402</v>
      </c>
    </row>
    <row r="114" spans="1:16" x14ac:dyDescent="0.25">
      <c r="A114" s="1199" t="s">
        <v>136</v>
      </c>
      <c r="B114" s="1200"/>
      <c r="C114" s="1200"/>
      <c r="D114" s="1200"/>
      <c r="E114" s="1187"/>
      <c r="F114" s="1187"/>
      <c r="G114" s="1187"/>
      <c r="H114" s="1187"/>
      <c r="I114" s="1187"/>
      <c r="J114" s="1187"/>
      <c r="K114" s="1187"/>
      <c r="L114" s="1187"/>
      <c r="M114" s="1187"/>
      <c r="N114" s="1187"/>
      <c r="O114" s="1187"/>
      <c r="P114" s="1187"/>
    </row>
    <row r="115" spans="1:16" x14ac:dyDescent="0.25">
      <c r="A115" s="1188"/>
      <c r="B115" s="1190" t="s">
        <v>134</v>
      </c>
      <c r="C115" s="1190"/>
      <c r="D115" s="1190"/>
      <c r="E115" s="1191">
        <f>[12]INDUSTRY!$F$105</f>
        <v>0</v>
      </c>
      <c r="F115" s="1191">
        <f>[12]INDUSTRY!$G$105</f>
        <v>0</v>
      </c>
      <c r="G115" s="1191">
        <f>[12]INDUSTRY!$H$105</f>
        <v>0</v>
      </c>
      <c r="H115" s="1191">
        <f>[12]INDUSTRY!$I$105</f>
        <v>0</v>
      </c>
      <c r="I115" s="1191">
        <f>[12]INDUSTRY!$J$105</f>
        <v>0</v>
      </c>
      <c r="J115" s="1191">
        <f>[12]INDUSTRY!$K$105</f>
        <v>0</v>
      </c>
      <c r="K115" s="1191">
        <f>[12]INDUSTRY!$L$105</f>
        <v>0</v>
      </c>
      <c r="L115" s="1191">
        <f>[12]INDUSTRY!$M$105</f>
        <v>0</v>
      </c>
      <c r="M115" s="1191">
        <f>[12]INDUSTRY!$N$105</f>
        <v>0</v>
      </c>
      <c r="N115" s="1191">
        <f>[12]INDUSTRY!$O$105</f>
        <v>0</v>
      </c>
      <c r="O115" s="1191">
        <f>[12]INDUSTRY!$P$105</f>
        <v>0</v>
      </c>
      <c r="P115" s="1191">
        <f>[12]INDUSTRY!$Q$105</f>
        <v>0</v>
      </c>
    </row>
    <row r="116" spans="1:16" x14ac:dyDescent="0.25">
      <c r="A116" s="1188"/>
      <c r="B116" s="1190" t="s">
        <v>69</v>
      </c>
      <c r="C116" s="1190"/>
      <c r="D116" s="1190"/>
      <c r="E116" s="1191">
        <f>[12]INDUSTRY!$F$106</f>
        <v>0</v>
      </c>
      <c r="F116" s="1191">
        <f>[12]INDUSTRY!$G$106</f>
        <v>0</v>
      </c>
      <c r="G116" s="1191">
        <f>[12]INDUSTRY!$H$106</f>
        <v>0</v>
      </c>
      <c r="H116" s="1191">
        <f>[12]INDUSTRY!$I$106</f>
        <v>0</v>
      </c>
      <c r="I116" s="1191">
        <f>[12]INDUSTRY!$J$106</f>
        <v>0</v>
      </c>
      <c r="J116" s="1191">
        <f>[12]INDUSTRY!$K$106</f>
        <v>0</v>
      </c>
      <c r="K116" s="1191">
        <f>[12]INDUSTRY!$L$106</f>
        <v>0</v>
      </c>
      <c r="L116" s="1191">
        <f>[12]INDUSTRY!$M$106</f>
        <v>0</v>
      </c>
      <c r="M116" s="1191">
        <f>[12]INDUSTRY!$N$106</f>
        <v>0</v>
      </c>
      <c r="N116" s="1191">
        <f>[12]INDUSTRY!$O$106</f>
        <v>0</v>
      </c>
      <c r="O116" s="1191">
        <f>[12]INDUSTRY!$P$106</f>
        <v>0</v>
      </c>
      <c r="P116" s="1191">
        <f>[12]INDUSTRY!$Q$106</f>
        <v>0</v>
      </c>
    </row>
    <row r="117" spans="1:16" ht="15.75" thickBot="1" x14ac:dyDescent="0.3">
      <c r="A117" s="1241"/>
      <c r="B117" s="1192" t="s">
        <v>70</v>
      </c>
      <c r="C117" s="1192"/>
      <c r="D117" s="1192"/>
      <c r="E117" s="1191">
        <f>[12]INDUSTRY!$F$107</f>
        <v>0</v>
      </c>
      <c r="F117" s="1191">
        <f>[12]INDUSTRY!$G$107</f>
        <v>0</v>
      </c>
      <c r="G117" s="1191">
        <f>[12]INDUSTRY!$H$107</f>
        <v>0</v>
      </c>
      <c r="H117" s="1191">
        <f>[12]INDUSTRY!$I$107</f>
        <v>0</v>
      </c>
      <c r="I117" s="1191">
        <f>[12]INDUSTRY!$J$107</f>
        <v>0</v>
      </c>
      <c r="J117" s="1191">
        <f>[12]INDUSTRY!$K$107</f>
        <v>0</v>
      </c>
      <c r="K117" s="1191">
        <f>[12]INDUSTRY!$L$107</f>
        <v>0</v>
      </c>
      <c r="L117" s="1191">
        <f>[12]INDUSTRY!$M$107</f>
        <v>0</v>
      </c>
      <c r="M117" s="1191">
        <f>[12]INDUSTRY!$N$107</f>
        <v>0</v>
      </c>
      <c r="N117" s="1191">
        <f>[12]INDUSTRY!$O$107</f>
        <v>0</v>
      </c>
      <c r="O117" s="1191">
        <f>[12]INDUSTRY!$P$107</f>
        <v>0</v>
      </c>
      <c r="P117" s="1191">
        <f>[12]INDUSTRY!$Q$107</f>
        <v>0</v>
      </c>
    </row>
    <row r="118" spans="1:16" ht="15.75" thickBot="1" x14ac:dyDescent="0.3">
      <c r="A118" s="1434" t="s">
        <v>137</v>
      </c>
      <c r="B118" s="1462"/>
      <c r="C118" s="1462"/>
      <c r="D118" s="1463"/>
      <c r="E118" s="1191">
        <f>[12]INDUSTRY!$F$108</f>
        <v>29215.025000000001</v>
      </c>
      <c r="F118" s="1191">
        <f>[12]INDUSTRY!$G$108</f>
        <v>29445.998390000001</v>
      </c>
      <c r="G118" s="1191">
        <f>[12]INDUSTRY!$H$108</f>
        <v>29676.025000000001</v>
      </c>
      <c r="H118" s="1191">
        <f>[12]INDUSTRY!$I$108</f>
        <v>31304.684849999998</v>
      </c>
      <c r="I118" s="1191">
        <f>[12]INDUSTRY!$J$108</f>
        <v>31891.775389999999</v>
      </c>
      <c r="J118" s="1191">
        <f>[12]INDUSTRY!$K$108</f>
        <v>32794.016709999996</v>
      </c>
      <c r="K118" s="1191">
        <f>[12]INDUSTRY!$L$108</f>
        <v>33583.995629999998</v>
      </c>
      <c r="L118" s="1191">
        <f>[12]INDUSTRY!$M$108</f>
        <v>34260.06439</v>
      </c>
      <c r="M118" s="1191">
        <f>[12]INDUSTRY!$N$108</f>
        <v>34538.297709999999</v>
      </c>
      <c r="N118" s="1191">
        <f>[12]INDUSTRY!$O$108</f>
        <v>34827.364390000002</v>
      </c>
      <c r="O118" s="1191">
        <f>[12]INDUSTRY!$P$108</f>
        <v>35581.364390000002</v>
      </c>
      <c r="P118" s="1191">
        <f>[12]INDUSTRY!$Q$108</f>
        <v>36830.836389999997</v>
      </c>
    </row>
    <row r="119" spans="1:16" ht="15.75" thickBot="1" x14ac:dyDescent="0.3">
      <c r="A119" s="1216" t="s">
        <v>138</v>
      </c>
      <c r="B119" s="1217"/>
      <c r="C119" s="1217"/>
      <c r="D119" s="1217"/>
      <c r="E119" s="1187">
        <f>E105+E110+E114+E118</f>
        <v>5882735.5631300006</v>
      </c>
      <c r="F119" s="1187">
        <f t="shared" ref="F119:G119" si="85">F105+F110+F114+F118</f>
        <v>5578614.1241400009</v>
      </c>
      <c r="G119" s="1187">
        <f t="shared" si="85"/>
        <v>5333491.3921800004</v>
      </c>
      <c r="H119" s="1187">
        <f t="shared" ref="H119:J119" si="86">H105+H110+H114+H118</f>
        <v>5366472.13815</v>
      </c>
      <c r="I119" s="1187">
        <f t="shared" si="86"/>
        <v>5415886.5690700002</v>
      </c>
      <c r="J119" s="1187">
        <f t="shared" si="86"/>
        <v>5682268.8208000008</v>
      </c>
      <c r="K119" s="1187">
        <f t="shared" ref="K119:M119" si="87">K105+K110+K114+K118</f>
        <v>5602922.4750999995</v>
      </c>
      <c r="L119" s="1187">
        <f t="shared" si="87"/>
        <v>5788185.8257999998</v>
      </c>
      <c r="M119" s="1187">
        <f t="shared" si="87"/>
        <v>6407613.6978799999</v>
      </c>
      <c r="N119" s="1187">
        <f t="shared" ref="N119:P119" si="88">N105+N110+N114+N118</f>
        <v>6218430.8286999995</v>
      </c>
      <c r="O119" s="1187">
        <f t="shared" si="88"/>
        <v>6125990.7471233206</v>
      </c>
      <c r="P119" s="1187">
        <f t="shared" si="88"/>
        <v>6494532.8726948407</v>
      </c>
    </row>
    <row r="120" spans="1:16" x14ac:dyDescent="0.25">
      <c r="A120" s="1185" t="s">
        <v>139</v>
      </c>
      <c r="B120" s="1186"/>
      <c r="C120" s="1186"/>
      <c r="D120" s="1186"/>
      <c r="E120" s="1270">
        <f>SUM(E121:E124)</f>
        <v>2125444.0453399997</v>
      </c>
      <c r="F120" s="1270">
        <f t="shared" ref="F120:G120" si="89">SUM(F121:F124)</f>
        <v>2193667.4666300002</v>
      </c>
      <c r="G120" s="1270">
        <f t="shared" si="89"/>
        <v>2193766.4746400001</v>
      </c>
      <c r="H120" s="1270">
        <f t="shared" ref="H120:J120" si="90">SUM(H121:H124)</f>
        <v>2212535.00073</v>
      </c>
      <c r="I120" s="1270">
        <f t="shared" si="90"/>
        <v>2214043.5268099997</v>
      </c>
      <c r="J120" s="1270">
        <f t="shared" si="90"/>
        <v>2202460.7987899999</v>
      </c>
      <c r="K120" s="1270">
        <f t="shared" ref="K120:M120" si="91">SUM(K121:K124)</f>
        <v>2264950.9531399999</v>
      </c>
      <c r="L120" s="1270">
        <f t="shared" si="91"/>
        <v>2238196.3511100002</v>
      </c>
      <c r="M120" s="1270">
        <f t="shared" si="91"/>
        <v>2252006.1273499997</v>
      </c>
      <c r="N120" s="1270">
        <f t="shared" ref="N120:P120" si="92">SUM(N121:N124)</f>
        <v>2273558.36993</v>
      </c>
      <c r="O120" s="1270">
        <f t="shared" si="92"/>
        <v>2236036.7843999998</v>
      </c>
      <c r="P120" s="1270">
        <f t="shared" si="92"/>
        <v>2346834.0724499999</v>
      </c>
    </row>
    <row r="121" spans="1:16" x14ac:dyDescent="0.25">
      <c r="A121" s="1224"/>
      <c r="B121" s="1201" t="s">
        <v>73</v>
      </c>
      <c r="C121" s="1201"/>
      <c r="D121" s="1201"/>
      <c r="E121" s="1272">
        <f>[12]INDUSTRY!$F$111</f>
        <v>931400.66262999992</v>
      </c>
      <c r="F121" s="1272">
        <f>[12]INDUSTRY!$G$111</f>
        <v>991365.75791000004</v>
      </c>
      <c r="G121" s="1272">
        <f>[12]INDUSTRY!$H$111</f>
        <v>986314.74950000003</v>
      </c>
      <c r="H121" s="1272">
        <f>[12]INDUSTRY!$I$111</f>
        <v>1001790.98377</v>
      </c>
      <c r="I121" s="1272">
        <f>[12]INDUSTRY!$J$111</f>
        <v>1001966.26151</v>
      </c>
      <c r="J121" s="1272">
        <f>[12]INDUSTRY!$K$111</f>
        <v>979487.54038999986</v>
      </c>
      <c r="K121" s="1272">
        <f>[12]INDUSTRY!$L$111</f>
        <v>1048758.2754800001</v>
      </c>
      <c r="L121" s="1272">
        <f>[12]INDUSTRY!$M$111</f>
        <v>1046151.2442899999</v>
      </c>
      <c r="M121" s="1272">
        <f>[12]INDUSTRY!$N$111</f>
        <v>1049247.39374</v>
      </c>
      <c r="N121" s="1272">
        <f>[12]INDUSTRY!$O$111</f>
        <v>1053870.1857700001</v>
      </c>
      <c r="O121" s="1272">
        <f>[12]INDUSTRY!$P$111</f>
        <v>1070184.2047499998</v>
      </c>
      <c r="P121" s="1272">
        <f>[12]INDUSTRY!$Q$111</f>
        <v>1082097.5818399999</v>
      </c>
    </row>
    <row r="122" spans="1:16" x14ac:dyDescent="0.25">
      <c r="A122" s="1188"/>
      <c r="B122" s="1190" t="s">
        <v>74</v>
      </c>
      <c r="C122" s="1190"/>
      <c r="D122" s="1190"/>
      <c r="E122" s="1272">
        <f>[12]INDUSTRY!$F$112</f>
        <v>1912.3430000000001</v>
      </c>
      <c r="F122" s="1272">
        <f>[12]INDUSTRY!$G$112</f>
        <v>1818.759</v>
      </c>
      <c r="G122" s="1272">
        <f>[12]INDUSTRY!$H$112</f>
        <v>1836.241</v>
      </c>
      <c r="H122" s="1272">
        <f>[12]INDUSTRY!$I$112</f>
        <v>1744.6626699999999</v>
      </c>
      <c r="I122" s="1272">
        <f>[12]INDUSTRY!$J$112</f>
        <v>1697.3581499999998</v>
      </c>
      <c r="J122" s="1272">
        <f>[12]INDUSTRY!$K$112</f>
        <v>1603.9180599999995</v>
      </c>
      <c r="K122" s="1272">
        <f>[12]INDUSTRY!$L$112</f>
        <v>1734.7871900000005</v>
      </c>
      <c r="L122" s="1272">
        <f>[12]INDUSTRY!$M$112</f>
        <v>1690</v>
      </c>
      <c r="M122" s="1272">
        <f>[12]INDUSTRY!$N$112</f>
        <v>1704.6929900000002</v>
      </c>
      <c r="N122" s="1272">
        <f>[12]INDUSTRY!$O$112</f>
        <v>1628.80908</v>
      </c>
      <c r="O122" s="1272">
        <f>[12]INDUSTRY!$P$112</f>
        <v>1679.4392199999998</v>
      </c>
      <c r="P122" s="1272">
        <f>[12]INDUSTRY!$Q$112</f>
        <v>100586.83702000001</v>
      </c>
    </row>
    <row r="123" spans="1:16" x14ac:dyDescent="0.25">
      <c r="A123" s="1188"/>
      <c r="B123" s="1190" t="s">
        <v>75</v>
      </c>
      <c r="C123" s="1190"/>
      <c r="D123" s="1190"/>
      <c r="E123" s="1272">
        <f>[12]INDUSTRY!$F$113</f>
        <v>816519.16358000005</v>
      </c>
      <c r="F123" s="1272">
        <f>[12]INDUSTRY!$G$113</f>
        <v>811258.4680600001</v>
      </c>
      <c r="G123" s="1272">
        <f>[12]INDUSTRY!$H$113</f>
        <v>819804.20503000007</v>
      </c>
      <c r="H123" s="1272">
        <f>[12]INDUSTRY!$I$113</f>
        <v>826858.20260999992</v>
      </c>
      <c r="I123" s="1272">
        <f>[12]INDUSTRY!$J$113</f>
        <v>828594.58186999999</v>
      </c>
      <c r="J123" s="1272">
        <f>[12]INDUSTRY!$K$113</f>
        <v>836813.76481000008</v>
      </c>
      <c r="K123" s="1272">
        <f>[12]INDUSTRY!$L$113</f>
        <v>831259.64049000002</v>
      </c>
      <c r="L123" s="1272">
        <f>[12]INDUSTRY!$M$113</f>
        <v>808439.72525000013</v>
      </c>
      <c r="M123" s="1272">
        <f>[12]INDUSTRY!$N$113</f>
        <v>815792.64473000006</v>
      </c>
      <c r="N123" s="1272">
        <f>[12]INDUSTRY!$O$113</f>
        <v>815767.90014000004</v>
      </c>
      <c r="O123" s="1272">
        <f>[12]INDUSTRY!$P$113</f>
        <v>748115.70367000008</v>
      </c>
      <c r="P123" s="1272">
        <f>[12]INDUSTRY!$Q$113</f>
        <v>747478.28197999997</v>
      </c>
    </row>
    <row r="124" spans="1:16" x14ac:dyDescent="0.25">
      <c r="A124" s="1221"/>
      <c r="B124" s="1222" t="s">
        <v>76</v>
      </c>
      <c r="C124" s="1222"/>
      <c r="D124" s="1222"/>
      <c r="E124" s="1272">
        <f>[12]INDUSTRY!$F$114</f>
        <v>375611.87612999999</v>
      </c>
      <c r="F124" s="1272">
        <f>[12]INDUSTRY!$G$114</f>
        <v>389224.48165999993</v>
      </c>
      <c r="G124" s="1272">
        <f>[12]INDUSTRY!$H$114</f>
        <v>385811.27911</v>
      </c>
      <c r="H124" s="1272">
        <f>[12]INDUSTRY!$I$114</f>
        <v>382141.15168000001</v>
      </c>
      <c r="I124" s="1272">
        <f>[12]INDUSTRY!$J$114</f>
        <v>381785.32527999999</v>
      </c>
      <c r="J124" s="1272">
        <f>[12]INDUSTRY!$K$114</f>
        <v>384555.57552999997</v>
      </c>
      <c r="K124" s="1272">
        <f>[12]INDUSTRY!$L$114</f>
        <v>383198.24998000002</v>
      </c>
      <c r="L124" s="1272">
        <f>[12]INDUSTRY!$M$114</f>
        <v>381915.38157000003</v>
      </c>
      <c r="M124" s="1272">
        <f>[12]INDUSTRY!$N$114</f>
        <v>385261.39589000004</v>
      </c>
      <c r="N124" s="1272">
        <f>[12]INDUSTRY!$O$114</f>
        <v>402291.47493999999</v>
      </c>
      <c r="O124" s="1272">
        <f>[12]INDUSTRY!$P$114</f>
        <v>416057.43676000001</v>
      </c>
      <c r="P124" s="1272">
        <f>[12]INDUSTRY!$Q$114</f>
        <v>416671.37161000003</v>
      </c>
    </row>
    <row r="125" spans="1:16" x14ac:dyDescent="0.25">
      <c r="A125" s="1273" t="s">
        <v>77</v>
      </c>
      <c r="B125" s="1273"/>
      <c r="C125" s="1273"/>
      <c r="D125" s="1273"/>
      <c r="E125" s="1274">
        <f>SUM(E126:E130)</f>
        <v>3237809.5536900004</v>
      </c>
      <c r="F125" s="1274">
        <f t="shared" ref="F125:G125" si="93">SUM(F126:F130)</f>
        <v>3368954.2468499998</v>
      </c>
      <c r="G125" s="1274">
        <f t="shared" si="93"/>
        <v>3214211.0635199999</v>
      </c>
      <c r="H125" s="1274">
        <f t="shared" ref="H125:J125" si="94">SUM(H126:H130)</f>
        <v>3424407.4496400002</v>
      </c>
      <c r="I125" s="1274">
        <f t="shared" si="94"/>
        <v>2756802.5691</v>
      </c>
      <c r="J125" s="1274">
        <f t="shared" si="94"/>
        <v>2346800.9611299997</v>
      </c>
      <c r="K125" s="1274">
        <f t="shared" ref="K125:M125" si="95">SUM(K126:K130)</f>
        <v>2350997.4792299997</v>
      </c>
      <c r="L125" s="1274">
        <f t="shared" si="95"/>
        <v>2420368.9650239921</v>
      </c>
      <c r="M125" s="1274">
        <f t="shared" si="95"/>
        <v>3969621.9184099999</v>
      </c>
      <c r="N125" s="1274">
        <f t="shared" ref="N125:P125" si="96">SUM(N126:N130)</f>
        <v>2302594.9472672772</v>
      </c>
      <c r="O125" s="1274">
        <f t="shared" si="96"/>
        <v>2714179.13093</v>
      </c>
      <c r="P125" s="1274">
        <f t="shared" si="96"/>
        <v>2790569.3725187732</v>
      </c>
    </row>
    <row r="126" spans="1:16" x14ac:dyDescent="0.25">
      <c r="A126" s="1224"/>
      <c r="B126" s="1201" t="s">
        <v>140</v>
      </c>
      <c r="C126" s="1201"/>
      <c r="D126" s="1201"/>
      <c r="E126" s="1266">
        <f>[12]INDUSTRY!$F$116</f>
        <v>56750.794000000002</v>
      </c>
      <c r="F126" s="1266">
        <f>[12]INDUSTRY!$G$116</f>
        <v>57610.794000000002</v>
      </c>
      <c r="G126" s="1266">
        <f>[12]INDUSTRY!$H$116</f>
        <v>59022.663</v>
      </c>
      <c r="H126" s="1266">
        <f>[12]INDUSTRY!$I$116</f>
        <v>55122.663</v>
      </c>
      <c r="I126" s="1266">
        <f>[12]INDUSTRY!$J$116</f>
        <v>52413.163</v>
      </c>
      <c r="J126" s="1266">
        <f>[12]INDUSTRY!$K$116</f>
        <v>53537.364999999998</v>
      </c>
      <c r="K126" s="1266">
        <f>[12]INDUSTRY!$L$116</f>
        <v>52433.565000000002</v>
      </c>
      <c r="L126" s="1266">
        <f>[12]INDUSTRY!$M$116</f>
        <v>50144.127999999997</v>
      </c>
      <c r="M126" s="1266">
        <f>[12]INDUSTRY!$N$116</f>
        <v>51073.798000000003</v>
      </c>
      <c r="N126" s="1266">
        <f>[12]INDUSTRY!$O$116</f>
        <v>55399.243000000002</v>
      </c>
      <c r="O126" s="1266">
        <f>[12]INDUSTRY!$P$116</f>
        <v>63466.792000000001</v>
      </c>
      <c r="P126" s="1266">
        <f>[12]INDUSTRY!$Q$116</f>
        <v>65346.421999999999</v>
      </c>
    </row>
    <row r="127" spans="1:16" x14ac:dyDescent="0.25">
      <c r="A127" s="1188"/>
      <c r="B127" s="1190" t="s">
        <v>79</v>
      </c>
      <c r="C127" s="1190"/>
      <c r="D127" s="1190"/>
      <c r="E127" s="1266">
        <f>[12]INDUSTRY!$F$117</f>
        <v>1076056.34363</v>
      </c>
      <c r="F127" s="1266">
        <f>[12]INDUSTRY!$G$117</f>
        <v>1451486.7421499998</v>
      </c>
      <c r="G127" s="1266">
        <f>[12]INDUSTRY!$H$117</f>
        <v>1442069.15625</v>
      </c>
      <c r="H127" s="1266">
        <f>[12]INDUSTRY!$I$117</f>
        <v>1863242.1563200001</v>
      </c>
      <c r="I127" s="1266">
        <f>[12]INDUSTRY!$J$117</f>
        <v>893406.04468000005</v>
      </c>
      <c r="J127" s="1266">
        <f>[12]INDUSTRY!$K$117</f>
        <v>712549.57334999985</v>
      </c>
      <c r="K127" s="1266">
        <f>[12]INDUSTRY!$L$117</f>
        <v>596206.0972800001</v>
      </c>
      <c r="L127" s="1266">
        <f>[12]INDUSTRY!$M$117</f>
        <v>1008659.89775</v>
      </c>
      <c r="M127" s="1266">
        <f>[12]INDUSTRY!$N$117</f>
        <v>544850.50841999997</v>
      </c>
      <c r="N127" s="1266">
        <f>[12]INDUSTRY!$O$117</f>
        <v>714203.64413999999</v>
      </c>
      <c r="O127" s="1266">
        <f>[12]INDUSTRY!$P$117</f>
        <v>1106317.9709300003</v>
      </c>
      <c r="P127" s="1266">
        <f>[12]INDUSTRY!$Q$117</f>
        <v>1021733.6251000001</v>
      </c>
    </row>
    <row r="128" spans="1:16" x14ac:dyDescent="0.25">
      <c r="A128" s="1188"/>
      <c r="B128" s="1190" t="s">
        <v>80</v>
      </c>
      <c r="C128" s="1190"/>
      <c r="D128" s="1190"/>
      <c r="E128" s="1266">
        <f>[12]INDUSTRY!$F$118</f>
        <v>1011942.24547</v>
      </c>
      <c r="F128" s="1266">
        <f>[12]INDUSTRY!$G$118</f>
        <v>718495.79453999992</v>
      </c>
      <c r="G128" s="1266">
        <f>[12]INDUSTRY!$H$118</f>
        <v>636379.5637099999</v>
      </c>
      <c r="H128" s="1266">
        <f>[12]INDUSTRY!$I$118</f>
        <v>325853.60991999996</v>
      </c>
      <c r="I128" s="1266">
        <f>[12]INDUSTRY!$J$118</f>
        <v>625795.75977</v>
      </c>
      <c r="J128" s="1266">
        <f>[12]INDUSTRY!$K$118</f>
        <v>251925.26768999998</v>
      </c>
      <c r="K128" s="1266">
        <f>[12]INDUSTRY!$L$118</f>
        <v>563171.72860999999</v>
      </c>
      <c r="L128" s="1266">
        <f>[12]INDUSTRY!$M$118</f>
        <v>255886.5117</v>
      </c>
      <c r="M128" s="1266">
        <f>[12]INDUSTRY!$N$118</f>
        <v>2275465.1551099997</v>
      </c>
      <c r="N128" s="1266">
        <f>[12]INDUSTRY!$O$118</f>
        <v>499483.63532999996</v>
      </c>
      <c r="O128" s="1266">
        <f>[12]INDUSTRY!$P$118</f>
        <v>456346.58500000002</v>
      </c>
      <c r="P128" s="1266">
        <f>[12]INDUSTRY!$Q$118</f>
        <v>533802.99371000007</v>
      </c>
    </row>
    <row r="129" spans="1:16" x14ac:dyDescent="0.25">
      <c r="A129" s="1188"/>
      <c r="B129" s="1190" t="s">
        <v>141</v>
      </c>
      <c r="C129" s="1190"/>
      <c r="D129" s="1190"/>
      <c r="E129" s="1266">
        <f>[12]INDUSTRY!$F$119</f>
        <v>243073.633</v>
      </c>
      <c r="F129" s="1266">
        <f>[12]INDUSTRY!$G$119</f>
        <v>320096.08850000001</v>
      </c>
      <c r="G129" s="1266">
        <f>[12]INDUSTRY!$H$119</f>
        <v>312405.87699999998</v>
      </c>
      <c r="H129" s="1266">
        <f>[12]INDUSTRY!$I$119</f>
        <v>315892.97690000001</v>
      </c>
      <c r="I129" s="1266">
        <f>[12]INDUSTRY!$J$119</f>
        <v>337933.11849000002</v>
      </c>
      <c r="J129" s="1266">
        <f>[12]INDUSTRY!$K$119</f>
        <v>259570.05683000002</v>
      </c>
      <c r="K129" s="1266">
        <f>[12]INDUSTRY!$L$119</f>
        <v>256075.08918999997</v>
      </c>
      <c r="L129" s="1266">
        <f>[12]INDUSTRY!$M$119</f>
        <v>263982.57394000003</v>
      </c>
      <c r="M129" s="1266">
        <f>[12]INDUSTRY!$N$119</f>
        <v>247822.50552999999</v>
      </c>
      <c r="N129" s="1266">
        <f>[12]INDUSTRY!$O$119</f>
        <v>254321.54569</v>
      </c>
      <c r="O129" s="1266">
        <f>[12]INDUSTRY!$P$119</f>
        <v>266084.03038999997</v>
      </c>
      <c r="P129" s="1266">
        <f>[12]INDUSTRY!$Q$119</f>
        <v>253164.57697000002</v>
      </c>
    </row>
    <row r="130" spans="1:16" ht="15.75" thickBot="1" x14ac:dyDescent="0.3">
      <c r="A130" s="1194"/>
      <c r="B130" s="1196" t="s">
        <v>43</v>
      </c>
      <c r="C130" s="1196"/>
      <c r="D130" s="1196"/>
      <c r="E130" s="1266">
        <f>[12]INDUSTRY!$F$120</f>
        <v>849986.53759000008</v>
      </c>
      <c r="F130" s="1266">
        <f>[12]INDUSTRY!$G$120</f>
        <v>821264.82765999984</v>
      </c>
      <c r="G130" s="1266">
        <f>[12]INDUSTRY!$H$120</f>
        <v>764333.80356000003</v>
      </c>
      <c r="H130" s="1266">
        <f>[12]INDUSTRY!$I$120</f>
        <v>864296.04350000003</v>
      </c>
      <c r="I130" s="1266">
        <f>[12]INDUSTRY!$J$120</f>
        <v>847254.48316000006</v>
      </c>
      <c r="J130" s="1266">
        <f>[12]INDUSTRY!$K$120</f>
        <v>1069218.69826</v>
      </c>
      <c r="K130" s="1266">
        <f>[12]INDUSTRY!$L$120</f>
        <v>883110.99914999993</v>
      </c>
      <c r="L130" s="1266">
        <f>[12]INDUSTRY!$M$120</f>
        <v>841695.85363399202</v>
      </c>
      <c r="M130" s="1266">
        <f>[12]INDUSTRY!$N$120</f>
        <v>850409.9513500001</v>
      </c>
      <c r="N130" s="1266">
        <f>[12]INDUSTRY!$O$120</f>
        <v>779186.87910727691</v>
      </c>
      <c r="O130" s="1266">
        <f>[12]INDUSTRY!$P$120</f>
        <v>821963.75260999997</v>
      </c>
      <c r="P130" s="1266">
        <f>[12]INDUSTRY!$Q$120</f>
        <v>916521.75473877287</v>
      </c>
    </row>
    <row r="131" spans="1:16" ht="15.75" thickBot="1" x14ac:dyDescent="0.3">
      <c r="A131" s="1202" t="s">
        <v>81</v>
      </c>
      <c r="B131" s="1258"/>
      <c r="C131" s="1258"/>
      <c r="D131" s="1258"/>
      <c r="E131" s="1187">
        <f>E71+E81+E104+E119+E120+E125</f>
        <v>133690954.40321229</v>
      </c>
      <c r="F131" s="1187">
        <f t="shared" ref="F131:G131" si="97">F71+F81+F104+F119+F120+F125</f>
        <v>134559489.22057</v>
      </c>
      <c r="G131" s="1187">
        <f t="shared" si="97"/>
        <v>136881275.85194001</v>
      </c>
      <c r="H131" s="1187">
        <f t="shared" ref="H131:J131" si="98">H71+H81+H104+H119+H120+H125</f>
        <v>138932749.41800001</v>
      </c>
      <c r="I131" s="1187">
        <f t="shared" si="98"/>
        <v>141452527.0314</v>
      </c>
      <c r="J131" s="1187">
        <f t="shared" si="98"/>
        <v>138031491.16320002</v>
      </c>
      <c r="K131" s="1187">
        <f t="shared" ref="K131:M131" si="99">K71+K81+K104+K119+K120+K125</f>
        <v>138864915.15359998</v>
      </c>
      <c r="L131" s="1187">
        <f t="shared" si="99"/>
        <v>140507674.56818011</v>
      </c>
      <c r="M131" s="1187">
        <f t="shared" si="99"/>
        <v>142778945.15414</v>
      </c>
      <c r="N131" s="1187">
        <f t="shared" ref="N131:P131" si="100">N71+N81+N104+N119+N120+N125</f>
        <v>141377867.11588827</v>
      </c>
      <c r="O131" s="1187">
        <f t="shared" si="100"/>
        <v>141496897.71077999</v>
      </c>
      <c r="P131" s="1187">
        <f t="shared" si="100"/>
        <v>142195115.96076676</v>
      </c>
    </row>
    <row r="132" spans="1:16" ht="15.75" thickBot="1" x14ac:dyDescent="0.3">
      <c r="A132" s="1259" t="s">
        <v>82</v>
      </c>
      <c r="B132" s="1260"/>
      <c r="C132" s="1261"/>
      <c r="D132" s="1261"/>
      <c r="E132" s="1262"/>
      <c r="F132" s="1262"/>
      <c r="G132" s="1262"/>
      <c r="H132" s="1262"/>
      <c r="I132" s="1262"/>
      <c r="J132" s="1262"/>
      <c r="K132" s="1262"/>
      <c r="L132" s="1262"/>
      <c r="M132" s="1262"/>
      <c r="N132" s="1262"/>
      <c r="O132" s="1262"/>
      <c r="P132" s="1262"/>
    </row>
    <row r="133" spans="1:16" x14ac:dyDescent="0.25">
      <c r="A133" s="1224" t="s">
        <v>83</v>
      </c>
      <c r="B133" s="1201"/>
      <c r="C133" s="1201"/>
      <c r="D133" s="1201"/>
      <c r="E133" s="1191"/>
      <c r="F133" s="1191"/>
      <c r="G133" s="1191"/>
      <c r="H133" s="1191"/>
      <c r="I133" s="1191"/>
      <c r="J133" s="1191"/>
      <c r="K133" s="1191"/>
      <c r="L133" s="1191"/>
      <c r="M133" s="1191"/>
      <c r="N133" s="1191"/>
      <c r="O133" s="1191"/>
      <c r="P133" s="1191"/>
    </row>
    <row r="134" spans="1:16" x14ac:dyDescent="0.25">
      <c r="A134" s="1188" t="s">
        <v>142</v>
      </c>
      <c r="B134" s="1190"/>
      <c r="C134" s="1190"/>
      <c r="D134" s="1190"/>
      <c r="E134" s="1191"/>
      <c r="F134" s="1191"/>
      <c r="G134" s="1191"/>
      <c r="H134" s="1191"/>
      <c r="I134" s="1191"/>
      <c r="J134" s="1191"/>
      <c r="K134" s="1191"/>
      <c r="L134" s="1191"/>
      <c r="M134" s="1191"/>
      <c r="N134" s="1191"/>
      <c r="O134" s="1191"/>
      <c r="P134" s="1191"/>
    </row>
    <row r="135" spans="1:16" ht="15.75" thickBot="1" x14ac:dyDescent="0.3">
      <c r="A135" s="1263" t="s">
        <v>143</v>
      </c>
      <c r="B135" s="1264"/>
      <c r="C135" s="1264"/>
      <c r="D135" s="1264"/>
      <c r="E135" s="1191">
        <f>[11]INDUSTRY!$F$125</f>
        <v>0</v>
      </c>
      <c r="F135" s="1191">
        <f>[11]INDUSTRY!$G$125</f>
        <v>0</v>
      </c>
      <c r="G135" s="1191">
        <f>[11]INDUSTRY!$H$125</f>
        <v>0</v>
      </c>
      <c r="H135" s="1191">
        <f>[11]INDUSTRY!$F$125</f>
        <v>0</v>
      </c>
      <c r="I135" s="1191">
        <f>[11]INDUSTRY!$F$125</f>
        <v>0</v>
      </c>
      <c r="J135" s="1191">
        <f>[11]INDUSTRY!$F$125</f>
        <v>0</v>
      </c>
      <c r="K135" s="1191">
        <f>[11]INDUSTRY!$F$125</f>
        <v>0</v>
      </c>
      <c r="L135" s="1191">
        <f>[11]INDUSTRY!$F$125</f>
        <v>0</v>
      </c>
      <c r="M135" s="1191">
        <f>[11]INDUSTRY!$F$125</f>
        <v>0</v>
      </c>
      <c r="N135" s="1191">
        <f>[11]INDUSTRY!$F$125</f>
        <v>0</v>
      </c>
      <c r="O135" s="1191">
        <f>[11]INDUSTRY!$F$125</f>
        <v>0</v>
      </c>
      <c r="P135" s="1191">
        <f>[11]INDUSTRY!$F$125</f>
        <v>0</v>
      </c>
    </row>
    <row r="136" spans="1:16" x14ac:dyDescent="0.25">
      <c r="E136" s="1183"/>
      <c r="F136" s="1183"/>
      <c r="G136" s="1183"/>
      <c r="H136" s="1183"/>
      <c r="I136" s="1183"/>
      <c r="J136" s="1183"/>
      <c r="K136" s="1183"/>
      <c r="L136" s="1183"/>
      <c r="M136" s="1183"/>
      <c r="N136" s="1183"/>
      <c r="O136" s="1183"/>
      <c r="P136" s="1183"/>
    </row>
    <row r="137" spans="1:16" x14ac:dyDescent="0.25">
      <c r="E137" s="1183"/>
      <c r="F137" s="1276"/>
      <c r="G137" s="1276"/>
      <c r="H137" s="1276"/>
      <c r="I137" s="1276"/>
      <c r="J137" s="1276"/>
      <c r="K137" s="1276"/>
      <c r="L137" s="1183"/>
      <c r="M137" s="1183"/>
      <c r="N137" s="1183"/>
      <c r="O137" s="1183"/>
      <c r="P137" s="1183"/>
    </row>
    <row r="138" spans="1:16" x14ac:dyDescent="0.25">
      <c r="N138" s="1178"/>
      <c r="O138" s="1178"/>
      <c r="P138" s="1178"/>
    </row>
    <row r="139" spans="1:16" x14ac:dyDescent="0.25">
      <c r="N139" s="1178"/>
      <c r="O139" s="1178"/>
      <c r="P139" s="1178"/>
    </row>
    <row r="140" spans="1:16" x14ac:dyDescent="0.25">
      <c r="L140" s="1183"/>
      <c r="N140" s="1178"/>
      <c r="O140" s="1178"/>
      <c r="P140" s="1178"/>
    </row>
    <row r="141" spans="1:16" x14ac:dyDescent="0.25">
      <c r="N141" s="1178"/>
      <c r="O141" s="1178"/>
      <c r="P141" s="1178"/>
    </row>
    <row r="142" spans="1:16" x14ac:dyDescent="0.25">
      <c r="N142" s="1178"/>
      <c r="O142" s="1178"/>
      <c r="P142" s="1178"/>
    </row>
    <row r="143" spans="1:16" x14ac:dyDescent="0.25">
      <c r="N143" s="1178"/>
      <c r="O143" s="1178"/>
      <c r="P143" s="1178"/>
    </row>
    <row r="144" spans="1:16" x14ac:dyDescent="0.25">
      <c r="N144" s="1178"/>
      <c r="O144" s="1178"/>
      <c r="P144" s="1178"/>
    </row>
    <row r="145" spans="14:16" x14ac:dyDescent="0.25">
      <c r="N145" s="1178"/>
      <c r="O145" s="1178"/>
      <c r="P145" s="1178"/>
    </row>
    <row r="146" spans="14:16" x14ac:dyDescent="0.25">
      <c r="N146" s="1178"/>
      <c r="O146" s="1178"/>
      <c r="P146" s="1178"/>
    </row>
    <row r="147" spans="14:16" x14ac:dyDescent="0.25">
      <c r="N147" s="1178"/>
      <c r="O147" s="1178"/>
      <c r="P147" s="1178"/>
    </row>
    <row r="148" spans="14:16" x14ac:dyDescent="0.25">
      <c r="N148" s="1178"/>
      <c r="O148" s="1178"/>
      <c r="P148" s="1178"/>
    </row>
    <row r="149" spans="14:16" x14ac:dyDescent="0.25">
      <c r="N149" s="1178"/>
      <c r="O149" s="1178"/>
      <c r="P149" s="1178"/>
    </row>
    <row r="150" spans="14:16" x14ac:dyDescent="0.25">
      <c r="N150" s="1178"/>
      <c r="O150" s="1178"/>
      <c r="P150" s="1178"/>
    </row>
    <row r="151" spans="14:16" x14ac:dyDescent="0.25">
      <c r="N151" s="1178"/>
      <c r="O151" s="1178"/>
      <c r="P151" s="1178"/>
    </row>
    <row r="152" spans="14:16" x14ac:dyDescent="0.25">
      <c r="N152" s="1178"/>
      <c r="O152" s="1178"/>
      <c r="P152" s="1178"/>
    </row>
    <row r="153" spans="14:16" x14ac:dyDescent="0.25">
      <c r="N153" s="1178"/>
      <c r="O153" s="1178"/>
      <c r="P153" s="1178"/>
    </row>
    <row r="154" spans="14:16" x14ac:dyDescent="0.25">
      <c r="N154" s="1178"/>
      <c r="O154" s="1178"/>
      <c r="P154" s="1178"/>
    </row>
    <row r="155" spans="14:16" x14ac:dyDescent="0.25">
      <c r="N155" s="1178"/>
      <c r="O155" s="1178"/>
      <c r="P155" s="1178"/>
    </row>
    <row r="156" spans="14:16" x14ac:dyDescent="0.25">
      <c r="N156" s="1178"/>
      <c r="O156" s="1178"/>
      <c r="P156" s="1178"/>
    </row>
    <row r="157" spans="14:16" x14ac:dyDescent="0.25">
      <c r="N157" s="1178"/>
      <c r="O157" s="1178"/>
      <c r="P157" s="1178"/>
    </row>
    <row r="158" spans="14:16" x14ac:dyDescent="0.25">
      <c r="N158" s="1178"/>
      <c r="O158" s="1178"/>
      <c r="P158" s="1178"/>
    </row>
    <row r="159" spans="14:16" x14ac:dyDescent="0.25">
      <c r="N159" s="1178"/>
      <c r="O159" s="1178"/>
      <c r="P159" s="1178"/>
    </row>
    <row r="160" spans="14:16" x14ac:dyDescent="0.25">
      <c r="N160" s="1178"/>
      <c r="O160" s="1178"/>
      <c r="P160" s="1178"/>
    </row>
    <row r="161" spans="14:16" x14ac:dyDescent="0.25">
      <c r="N161" s="1178"/>
      <c r="O161" s="1178"/>
      <c r="P161" s="1178"/>
    </row>
    <row r="162" spans="14:16" x14ac:dyDescent="0.25">
      <c r="N162" s="1178"/>
      <c r="O162" s="1178"/>
      <c r="P162" s="1178"/>
    </row>
    <row r="163" spans="14:16" x14ac:dyDescent="0.25">
      <c r="N163" s="1178"/>
      <c r="O163" s="1178"/>
      <c r="P163" s="1178"/>
    </row>
    <row r="164" spans="14:16" x14ac:dyDescent="0.25">
      <c r="N164" s="1178"/>
      <c r="O164" s="1178"/>
      <c r="P164" s="1178"/>
    </row>
    <row r="165" spans="14:16" x14ac:dyDescent="0.25">
      <c r="N165" s="1178"/>
      <c r="O165" s="1178"/>
      <c r="P165" s="1178"/>
    </row>
    <row r="166" spans="14:16" x14ac:dyDescent="0.25">
      <c r="N166" s="1178"/>
      <c r="O166" s="1178"/>
      <c r="P166" s="1178"/>
    </row>
    <row r="167" spans="14:16" x14ac:dyDescent="0.25">
      <c r="N167" s="1178"/>
      <c r="O167" s="1178"/>
      <c r="P167" s="1178"/>
    </row>
    <row r="168" spans="14:16" x14ac:dyDescent="0.25">
      <c r="N168" s="1178"/>
      <c r="O168" s="1178"/>
      <c r="P168" s="1178"/>
    </row>
    <row r="169" spans="14:16" x14ac:dyDescent="0.25">
      <c r="N169" s="1178"/>
      <c r="O169" s="1178"/>
      <c r="P169" s="1178"/>
    </row>
    <row r="170" spans="14:16" x14ac:dyDescent="0.25">
      <c r="N170" s="1178"/>
      <c r="O170" s="1178"/>
      <c r="P170" s="1178"/>
    </row>
    <row r="171" spans="14:16" x14ac:dyDescent="0.25">
      <c r="N171" s="1178"/>
      <c r="O171" s="1178"/>
      <c r="P171" s="1178"/>
    </row>
    <row r="172" spans="14:16" x14ac:dyDescent="0.25">
      <c r="N172" s="1178"/>
      <c r="O172" s="1178"/>
      <c r="P172" s="1178"/>
    </row>
    <row r="173" spans="14:16" x14ac:dyDescent="0.25">
      <c r="N173" s="1178"/>
      <c r="O173" s="1178"/>
      <c r="P173" s="1178"/>
    </row>
    <row r="174" spans="14:16" x14ac:dyDescent="0.25">
      <c r="N174" s="1178"/>
      <c r="O174" s="1178"/>
      <c r="P174" s="1178"/>
    </row>
    <row r="175" spans="14:16" x14ac:dyDescent="0.25">
      <c r="N175" s="1178"/>
      <c r="O175" s="1178"/>
      <c r="P175" s="1178"/>
    </row>
    <row r="176" spans="14:16" x14ac:dyDescent="0.25">
      <c r="N176" s="1178"/>
      <c r="O176" s="1178"/>
      <c r="P176" s="1178"/>
    </row>
    <row r="177" spans="14:16" x14ac:dyDescent="0.25">
      <c r="N177" s="1178"/>
      <c r="O177" s="1178"/>
      <c r="P177" s="1178"/>
    </row>
    <row r="178" spans="14:16" x14ac:dyDescent="0.25">
      <c r="N178" s="1178"/>
      <c r="O178" s="1178"/>
      <c r="P178" s="1178"/>
    </row>
    <row r="179" spans="14:16" x14ac:dyDescent="0.25">
      <c r="N179" s="1178"/>
      <c r="O179" s="1178"/>
      <c r="P179" s="1178"/>
    </row>
    <row r="180" spans="14:16" x14ac:dyDescent="0.25">
      <c r="N180" s="1178"/>
      <c r="O180" s="1178"/>
      <c r="P180" s="1178"/>
    </row>
    <row r="181" spans="14:16" x14ac:dyDescent="0.25">
      <c r="N181" s="1178"/>
      <c r="O181" s="1178"/>
      <c r="P181" s="1178"/>
    </row>
    <row r="182" spans="14:16" x14ac:dyDescent="0.25">
      <c r="N182" s="1178"/>
      <c r="O182" s="1178"/>
      <c r="P182" s="1178"/>
    </row>
    <row r="183" spans="14:16" x14ac:dyDescent="0.25">
      <c r="N183" s="1178"/>
      <c r="O183" s="1178"/>
      <c r="P183" s="1178"/>
    </row>
    <row r="184" spans="14:16" x14ac:dyDescent="0.25">
      <c r="N184" s="1178"/>
      <c r="O184" s="1178"/>
      <c r="P184" s="1178"/>
    </row>
    <row r="185" spans="14:16" x14ac:dyDescent="0.25">
      <c r="N185" s="1178"/>
      <c r="O185" s="1178"/>
      <c r="P185" s="1178"/>
    </row>
    <row r="186" spans="14:16" x14ac:dyDescent="0.25">
      <c r="N186" s="1178"/>
      <c r="O186" s="1178"/>
      <c r="P186" s="1178"/>
    </row>
    <row r="187" spans="14:16" x14ac:dyDescent="0.25">
      <c r="N187" s="1178"/>
      <c r="O187" s="1178"/>
      <c r="P187" s="1178"/>
    </row>
    <row r="188" spans="14:16" x14ac:dyDescent="0.25">
      <c r="N188" s="1178"/>
      <c r="O188" s="1178"/>
      <c r="P188" s="1178"/>
    </row>
    <row r="189" spans="14:16" x14ac:dyDescent="0.25">
      <c r="N189" s="1178"/>
      <c r="O189" s="1178"/>
      <c r="P189" s="1178"/>
    </row>
    <row r="190" spans="14:16" x14ac:dyDescent="0.25">
      <c r="N190" s="1178"/>
      <c r="O190" s="1178"/>
      <c r="P190" s="1178"/>
    </row>
    <row r="191" spans="14:16" x14ac:dyDescent="0.25">
      <c r="N191" s="1178"/>
      <c r="O191" s="1178"/>
      <c r="P191" s="1178"/>
    </row>
    <row r="192" spans="14:16" x14ac:dyDescent="0.25">
      <c r="N192" s="1178"/>
      <c r="O192" s="1178"/>
      <c r="P192" s="1178"/>
    </row>
    <row r="193" spans="14:16" x14ac:dyDescent="0.25">
      <c r="N193" s="1178"/>
      <c r="O193" s="1178"/>
      <c r="P193" s="1178"/>
    </row>
    <row r="194" spans="14:16" x14ac:dyDescent="0.25">
      <c r="N194" s="1178"/>
      <c r="O194" s="1178"/>
      <c r="P194" s="1178"/>
    </row>
  </sheetData>
  <mergeCells count="28">
    <mergeCell ref="A118:D118"/>
    <mergeCell ref="I12:I15"/>
    <mergeCell ref="J12:J15"/>
    <mergeCell ref="K12:K15"/>
    <mergeCell ref="L12:L15"/>
    <mergeCell ref="A16:D16"/>
    <mergeCell ref="A69:D70"/>
    <mergeCell ref="B90:D90"/>
    <mergeCell ref="A9:P9"/>
    <mergeCell ref="A10:D15"/>
    <mergeCell ref="E10:G11"/>
    <mergeCell ref="H10:J11"/>
    <mergeCell ref="K10:M11"/>
    <mergeCell ref="N10:P11"/>
    <mergeCell ref="E12:E15"/>
    <mergeCell ref="F12:F15"/>
    <mergeCell ref="G12:G15"/>
    <mergeCell ref="H12:H15"/>
    <mergeCell ref="O12:O15"/>
    <mergeCell ref="P12:P15"/>
    <mergeCell ref="M12:M15"/>
    <mergeCell ref="N12:N15"/>
    <mergeCell ref="A8:P8"/>
    <mergeCell ref="D1:D3"/>
    <mergeCell ref="E1:E3"/>
    <mergeCell ref="G1:H3"/>
    <mergeCell ref="A4:M4"/>
    <mergeCell ref="A7:P7"/>
  </mergeCells>
  <pageMargins left="0.7" right="0.7" top="0.75" bottom="0.75" header="0.3" footer="0.3"/>
  <pageSetup paperSize="9" scale="36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R118"/>
  <sheetViews>
    <sheetView view="pageBreakPreview" zoomScaleNormal="100" zoomScaleSheetLayoutView="100" workbookViewId="0">
      <selection activeCell="D13" sqref="D13"/>
    </sheetView>
  </sheetViews>
  <sheetFormatPr defaultRowHeight="15" x14ac:dyDescent="0.25"/>
  <cols>
    <col min="1" max="1" width="1.5703125" customWidth="1"/>
    <col min="4" max="4" width="54.28515625" customWidth="1"/>
    <col min="5" max="5" width="11.42578125" customWidth="1"/>
    <col min="6" max="6" width="10.85546875" customWidth="1"/>
    <col min="7" max="7" width="11.5703125" customWidth="1"/>
    <col min="8" max="9" width="11.140625" customWidth="1"/>
  </cols>
  <sheetData>
    <row r="6" spans="2:18" x14ac:dyDescent="0.25">
      <c r="K6" s="137"/>
      <c r="L6" s="137"/>
      <c r="M6" s="137"/>
      <c r="N6" s="137"/>
      <c r="O6" s="137"/>
      <c r="P6" s="137"/>
      <c r="Q6" s="137"/>
      <c r="R6" s="137"/>
    </row>
    <row r="7" spans="2:18" x14ac:dyDescent="0.25">
      <c r="B7" s="1303" t="s">
        <v>144</v>
      </c>
      <c r="C7" s="1303"/>
      <c r="D7" s="1303"/>
      <c r="E7" s="1303"/>
      <c r="F7" s="1303"/>
      <c r="G7" s="1303"/>
      <c r="H7" s="1303"/>
      <c r="I7" s="973"/>
      <c r="J7" s="707"/>
      <c r="K7" s="138"/>
      <c r="L7" s="138"/>
      <c r="M7" s="138"/>
      <c r="N7" s="138"/>
      <c r="O7" s="138"/>
      <c r="P7" s="138"/>
      <c r="Q7" s="138"/>
      <c r="R7" s="137"/>
    </row>
    <row r="8" spans="2:18" ht="15.75" x14ac:dyDescent="0.25">
      <c r="C8" s="196"/>
      <c r="D8" s="196"/>
      <c r="E8" s="196"/>
      <c r="F8" s="197"/>
      <c r="G8" s="196"/>
      <c r="H8" s="196"/>
      <c r="I8" s="196"/>
      <c r="J8" s="196"/>
      <c r="K8" s="1304"/>
      <c r="L8" s="1304"/>
      <c r="M8" s="1304"/>
      <c r="N8" s="1304"/>
      <c r="O8" s="1304"/>
      <c r="P8" s="1305"/>
      <c r="Q8" s="1305"/>
      <c r="R8" s="1305"/>
    </row>
    <row r="9" spans="2:18" ht="21.75" x14ac:dyDescent="0.3">
      <c r="B9" s="1306" t="s">
        <v>145</v>
      </c>
      <c r="C9" s="1306"/>
      <c r="D9" s="1306"/>
      <c r="E9" s="1306"/>
      <c r="F9" s="1306"/>
      <c r="G9" s="1306"/>
      <c r="H9" s="1306"/>
      <c r="I9" s="974"/>
      <c r="J9" s="706"/>
      <c r="K9" s="149"/>
      <c r="L9" s="149"/>
      <c r="M9" s="149"/>
      <c r="N9" s="149"/>
      <c r="O9" s="149"/>
      <c r="P9" s="149"/>
      <c r="Q9" s="149"/>
      <c r="R9" s="149"/>
    </row>
    <row r="10" spans="2:18" ht="21.75" x14ac:dyDescent="0.3">
      <c r="B10" s="1306" t="s">
        <v>150</v>
      </c>
      <c r="C10" s="1306"/>
      <c r="D10" s="1306"/>
      <c r="E10" s="1306"/>
      <c r="F10" s="1306"/>
      <c r="G10" s="1306"/>
      <c r="H10" s="1306"/>
      <c r="I10" s="974"/>
      <c r="J10" s="706"/>
      <c r="K10" s="135"/>
      <c r="L10" s="135"/>
      <c r="M10" s="135"/>
      <c r="N10" s="135"/>
      <c r="O10" s="135"/>
      <c r="P10" s="135"/>
      <c r="Q10" s="135"/>
      <c r="R10" s="135"/>
    </row>
    <row r="11" spans="2:18" ht="21.75" x14ac:dyDescent="0.3">
      <c r="B11" s="1306" t="s">
        <v>161</v>
      </c>
      <c r="C11" s="1306"/>
      <c r="D11" s="1306"/>
      <c r="E11" s="1306"/>
      <c r="F11" s="1306"/>
      <c r="G11" s="1306"/>
      <c r="H11" s="1306"/>
      <c r="I11" s="974"/>
      <c r="J11" s="706"/>
      <c r="K11" s="135"/>
      <c r="L11" s="135"/>
      <c r="M11" s="135"/>
      <c r="N11" s="135"/>
      <c r="O11" s="135"/>
      <c r="P11" s="135"/>
      <c r="Q11" s="135"/>
      <c r="R11" s="135"/>
    </row>
    <row r="12" spans="2:18" ht="21.75" x14ac:dyDescent="0.3">
      <c r="B12" s="974"/>
      <c r="C12" s="974"/>
      <c r="D12" s="974"/>
      <c r="E12" s="974"/>
      <c r="F12" s="974"/>
      <c r="G12" s="974"/>
      <c r="H12" s="974"/>
      <c r="I12" s="974"/>
      <c r="J12" s="706"/>
      <c r="K12" s="135"/>
      <c r="L12" s="135"/>
      <c r="M12" s="135"/>
      <c r="N12" s="135"/>
      <c r="O12" s="135"/>
      <c r="P12" s="135"/>
      <c r="Q12" s="135"/>
      <c r="R12" s="135"/>
    </row>
    <row r="13" spans="2:18" ht="21.75" x14ac:dyDescent="0.3">
      <c r="B13" s="974"/>
      <c r="C13" s="974"/>
      <c r="D13" s="974"/>
      <c r="E13" s="974"/>
      <c r="F13" s="974"/>
      <c r="G13" s="974"/>
      <c r="H13" s="974"/>
      <c r="I13" s="974"/>
      <c r="J13" s="706"/>
      <c r="K13" s="135"/>
      <c r="L13" s="135"/>
      <c r="M13" s="135"/>
      <c r="N13" s="135"/>
      <c r="O13" s="135"/>
      <c r="P13" s="135"/>
      <c r="Q13" s="135"/>
      <c r="R13" s="135"/>
    </row>
    <row r="14" spans="2:18" ht="21.75" x14ac:dyDescent="0.3">
      <c r="B14" s="974"/>
      <c r="C14" s="974"/>
      <c r="D14" s="974"/>
      <c r="E14" s="974"/>
      <c r="F14" s="974"/>
      <c r="G14" s="974"/>
      <c r="H14" s="974"/>
      <c r="I14" s="974"/>
      <c r="J14" s="706"/>
      <c r="K14" s="135"/>
      <c r="L14" s="135"/>
      <c r="M14" s="135"/>
      <c r="N14" s="135"/>
      <c r="O14" s="135"/>
      <c r="P14" s="135"/>
      <c r="Q14" s="135"/>
      <c r="R14" s="135"/>
    </row>
    <row r="15" spans="2:18" ht="15.75" thickBot="1" x14ac:dyDescent="0.3">
      <c r="B15" s="1" t="s">
        <v>158</v>
      </c>
      <c r="C15" s="37"/>
      <c r="D15" s="37"/>
      <c r="E15" s="37"/>
      <c r="F15" s="1307" t="s">
        <v>0</v>
      </c>
      <c r="G15" s="1307"/>
      <c r="H15" s="1307"/>
      <c r="I15" s="985"/>
    </row>
    <row r="16" spans="2:18" ht="15.75" thickBot="1" x14ac:dyDescent="0.3">
      <c r="B16" s="37"/>
      <c r="C16" s="37"/>
      <c r="D16" s="37"/>
      <c r="E16" s="1300" t="s">
        <v>157</v>
      </c>
      <c r="F16" s="1301"/>
      <c r="G16" s="1301"/>
      <c r="H16" s="1302"/>
      <c r="I16" s="986"/>
    </row>
    <row r="17" spans="2:9" ht="15.75" thickBot="1" x14ac:dyDescent="0.3">
      <c r="B17" s="100" t="s">
        <v>158</v>
      </c>
      <c r="C17" s="38"/>
      <c r="D17" s="101" t="s">
        <v>158</v>
      </c>
      <c r="E17" s="989">
        <v>38442</v>
      </c>
      <c r="F17" s="40">
        <v>38533</v>
      </c>
      <c r="G17" s="39">
        <v>38625</v>
      </c>
      <c r="H17" s="989">
        <v>38717</v>
      </c>
      <c r="I17" s="987"/>
    </row>
    <row r="18" spans="2:9" x14ac:dyDescent="0.25">
      <c r="B18" s="42"/>
      <c r="C18" s="2"/>
      <c r="D18" s="2"/>
      <c r="E18" s="42"/>
      <c r="F18" s="29"/>
      <c r="G18" s="29"/>
      <c r="H18" s="3"/>
      <c r="I18" s="30"/>
    </row>
    <row r="19" spans="2:9" x14ac:dyDescent="0.25">
      <c r="B19" s="43" t="s">
        <v>1</v>
      </c>
      <c r="C19" s="44"/>
      <c r="D19" s="44"/>
      <c r="E19" s="34"/>
      <c r="F19" s="30"/>
      <c r="G19" s="30"/>
      <c r="H19" s="45"/>
      <c r="I19" s="30"/>
    </row>
    <row r="20" spans="2:9" ht="15.75" thickBot="1" x14ac:dyDescent="0.3">
      <c r="B20" s="49"/>
      <c r="C20" s="50"/>
      <c r="D20" s="50"/>
      <c r="E20" s="34"/>
      <c r="F20" s="30"/>
      <c r="G20" s="30"/>
      <c r="H20" s="45"/>
      <c r="I20" s="30"/>
    </row>
    <row r="21" spans="2:9" x14ac:dyDescent="0.25">
      <c r="B21" s="28" t="s">
        <v>2</v>
      </c>
      <c r="C21" s="51"/>
      <c r="D21" s="33"/>
      <c r="E21" s="114">
        <v>662664</v>
      </c>
      <c r="F21" s="115">
        <v>403484</v>
      </c>
      <c r="G21" s="115">
        <v>752761</v>
      </c>
      <c r="H21" s="115">
        <v>1456734</v>
      </c>
      <c r="I21" s="988"/>
    </row>
    <row r="22" spans="2:9" x14ac:dyDescent="0.25">
      <c r="B22" s="52"/>
      <c r="C22" s="53" t="s">
        <v>3</v>
      </c>
      <c r="D22" s="53" t="s">
        <v>4</v>
      </c>
      <c r="E22" s="105">
        <v>257988</v>
      </c>
      <c r="F22" s="106">
        <v>75651</v>
      </c>
      <c r="G22" s="106">
        <v>374934</v>
      </c>
      <c r="H22" s="106">
        <v>908737</v>
      </c>
      <c r="I22" s="988"/>
    </row>
    <row r="23" spans="2:9" x14ac:dyDescent="0.25">
      <c r="B23" s="52"/>
      <c r="C23" s="12"/>
      <c r="D23" s="53" t="s">
        <v>5</v>
      </c>
      <c r="E23" s="105">
        <v>338476</v>
      </c>
      <c r="F23" s="106">
        <v>287619</v>
      </c>
      <c r="G23" s="106">
        <v>341958</v>
      </c>
      <c r="H23" s="106">
        <v>377208</v>
      </c>
      <c r="I23" s="988"/>
    </row>
    <row r="24" spans="2:9" ht="15.75" thickBot="1" x14ac:dyDescent="0.3">
      <c r="B24" s="54"/>
      <c r="C24" s="44" t="s">
        <v>6</v>
      </c>
      <c r="D24" s="44" t="s">
        <v>4</v>
      </c>
      <c r="E24" s="109">
        <v>66200</v>
      </c>
      <c r="F24" s="110">
        <v>40214</v>
      </c>
      <c r="G24" s="110">
        <v>35869</v>
      </c>
      <c r="H24" s="110">
        <v>170789</v>
      </c>
      <c r="I24" s="988"/>
    </row>
    <row r="25" spans="2:9" x14ac:dyDescent="0.25">
      <c r="B25" s="28" t="s">
        <v>7</v>
      </c>
      <c r="C25" s="51"/>
      <c r="D25" s="33"/>
      <c r="E25" s="114">
        <v>10554280</v>
      </c>
      <c r="F25" s="115">
        <v>12942120</v>
      </c>
      <c r="G25" s="115">
        <v>12622646</v>
      </c>
      <c r="H25" s="115">
        <v>12673696</v>
      </c>
      <c r="I25" s="988"/>
    </row>
    <row r="26" spans="2:9" x14ac:dyDescent="0.25">
      <c r="B26" s="52"/>
      <c r="C26" s="53" t="s">
        <v>8</v>
      </c>
      <c r="D26" s="53"/>
      <c r="E26" s="105">
        <v>6561469</v>
      </c>
      <c r="F26" s="106">
        <v>7356079</v>
      </c>
      <c r="G26" s="106">
        <v>7250340</v>
      </c>
      <c r="H26" s="106">
        <v>6859614</v>
      </c>
      <c r="I26" s="988"/>
    </row>
    <row r="27" spans="2:9" x14ac:dyDescent="0.25">
      <c r="B27" s="52"/>
      <c r="C27" s="53" t="s">
        <v>9</v>
      </c>
      <c r="D27" s="53"/>
      <c r="E27" s="105">
        <v>754137</v>
      </c>
      <c r="F27" s="106">
        <v>779898</v>
      </c>
      <c r="G27" s="106">
        <v>786106</v>
      </c>
      <c r="H27" s="106">
        <v>786187</v>
      </c>
      <c r="I27" s="988"/>
    </row>
    <row r="28" spans="2:9" x14ac:dyDescent="0.25">
      <c r="B28" s="55"/>
      <c r="C28" s="56" t="s">
        <v>10</v>
      </c>
      <c r="D28" s="56"/>
      <c r="E28" s="105">
        <v>3024764</v>
      </c>
      <c r="F28" s="106">
        <v>4691104</v>
      </c>
      <c r="G28" s="106">
        <v>4411549</v>
      </c>
      <c r="H28" s="106">
        <v>4650859</v>
      </c>
      <c r="I28" s="988"/>
    </row>
    <row r="29" spans="2:9" ht="15.75" thickBot="1" x14ac:dyDescent="0.3">
      <c r="B29" s="55"/>
      <c r="C29" s="56" t="s">
        <v>11</v>
      </c>
      <c r="D29" s="56"/>
      <c r="E29" s="109">
        <v>213910</v>
      </c>
      <c r="F29" s="110">
        <v>115039</v>
      </c>
      <c r="G29" s="110">
        <v>174651</v>
      </c>
      <c r="H29" s="110">
        <v>377036</v>
      </c>
      <c r="I29" s="988"/>
    </row>
    <row r="30" spans="2:9" x14ac:dyDescent="0.25">
      <c r="B30" s="28" t="s">
        <v>12</v>
      </c>
      <c r="C30" s="51"/>
      <c r="D30" s="33"/>
      <c r="E30" s="114">
        <v>1066390</v>
      </c>
      <c r="F30" s="115">
        <v>1024190</v>
      </c>
      <c r="G30" s="115">
        <v>980830</v>
      </c>
      <c r="H30" s="115">
        <v>844663</v>
      </c>
      <c r="I30" s="988"/>
    </row>
    <row r="31" spans="2:9" x14ac:dyDescent="0.25">
      <c r="B31" s="52"/>
      <c r="C31" s="53" t="s">
        <v>13</v>
      </c>
      <c r="D31" s="53"/>
      <c r="E31" s="105">
        <v>987659</v>
      </c>
      <c r="F31" s="106">
        <v>535783</v>
      </c>
      <c r="G31" s="106">
        <v>326763</v>
      </c>
      <c r="H31" s="106">
        <v>311165</v>
      </c>
      <c r="I31" s="988"/>
    </row>
    <row r="32" spans="2:9" ht="15.75" thickBot="1" x14ac:dyDescent="0.3">
      <c r="B32" s="55"/>
      <c r="C32" s="56" t="s">
        <v>14</v>
      </c>
      <c r="D32" s="56"/>
      <c r="E32" s="109">
        <v>78731</v>
      </c>
      <c r="F32" s="110">
        <v>488407</v>
      </c>
      <c r="G32" s="110">
        <v>654067</v>
      </c>
      <c r="H32" s="110">
        <v>533498</v>
      </c>
      <c r="I32" s="988"/>
    </row>
    <row r="33" spans="2:9" x14ac:dyDescent="0.25">
      <c r="B33" s="28" t="s">
        <v>15</v>
      </c>
      <c r="C33" s="51"/>
      <c r="D33" s="51"/>
      <c r="E33" s="114">
        <v>0</v>
      </c>
      <c r="F33" s="115">
        <v>0</v>
      </c>
      <c r="G33" s="115">
        <v>0</v>
      </c>
      <c r="H33" s="115">
        <v>0</v>
      </c>
      <c r="I33" s="988"/>
    </row>
    <row r="34" spans="2:9" x14ac:dyDescent="0.25">
      <c r="B34" s="52"/>
      <c r="C34" s="53" t="s">
        <v>13</v>
      </c>
      <c r="D34" s="53"/>
      <c r="E34" s="105">
        <v>0</v>
      </c>
      <c r="F34" s="106">
        <v>0</v>
      </c>
      <c r="G34" s="106">
        <v>0</v>
      </c>
      <c r="H34" s="106">
        <v>0</v>
      </c>
      <c r="I34" s="988"/>
    </row>
    <row r="35" spans="2:9" ht="15.75" thickBot="1" x14ac:dyDescent="0.3">
      <c r="B35" s="55"/>
      <c r="C35" s="56" t="s">
        <v>14</v>
      </c>
      <c r="D35" s="56"/>
      <c r="E35" s="109">
        <v>0</v>
      </c>
      <c r="F35" s="110">
        <v>0</v>
      </c>
      <c r="G35" s="110">
        <v>0</v>
      </c>
      <c r="H35" s="110">
        <v>0</v>
      </c>
      <c r="I35" s="988"/>
    </row>
    <row r="36" spans="2:9" ht="15.75" thickBot="1" x14ac:dyDescent="0.3">
      <c r="B36" s="36" t="s">
        <v>16</v>
      </c>
      <c r="C36" s="7"/>
      <c r="D36" s="7"/>
      <c r="E36" s="116">
        <v>156742</v>
      </c>
      <c r="F36" s="117">
        <v>152184</v>
      </c>
      <c r="G36" s="117">
        <v>156747</v>
      </c>
      <c r="H36" s="117">
        <v>152311</v>
      </c>
      <c r="I36" s="988"/>
    </row>
    <row r="37" spans="2:9" ht="15.75" thickBot="1" x14ac:dyDescent="0.3">
      <c r="B37" s="60" t="s">
        <v>17</v>
      </c>
      <c r="C37" s="61"/>
      <c r="D37" s="62"/>
      <c r="E37" s="113">
        <v>71447</v>
      </c>
      <c r="F37" s="104">
        <v>84144</v>
      </c>
      <c r="G37" s="104">
        <v>114578</v>
      </c>
      <c r="H37" s="104">
        <v>119640</v>
      </c>
      <c r="I37" s="988"/>
    </row>
    <row r="38" spans="2:9" ht="15.75" thickBot="1" x14ac:dyDescent="0.3">
      <c r="B38" s="63" t="s">
        <v>18</v>
      </c>
      <c r="C38" s="64"/>
      <c r="D38" s="65"/>
      <c r="E38" s="118">
        <v>12511523</v>
      </c>
      <c r="F38" s="119">
        <v>14606122</v>
      </c>
      <c r="G38" s="119">
        <v>14627562</v>
      </c>
      <c r="H38" s="119">
        <v>15247044</v>
      </c>
      <c r="I38" s="988"/>
    </row>
    <row r="39" spans="2:9" x14ac:dyDescent="0.25">
      <c r="B39" s="28" t="s">
        <v>19</v>
      </c>
      <c r="C39" s="51"/>
      <c r="D39" s="33"/>
      <c r="E39" s="114">
        <v>660985</v>
      </c>
      <c r="F39" s="115">
        <v>937358</v>
      </c>
      <c r="G39" s="115">
        <v>796501</v>
      </c>
      <c r="H39" s="115">
        <v>1027328</v>
      </c>
      <c r="I39" s="988"/>
    </row>
    <row r="40" spans="2:9" x14ac:dyDescent="0.25">
      <c r="B40" s="52"/>
      <c r="C40" s="53" t="s">
        <v>20</v>
      </c>
      <c r="D40" s="53"/>
      <c r="E40" s="105">
        <v>76455</v>
      </c>
      <c r="F40" s="106">
        <v>87150</v>
      </c>
      <c r="G40" s="106">
        <v>100959</v>
      </c>
      <c r="H40" s="106">
        <v>51854</v>
      </c>
      <c r="I40" s="988"/>
    </row>
    <row r="41" spans="2:9" x14ac:dyDescent="0.25">
      <c r="B41" s="52"/>
      <c r="C41" s="53" t="s">
        <v>21</v>
      </c>
      <c r="D41" s="53"/>
      <c r="E41" s="105">
        <v>229494</v>
      </c>
      <c r="F41" s="106">
        <v>248803</v>
      </c>
      <c r="G41" s="106">
        <v>259367</v>
      </c>
      <c r="H41" s="106">
        <v>285057</v>
      </c>
      <c r="I41" s="988"/>
    </row>
    <row r="42" spans="2:9" x14ac:dyDescent="0.25">
      <c r="B42" s="52"/>
      <c r="C42" s="53" t="s">
        <v>22</v>
      </c>
      <c r="D42" s="53"/>
      <c r="E42" s="105">
        <v>0</v>
      </c>
      <c r="F42" s="106">
        <v>0</v>
      </c>
      <c r="G42" s="106">
        <v>0</v>
      </c>
      <c r="H42" s="106">
        <v>81000</v>
      </c>
      <c r="I42" s="988"/>
    </row>
    <row r="43" spans="2:9" x14ac:dyDescent="0.25">
      <c r="B43" s="52"/>
      <c r="C43" s="53" t="s">
        <v>23</v>
      </c>
      <c r="D43" s="53"/>
      <c r="E43" s="105">
        <v>158043</v>
      </c>
      <c r="F43" s="106">
        <v>155721</v>
      </c>
      <c r="G43" s="106">
        <v>162262</v>
      </c>
      <c r="H43" s="106">
        <v>219451</v>
      </c>
      <c r="I43" s="988"/>
    </row>
    <row r="44" spans="2:9" ht="15.75" thickBot="1" x14ac:dyDescent="0.3">
      <c r="B44" s="69"/>
      <c r="C44" s="70" t="s">
        <v>24</v>
      </c>
      <c r="D44" s="70"/>
      <c r="E44" s="109">
        <v>196993</v>
      </c>
      <c r="F44" s="110">
        <v>445684</v>
      </c>
      <c r="G44" s="110">
        <v>273913</v>
      </c>
      <c r="H44" s="110">
        <v>389966</v>
      </c>
      <c r="I44" s="988"/>
    </row>
    <row r="45" spans="2:9" ht="15.75" thickBot="1" x14ac:dyDescent="0.3">
      <c r="B45" s="6" t="s">
        <v>25</v>
      </c>
      <c r="C45" s="71"/>
      <c r="D45" s="72"/>
      <c r="E45" s="113">
        <v>13172508</v>
      </c>
      <c r="F45" s="104">
        <v>15543480</v>
      </c>
      <c r="G45" s="104">
        <v>15424063</v>
      </c>
      <c r="H45" s="104">
        <v>16274372</v>
      </c>
      <c r="I45" s="988"/>
    </row>
    <row r="46" spans="2:9" x14ac:dyDescent="0.25">
      <c r="B46" s="28" t="s">
        <v>26</v>
      </c>
      <c r="C46" s="51"/>
      <c r="D46" s="51"/>
      <c r="E46" s="107">
        <v>1450016</v>
      </c>
      <c r="F46" s="108">
        <v>1660801</v>
      </c>
      <c r="G46" s="108">
        <v>1688708</v>
      </c>
      <c r="H46" s="108">
        <v>1496409</v>
      </c>
      <c r="I46" s="988"/>
    </row>
    <row r="47" spans="2:9" x14ac:dyDescent="0.25">
      <c r="B47" s="52"/>
      <c r="C47" s="53" t="s">
        <v>27</v>
      </c>
      <c r="D47" s="53"/>
      <c r="E47" s="105">
        <v>92832</v>
      </c>
      <c r="F47" s="106">
        <v>92832</v>
      </c>
      <c r="G47" s="106">
        <v>92832</v>
      </c>
      <c r="H47" s="106">
        <v>92832</v>
      </c>
      <c r="I47" s="988"/>
    </row>
    <row r="48" spans="2:9" x14ac:dyDescent="0.25">
      <c r="B48" s="52"/>
      <c r="C48" s="53"/>
      <c r="D48" s="53" t="s">
        <v>28</v>
      </c>
      <c r="E48" s="105">
        <v>92832</v>
      </c>
      <c r="F48" s="106">
        <v>92832</v>
      </c>
      <c r="G48" s="106">
        <v>92832</v>
      </c>
      <c r="H48" s="106">
        <v>92832</v>
      </c>
      <c r="I48" s="988"/>
    </row>
    <row r="49" spans="2:10" x14ac:dyDescent="0.25">
      <c r="B49" s="52"/>
      <c r="C49" s="53"/>
      <c r="D49" s="53" t="s">
        <v>29</v>
      </c>
      <c r="E49" s="105">
        <v>0</v>
      </c>
      <c r="F49" s="106">
        <v>0</v>
      </c>
      <c r="G49" s="106">
        <v>0</v>
      </c>
      <c r="H49" s="106">
        <v>0</v>
      </c>
      <c r="I49" s="988"/>
    </row>
    <row r="50" spans="2:10" x14ac:dyDescent="0.25">
      <c r="B50" s="52"/>
      <c r="C50" s="53" t="s">
        <v>30</v>
      </c>
      <c r="D50" s="53"/>
      <c r="E50" s="105">
        <v>43561</v>
      </c>
      <c r="F50" s="106">
        <v>173301</v>
      </c>
      <c r="G50" s="106">
        <v>173301</v>
      </c>
      <c r="H50" s="106">
        <v>173301</v>
      </c>
      <c r="I50" s="988"/>
    </row>
    <row r="51" spans="2:10" x14ac:dyDescent="0.25">
      <c r="B51" s="52"/>
      <c r="C51" s="53" t="s">
        <v>31</v>
      </c>
      <c r="D51" s="53"/>
      <c r="E51" s="105">
        <v>474397</v>
      </c>
      <c r="F51" s="106">
        <v>93</v>
      </c>
      <c r="G51" s="106">
        <v>93</v>
      </c>
      <c r="H51" s="106">
        <v>93</v>
      </c>
      <c r="I51" s="988"/>
    </row>
    <row r="52" spans="2:10" x14ac:dyDescent="0.25">
      <c r="B52" s="52"/>
      <c r="C52" s="53" t="s">
        <v>32</v>
      </c>
      <c r="D52" s="53"/>
      <c r="E52" s="105">
        <v>839226</v>
      </c>
      <c r="F52" s="106">
        <v>1394575</v>
      </c>
      <c r="G52" s="106">
        <v>1422482</v>
      </c>
      <c r="H52" s="106">
        <v>1230183</v>
      </c>
      <c r="I52" s="988"/>
    </row>
    <row r="53" spans="2:10" x14ac:dyDescent="0.25">
      <c r="B53" s="52"/>
      <c r="C53" s="53"/>
      <c r="D53" s="53" t="s">
        <v>33</v>
      </c>
      <c r="E53" s="105">
        <v>535476</v>
      </c>
      <c r="F53" s="106">
        <v>578096</v>
      </c>
      <c r="G53" s="106">
        <v>575200</v>
      </c>
      <c r="H53" s="106">
        <v>578097</v>
      </c>
      <c r="I53" s="988"/>
    </row>
    <row r="54" spans="2:10" ht="15.75" thickBot="1" x14ac:dyDescent="0.3">
      <c r="B54" s="69"/>
      <c r="C54" s="70"/>
      <c r="D54" s="70" t="s">
        <v>34</v>
      </c>
      <c r="E54" s="111">
        <v>303750</v>
      </c>
      <c r="F54" s="112">
        <v>816479</v>
      </c>
      <c r="G54" s="112">
        <v>847282</v>
      </c>
      <c r="H54" s="112">
        <v>652086</v>
      </c>
      <c r="I54" s="988"/>
    </row>
    <row r="55" spans="2:10" x14ac:dyDescent="0.25">
      <c r="B55" s="6" t="s">
        <v>35</v>
      </c>
      <c r="C55" s="71"/>
      <c r="D55" s="73"/>
      <c r="E55" s="1286">
        <v>14622524</v>
      </c>
      <c r="F55" s="1288">
        <v>17204281</v>
      </c>
      <c r="G55" s="1290">
        <v>17112771</v>
      </c>
      <c r="H55" s="1292">
        <v>17770781</v>
      </c>
      <c r="I55" s="988"/>
      <c r="J55" t="s">
        <v>158</v>
      </c>
    </row>
    <row r="56" spans="2:10" ht="15.75" thickBot="1" x14ac:dyDescent="0.3">
      <c r="B56" s="977"/>
      <c r="C56" s="978"/>
      <c r="D56" s="978"/>
      <c r="E56" s="1287"/>
      <c r="F56" s="1289"/>
      <c r="G56" s="1291"/>
      <c r="H56" s="1293"/>
      <c r="I56" s="988"/>
    </row>
    <row r="57" spans="2:10" x14ac:dyDescent="0.25">
      <c r="B57" s="975"/>
      <c r="C57" s="975"/>
      <c r="D57" s="975"/>
      <c r="E57" s="976"/>
      <c r="F57" s="976"/>
      <c r="G57" s="976"/>
      <c r="H57" s="976"/>
      <c r="I57" s="988"/>
    </row>
    <row r="58" spans="2:10" ht="15.75" thickBot="1" x14ac:dyDescent="0.3">
      <c r="B58" s="975"/>
      <c r="C58" s="975"/>
      <c r="D58" s="975"/>
      <c r="E58" s="976"/>
      <c r="F58" s="976"/>
      <c r="G58" s="976"/>
      <c r="H58" s="976"/>
      <c r="I58" s="988"/>
    </row>
    <row r="59" spans="2:10" x14ac:dyDescent="0.25">
      <c r="B59" s="1280" t="s">
        <v>36</v>
      </c>
      <c r="C59" s="1281"/>
      <c r="D59" s="1282"/>
      <c r="E59" s="979"/>
      <c r="F59" s="980"/>
      <c r="G59" s="980"/>
      <c r="H59" s="981"/>
      <c r="I59" s="988"/>
    </row>
    <row r="60" spans="2:10" ht="15.75" thickBot="1" x14ac:dyDescent="0.3">
      <c r="B60" s="1283"/>
      <c r="C60" s="1284"/>
      <c r="D60" s="1285"/>
      <c r="E60" s="982"/>
      <c r="F60" s="983"/>
      <c r="G60" s="983"/>
      <c r="H60" s="984"/>
      <c r="I60" s="988"/>
    </row>
    <row r="61" spans="2:10" x14ac:dyDescent="0.25">
      <c r="B61" s="28" t="s">
        <v>37</v>
      </c>
      <c r="C61" s="51"/>
      <c r="D61" s="51"/>
      <c r="E61" s="114">
        <v>391108</v>
      </c>
      <c r="F61" s="115">
        <v>387219</v>
      </c>
      <c r="G61" s="115">
        <v>401253</v>
      </c>
      <c r="H61" s="115">
        <v>494424</v>
      </c>
      <c r="I61" s="988"/>
    </row>
    <row r="62" spans="2:10" x14ac:dyDescent="0.25">
      <c r="B62" s="52"/>
      <c r="C62" s="53" t="s">
        <v>38</v>
      </c>
      <c r="D62" s="26"/>
      <c r="E62" s="105">
        <v>188802</v>
      </c>
      <c r="F62" s="106">
        <v>165491</v>
      </c>
      <c r="G62" s="106">
        <v>192643</v>
      </c>
      <c r="H62" s="106">
        <v>284775</v>
      </c>
      <c r="I62" s="988"/>
    </row>
    <row r="63" spans="2:10" x14ac:dyDescent="0.25">
      <c r="B63" s="52"/>
      <c r="C63" s="53"/>
      <c r="D63" s="53" t="s">
        <v>4</v>
      </c>
      <c r="E63" s="105">
        <v>181776</v>
      </c>
      <c r="F63" s="106">
        <v>156619</v>
      </c>
      <c r="G63" s="106">
        <v>184210</v>
      </c>
      <c r="H63" s="106">
        <v>273892</v>
      </c>
      <c r="I63" s="988"/>
    </row>
    <row r="64" spans="2:10" x14ac:dyDescent="0.25">
      <c r="B64" s="52"/>
      <c r="C64" s="53"/>
      <c r="D64" s="53" t="s">
        <v>5</v>
      </c>
      <c r="E64" s="105">
        <v>7026</v>
      </c>
      <c r="F64" s="106">
        <v>8872</v>
      </c>
      <c r="G64" s="106">
        <v>8433</v>
      </c>
      <c r="H64" s="106">
        <v>10883</v>
      </c>
      <c r="I64" s="988"/>
    </row>
    <row r="65" spans="2:9" x14ac:dyDescent="0.25">
      <c r="B65" s="52"/>
      <c r="C65" s="53" t="s">
        <v>39</v>
      </c>
      <c r="D65" s="53"/>
      <c r="E65" s="105">
        <v>72412</v>
      </c>
      <c r="F65" s="106">
        <v>56593</v>
      </c>
      <c r="G65" s="106">
        <v>52170</v>
      </c>
      <c r="H65" s="106">
        <v>55487</v>
      </c>
      <c r="I65" s="988"/>
    </row>
    <row r="66" spans="2:9" x14ac:dyDescent="0.25">
      <c r="B66" s="52"/>
      <c r="C66" s="53" t="s">
        <v>40</v>
      </c>
      <c r="D66" s="53"/>
      <c r="E66" s="105">
        <v>129894</v>
      </c>
      <c r="F66" s="106">
        <v>165135</v>
      </c>
      <c r="G66" s="106">
        <v>156440</v>
      </c>
      <c r="H66" s="106">
        <v>154162</v>
      </c>
      <c r="I66" s="988"/>
    </row>
    <row r="67" spans="2:9" x14ac:dyDescent="0.25">
      <c r="B67" s="52"/>
      <c r="C67" s="53"/>
      <c r="D67" s="53" t="s">
        <v>41</v>
      </c>
      <c r="E67" s="105">
        <v>121361</v>
      </c>
      <c r="F67" s="106">
        <v>153172</v>
      </c>
      <c r="G67" s="106">
        <v>149368</v>
      </c>
      <c r="H67" s="106">
        <v>153994</v>
      </c>
      <c r="I67" s="988"/>
    </row>
    <row r="68" spans="2:9" x14ac:dyDescent="0.25">
      <c r="B68" s="52"/>
      <c r="C68" s="53"/>
      <c r="D68" s="53" t="s">
        <v>42</v>
      </c>
      <c r="E68" s="105">
        <v>8533</v>
      </c>
      <c r="F68" s="106">
        <v>11963</v>
      </c>
      <c r="G68" s="106">
        <v>7072</v>
      </c>
      <c r="H68" s="106">
        <v>168</v>
      </c>
      <c r="I68" s="988"/>
    </row>
    <row r="69" spans="2:9" ht="15.75" thickBot="1" x14ac:dyDescent="0.3">
      <c r="B69" s="55"/>
      <c r="C69" s="56"/>
      <c r="D69" s="56" t="s">
        <v>43</v>
      </c>
      <c r="E69" s="109">
        <v>0</v>
      </c>
      <c r="F69" s="110">
        <v>0</v>
      </c>
      <c r="G69" s="110">
        <v>0</v>
      </c>
      <c r="H69" s="110">
        <v>0</v>
      </c>
      <c r="I69" s="988"/>
    </row>
    <row r="70" spans="2:9" ht="15.75" thickBot="1" x14ac:dyDescent="0.3">
      <c r="B70" s="36" t="s">
        <v>44</v>
      </c>
      <c r="C70" s="74"/>
      <c r="D70" s="75"/>
      <c r="E70" s="113">
        <v>11901237</v>
      </c>
      <c r="F70" s="104">
        <v>14244760</v>
      </c>
      <c r="G70" s="104">
        <v>14252211</v>
      </c>
      <c r="H70" s="104">
        <v>14997823</v>
      </c>
      <c r="I70" s="988"/>
    </row>
    <row r="71" spans="2:9" x14ac:dyDescent="0.25">
      <c r="B71" s="28"/>
      <c r="C71" s="76" t="s">
        <v>45</v>
      </c>
      <c r="D71" s="76"/>
      <c r="E71" s="114">
        <v>648825</v>
      </c>
      <c r="F71" s="115">
        <v>1137648</v>
      </c>
      <c r="G71" s="115">
        <v>833596</v>
      </c>
      <c r="H71" s="115">
        <v>504654</v>
      </c>
      <c r="I71" s="988"/>
    </row>
    <row r="72" spans="2:9" x14ac:dyDescent="0.25">
      <c r="B72" s="52"/>
      <c r="C72" s="53"/>
      <c r="D72" s="53" t="s">
        <v>46</v>
      </c>
      <c r="E72" s="105">
        <v>0</v>
      </c>
      <c r="F72" s="106">
        <v>0</v>
      </c>
      <c r="G72" s="106">
        <v>0</v>
      </c>
      <c r="H72" s="106">
        <v>0</v>
      </c>
      <c r="I72" s="988"/>
    </row>
    <row r="73" spans="2:9" x14ac:dyDescent="0.25">
      <c r="B73" s="52"/>
      <c r="C73" s="53"/>
      <c r="D73" s="53" t="s">
        <v>47</v>
      </c>
      <c r="E73" s="105">
        <v>584834</v>
      </c>
      <c r="F73" s="106">
        <v>973614</v>
      </c>
      <c r="G73" s="106">
        <v>675695</v>
      </c>
      <c r="H73" s="106">
        <v>364603</v>
      </c>
      <c r="I73" s="988"/>
    </row>
    <row r="74" spans="2:9" x14ac:dyDescent="0.25">
      <c r="B74" s="52"/>
      <c r="C74" s="53"/>
      <c r="D74" s="53" t="s">
        <v>48</v>
      </c>
      <c r="E74" s="105">
        <v>63991</v>
      </c>
      <c r="F74" s="106">
        <v>164034</v>
      </c>
      <c r="G74" s="106">
        <v>157901</v>
      </c>
      <c r="H74" s="106">
        <v>140051</v>
      </c>
      <c r="I74" s="988"/>
    </row>
    <row r="75" spans="2:9" x14ac:dyDescent="0.25">
      <c r="B75" s="77"/>
      <c r="C75" s="53" t="s">
        <v>49</v>
      </c>
      <c r="D75" s="26"/>
      <c r="E75" s="105">
        <v>1020299</v>
      </c>
      <c r="F75" s="106">
        <v>959122</v>
      </c>
      <c r="G75" s="106">
        <v>889463</v>
      </c>
      <c r="H75" s="106">
        <v>768312</v>
      </c>
      <c r="I75" s="988"/>
    </row>
    <row r="76" spans="2:9" x14ac:dyDescent="0.25">
      <c r="B76" s="52"/>
      <c r="C76" s="53"/>
      <c r="D76" s="53" t="s">
        <v>13</v>
      </c>
      <c r="E76" s="105">
        <v>740764</v>
      </c>
      <c r="F76" s="106">
        <v>609921</v>
      </c>
      <c r="G76" s="106">
        <v>549161</v>
      </c>
      <c r="H76" s="106">
        <v>333414</v>
      </c>
      <c r="I76" s="988"/>
    </row>
    <row r="77" spans="2:9" x14ac:dyDescent="0.25">
      <c r="B77" s="52"/>
      <c r="C77" s="53"/>
      <c r="D77" s="53" t="s">
        <v>43</v>
      </c>
      <c r="E77" s="105">
        <v>279535</v>
      </c>
      <c r="F77" s="106">
        <v>349201</v>
      </c>
      <c r="G77" s="106">
        <v>340302</v>
      </c>
      <c r="H77" s="106">
        <v>434898</v>
      </c>
      <c r="I77" s="988"/>
    </row>
    <row r="78" spans="2:9" x14ac:dyDescent="0.25">
      <c r="B78" s="77"/>
      <c r="C78" s="53" t="s">
        <v>50</v>
      </c>
      <c r="D78" s="53"/>
      <c r="E78" s="105">
        <v>2136068</v>
      </c>
      <c r="F78" s="106">
        <v>2191793</v>
      </c>
      <c r="G78" s="106">
        <v>2360848</v>
      </c>
      <c r="H78" s="106">
        <v>2472285</v>
      </c>
      <c r="I78" s="988"/>
    </row>
    <row r="79" spans="2:9" x14ac:dyDescent="0.25">
      <c r="B79" s="52"/>
      <c r="C79" s="53" t="s">
        <v>51</v>
      </c>
      <c r="D79" s="53"/>
      <c r="E79" s="105">
        <v>3700873</v>
      </c>
      <c r="F79" s="106">
        <v>5433012</v>
      </c>
      <c r="G79" s="106">
        <v>5610287</v>
      </c>
      <c r="H79" s="106">
        <v>5817234</v>
      </c>
      <c r="I79" s="988"/>
    </row>
    <row r="80" spans="2:9" x14ac:dyDescent="0.25">
      <c r="B80" s="52"/>
      <c r="C80" s="53" t="s">
        <v>52</v>
      </c>
      <c r="D80" s="53"/>
      <c r="E80" s="105">
        <v>1592730</v>
      </c>
      <c r="F80" s="106">
        <v>1635198</v>
      </c>
      <c r="G80" s="106">
        <v>1696392</v>
      </c>
      <c r="H80" s="106">
        <v>1828426</v>
      </c>
      <c r="I80" s="988"/>
    </row>
    <row r="81" spans="2:9" x14ac:dyDescent="0.25">
      <c r="B81" s="52"/>
      <c r="C81" s="53" t="s">
        <v>53</v>
      </c>
      <c r="D81" s="53"/>
      <c r="E81" s="105">
        <v>2511031</v>
      </c>
      <c r="F81" s="106">
        <v>2463019</v>
      </c>
      <c r="G81" s="106">
        <v>2441845</v>
      </c>
      <c r="H81" s="106">
        <v>2922721</v>
      </c>
      <c r="I81" s="988"/>
    </row>
    <row r="82" spans="2:9" x14ac:dyDescent="0.25">
      <c r="B82" s="52"/>
      <c r="C82" s="53" t="s">
        <v>54</v>
      </c>
      <c r="D82" s="53"/>
      <c r="E82" s="105">
        <v>0</v>
      </c>
      <c r="F82" s="106">
        <v>0</v>
      </c>
      <c r="G82" s="106">
        <v>0</v>
      </c>
      <c r="H82" s="106">
        <v>0</v>
      </c>
      <c r="I82" s="988"/>
    </row>
    <row r="83" spans="2:9" x14ac:dyDescent="0.25">
      <c r="B83" s="52"/>
      <c r="C83" s="53" t="s">
        <v>55</v>
      </c>
      <c r="D83" s="53"/>
      <c r="E83" s="105">
        <v>228698</v>
      </c>
      <c r="F83" s="106">
        <v>234117</v>
      </c>
      <c r="G83" s="106">
        <v>262447</v>
      </c>
      <c r="H83" s="106">
        <v>237022</v>
      </c>
      <c r="I83" s="988"/>
    </row>
    <row r="84" spans="2:9" x14ac:dyDescent="0.25">
      <c r="B84" s="52"/>
      <c r="C84" s="53" t="s">
        <v>56</v>
      </c>
      <c r="D84" s="53"/>
      <c r="E84" s="105">
        <v>0</v>
      </c>
      <c r="F84" s="106">
        <v>0</v>
      </c>
      <c r="G84" s="106">
        <v>0</v>
      </c>
      <c r="H84" s="106">
        <v>0</v>
      </c>
      <c r="I84" s="988"/>
    </row>
    <row r="85" spans="2:9" x14ac:dyDescent="0.25">
      <c r="B85" s="52"/>
      <c r="C85" s="53"/>
      <c r="D85" s="53" t="s">
        <v>13</v>
      </c>
      <c r="E85" s="105">
        <v>0</v>
      </c>
      <c r="F85" s="106">
        <v>0</v>
      </c>
      <c r="G85" s="106">
        <v>0</v>
      </c>
      <c r="H85" s="106">
        <v>0</v>
      </c>
      <c r="I85" s="988"/>
    </row>
    <row r="86" spans="2:9" x14ac:dyDescent="0.25">
      <c r="B86" s="52"/>
      <c r="C86" s="53"/>
      <c r="D86" s="53" t="s">
        <v>14</v>
      </c>
      <c r="E86" s="105">
        <v>0</v>
      </c>
      <c r="F86" s="106">
        <v>0</v>
      </c>
      <c r="G86" s="106">
        <v>0</v>
      </c>
      <c r="H86" s="106">
        <v>0</v>
      </c>
      <c r="I86" s="988"/>
    </row>
    <row r="87" spans="2:9" x14ac:dyDescent="0.25">
      <c r="B87" s="52"/>
      <c r="C87" s="53" t="s">
        <v>57</v>
      </c>
      <c r="D87" s="53"/>
      <c r="E87" s="105">
        <v>308961</v>
      </c>
      <c r="F87" s="106">
        <v>302390</v>
      </c>
      <c r="G87" s="106">
        <v>221946</v>
      </c>
      <c r="H87" s="106">
        <v>263444</v>
      </c>
      <c r="I87" s="988"/>
    </row>
    <row r="88" spans="2:9" x14ac:dyDescent="0.25">
      <c r="B88" s="52"/>
      <c r="C88" s="53" t="s">
        <v>58</v>
      </c>
      <c r="D88" s="53"/>
      <c r="E88" s="105">
        <v>162247</v>
      </c>
      <c r="F88" s="106">
        <v>310862</v>
      </c>
      <c r="G88" s="106">
        <v>368940</v>
      </c>
      <c r="H88" s="106">
        <v>699593</v>
      </c>
      <c r="I88" s="988"/>
    </row>
    <row r="89" spans="2:9" ht="15.75" thickBot="1" x14ac:dyDescent="0.3">
      <c r="B89" s="78" t="s">
        <v>59</v>
      </c>
      <c r="C89" s="56"/>
      <c r="D89" s="79"/>
      <c r="E89" s="120">
        <v>12309732</v>
      </c>
      <c r="F89" s="121">
        <v>14667161</v>
      </c>
      <c r="G89" s="121">
        <v>14685764</v>
      </c>
      <c r="H89" s="121">
        <v>15513691</v>
      </c>
      <c r="I89" s="988"/>
    </row>
    <row r="90" spans="2:9" x14ac:dyDescent="0.25">
      <c r="B90" s="83" t="s">
        <v>60</v>
      </c>
      <c r="C90" s="76"/>
      <c r="D90" s="76"/>
      <c r="E90" s="107">
        <v>148864</v>
      </c>
      <c r="F90" s="108">
        <v>155943</v>
      </c>
      <c r="G90" s="108">
        <v>160709</v>
      </c>
      <c r="H90" s="108">
        <v>192065</v>
      </c>
      <c r="I90" s="988"/>
    </row>
    <row r="91" spans="2:9" x14ac:dyDescent="0.25">
      <c r="B91" s="52" t="s">
        <v>61</v>
      </c>
      <c r="C91" s="53"/>
      <c r="D91" s="53"/>
      <c r="E91" s="105">
        <v>129396</v>
      </c>
      <c r="F91" s="106">
        <v>143281</v>
      </c>
      <c r="G91" s="106">
        <v>147224</v>
      </c>
      <c r="H91" s="106">
        <v>194542</v>
      </c>
      <c r="I91" s="988"/>
    </row>
    <row r="92" spans="2:9" ht="15.75" thickBot="1" x14ac:dyDescent="0.3">
      <c r="B92" s="55" t="s">
        <v>62</v>
      </c>
      <c r="C92" s="56"/>
      <c r="D92" s="56"/>
      <c r="E92" s="111">
        <v>130235</v>
      </c>
      <c r="F92" s="112">
        <v>123177</v>
      </c>
      <c r="G92" s="112">
        <v>125620</v>
      </c>
      <c r="H92" s="112">
        <v>129261</v>
      </c>
      <c r="I92" s="988"/>
    </row>
    <row r="93" spans="2:9" x14ac:dyDescent="0.25">
      <c r="B93" s="28" t="s">
        <v>63</v>
      </c>
      <c r="C93" s="51"/>
      <c r="D93" s="32"/>
      <c r="E93" s="114">
        <v>271804</v>
      </c>
      <c r="F93" s="115">
        <v>276663</v>
      </c>
      <c r="G93" s="115">
        <v>301270</v>
      </c>
      <c r="H93" s="115">
        <v>253734</v>
      </c>
      <c r="I93" s="988"/>
    </row>
    <row r="94" spans="2:9" x14ac:dyDescent="0.25">
      <c r="B94" s="52"/>
      <c r="C94" s="53" t="s">
        <v>64</v>
      </c>
      <c r="D94" s="27"/>
      <c r="E94" s="105">
        <v>271802</v>
      </c>
      <c r="F94" s="106">
        <v>276661</v>
      </c>
      <c r="G94" s="106">
        <v>301268</v>
      </c>
      <c r="H94" s="106">
        <v>253732</v>
      </c>
      <c r="I94" s="988"/>
    </row>
    <row r="95" spans="2:9" x14ac:dyDescent="0.25">
      <c r="B95" s="52"/>
      <c r="C95" s="53" t="s">
        <v>65</v>
      </c>
      <c r="D95" s="27"/>
      <c r="E95" s="105">
        <v>2</v>
      </c>
      <c r="F95" s="106">
        <v>2</v>
      </c>
      <c r="G95" s="106">
        <v>2</v>
      </c>
      <c r="H95" s="106">
        <v>2</v>
      </c>
      <c r="I95" s="988"/>
    </row>
    <row r="96" spans="2:9" ht="15.75" thickBot="1" x14ac:dyDescent="0.3">
      <c r="B96" s="55"/>
      <c r="C96" s="56" t="s">
        <v>43</v>
      </c>
      <c r="D96" s="84"/>
      <c r="E96" s="109">
        <v>0</v>
      </c>
      <c r="F96" s="110">
        <v>0</v>
      </c>
      <c r="G96" s="110">
        <v>0</v>
      </c>
      <c r="H96" s="110">
        <v>0</v>
      </c>
      <c r="I96" s="988"/>
    </row>
    <row r="97" spans="2:9" x14ac:dyDescent="0.25">
      <c r="B97" s="28" t="s">
        <v>66</v>
      </c>
      <c r="C97" s="51"/>
      <c r="D97" s="32"/>
      <c r="E97" s="107">
        <v>1315327</v>
      </c>
      <c r="F97" s="108">
        <v>1519707</v>
      </c>
      <c r="G97" s="108">
        <v>1275002</v>
      </c>
      <c r="H97" s="108">
        <v>1410542</v>
      </c>
      <c r="I97" s="988"/>
    </row>
    <row r="98" spans="2:9" x14ac:dyDescent="0.25">
      <c r="B98" s="52"/>
      <c r="C98" s="53" t="s">
        <v>67</v>
      </c>
      <c r="D98" s="27"/>
      <c r="E98" s="105">
        <v>1286906</v>
      </c>
      <c r="F98" s="106">
        <v>1491286</v>
      </c>
      <c r="G98" s="106">
        <v>1245245</v>
      </c>
      <c r="H98" s="106">
        <v>1397287</v>
      </c>
      <c r="I98" s="988"/>
    </row>
    <row r="99" spans="2:9" x14ac:dyDescent="0.25">
      <c r="B99" s="52"/>
      <c r="C99" s="53" t="s">
        <v>68</v>
      </c>
      <c r="D99" s="27"/>
      <c r="E99" s="105">
        <v>2961</v>
      </c>
      <c r="F99" s="106">
        <v>2961</v>
      </c>
      <c r="G99" s="106">
        <v>1961</v>
      </c>
      <c r="H99" s="106">
        <v>1963</v>
      </c>
      <c r="I99" s="988"/>
    </row>
    <row r="100" spans="2:9" x14ac:dyDescent="0.25">
      <c r="B100" s="52"/>
      <c r="C100" s="53" t="s">
        <v>69</v>
      </c>
      <c r="D100" s="27"/>
      <c r="E100" s="105">
        <v>25460</v>
      </c>
      <c r="F100" s="106">
        <v>25460</v>
      </c>
      <c r="G100" s="106">
        <v>27796</v>
      </c>
      <c r="H100" s="106">
        <v>11292</v>
      </c>
      <c r="I100" s="988"/>
    </row>
    <row r="101" spans="2:9" ht="15.75" thickBot="1" x14ac:dyDescent="0.3">
      <c r="B101" s="69"/>
      <c r="C101" s="70" t="s">
        <v>70</v>
      </c>
      <c r="D101" s="31"/>
      <c r="E101" s="111">
        <v>0</v>
      </c>
      <c r="F101" s="112">
        <v>0</v>
      </c>
      <c r="G101" s="112">
        <v>0</v>
      </c>
      <c r="H101" s="112">
        <v>0</v>
      </c>
      <c r="I101" s="988"/>
    </row>
    <row r="102" spans="2:9" ht="15.75" thickBot="1" x14ac:dyDescent="0.3">
      <c r="B102" s="6" t="s">
        <v>71</v>
      </c>
      <c r="C102" s="71"/>
      <c r="D102" s="85"/>
      <c r="E102" s="102">
        <v>1587131</v>
      </c>
      <c r="F102" s="103">
        <v>1796370</v>
      </c>
      <c r="G102" s="103">
        <v>1576272</v>
      </c>
      <c r="H102" s="103">
        <v>1664276</v>
      </c>
      <c r="I102" s="988"/>
    </row>
    <row r="103" spans="2:9" x14ac:dyDescent="0.25">
      <c r="B103" s="28" t="s">
        <v>72</v>
      </c>
      <c r="C103" s="51"/>
      <c r="D103" s="32"/>
      <c r="E103" s="114">
        <v>273003</v>
      </c>
      <c r="F103" s="115">
        <v>351254</v>
      </c>
      <c r="G103" s="115">
        <v>357979</v>
      </c>
      <c r="H103" s="115">
        <v>361960</v>
      </c>
      <c r="I103" s="988"/>
    </row>
    <row r="104" spans="2:9" x14ac:dyDescent="0.25">
      <c r="B104" s="52"/>
      <c r="C104" s="53" t="s">
        <v>73</v>
      </c>
      <c r="D104" s="53"/>
      <c r="E104" s="105">
        <v>76323</v>
      </c>
      <c r="F104" s="106">
        <v>135840</v>
      </c>
      <c r="G104" s="106">
        <v>135969</v>
      </c>
      <c r="H104" s="106">
        <v>135316</v>
      </c>
      <c r="I104" s="988"/>
    </row>
    <row r="105" spans="2:9" x14ac:dyDescent="0.25">
      <c r="B105" s="52"/>
      <c r="C105" s="53" t="s">
        <v>74</v>
      </c>
      <c r="D105" s="53"/>
      <c r="E105" s="105">
        <v>947</v>
      </c>
      <c r="F105" s="106">
        <v>3710</v>
      </c>
      <c r="G105" s="106">
        <v>3710</v>
      </c>
      <c r="H105" s="106">
        <v>3710</v>
      </c>
      <c r="I105" s="988"/>
    </row>
    <row r="106" spans="2:9" x14ac:dyDescent="0.25">
      <c r="B106" s="52"/>
      <c r="C106" s="53" t="s">
        <v>75</v>
      </c>
      <c r="D106" s="53"/>
      <c r="E106" s="105">
        <v>124816</v>
      </c>
      <c r="F106" s="106">
        <v>136097</v>
      </c>
      <c r="G106" s="106">
        <v>140305</v>
      </c>
      <c r="H106" s="106">
        <v>140073</v>
      </c>
      <c r="I106" s="988"/>
    </row>
    <row r="107" spans="2:9" ht="15.75" thickBot="1" x14ac:dyDescent="0.3">
      <c r="B107" s="55"/>
      <c r="C107" s="56" t="s">
        <v>76</v>
      </c>
      <c r="D107" s="56"/>
      <c r="E107" s="109">
        <v>70917</v>
      </c>
      <c r="F107" s="110">
        <v>75607</v>
      </c>
      <c r="G107" s="110">
        <v>77995</v>
      </c>
      <c r="H107" s="110">
        <v>82861</v>
      </c>
      <c r="I107" s="988"/>
    </row>
    <row r="108" spans="2:9" x14ac:dyDescent="0.25">
      <c r="B108" s="28" t="s">
        <v>77</v>
      </c>
      <c r="C108" s="51"/>
      <c r="D108" s="32"/>
      <c r="E108" s="114">
        <v>470045</v>
      </c>
      <c r="F108" s="115">
        <v>424678</v>
      </c>
      <c r="G108" s="115">
        <v>525056</v>
      </c>
      <c r="H108" s="115">
        <v>252298</v>
      </c>
      <c r="I108" s="988"/>
    </row>
    <row r="109" spans="2:9" x14ac:dyDescent="0.25">
      <c r="B109" s="52"/>
      <c r="C109" s="53" t="s">
        <v>78</v>
      </c>
      <c r="D109" s="27"/>
      <c r="E109" s="105">
        <v>1939</v>
      </c>
      <c r="F109" s="106">
        <v>7641</v>
      </c>
      <c r="G109" s="106">
        <v>12116</v>
      </c>
      <c r="H109" s="106">
        <v>13353</v>
      </c>
      <c r="I109" s="988"/>
    </row>
    <row r="110" spans="2:9" x14ac:dyDescent="0.25">
      <c r="B110" s="52"/>
      <c r="C110" s="53" t="s">
        <v>79</v>
      </c>
      <c r="D110" s="27"/>
      <c r="E110" s="105">
        <v>207247</v>
      </c>
      <c r="F110" s="106">
        <v>140627</v>
      </c>
      <c r="G110" s="106">
        <v>265398</v>
      </c>
      <c r="H110" s="106">
        <v>125611</v>
      </c>
      <c r="I110" s="988"/>
    </row>
    <row r="111" spans="2:9" x14ac:dyDescent="0.25">
      <c r="B111" s="52"/>
      <c r="C111" s="53" t="s">
        <v>80</v>
      </c>
      <c r="D111" s="27"/>
      <c r="E111" s="105">
        <v>17800</v>
      </c>
      <c r="F111" s="106">
        <v>28357</v>
      </c>
      <c r="G111" s="106">
        <v>20770</v>
      </c>
      <c r="H111" s="106">
        <v>16700</v>
      </c>
      <c r="I111" s="988"/>
    </row>
    <row r="112" spans="2:9" ht="15.75" thickBot="1" x14ac:dyDescent="0.3">
      <c r="B112" s="55"/>
      <c r="C112" s="56" t="s">
        <v>43</v>
      </c>
      <c r="D112" s="84"/>
      <c r="E112" s="111">
        <v>243059</v>
      </c>
      <c r="F112" s="112">
        <v>248053</v>
      </c>
      <c r="G112" s="112">
        <v>226772</v>
      </c>
      <c r="H112" s="112">
        <v>96634</v>
      </c>
      <c r="I112" s="988"/>
    </row>
    <row r="113" spans="2:9" ht="15.75" thickBot="1" x14ac:dyDescent="0.3">
      <c r="B113" s="86" t="s">
        <v>81</v>
      </c>
      <c r="C113" s="2"/>
      <c r="D113" s="29"/>
      <c r="E113" s="102">
        <v>14622524</v>
      </c>
      <c r="F113" s="103">
        <v>17204281</v>
      </c>
      <c r="G113" s="103">
        <v>17112771</v>
      </c>
      <c r="H113" s="103">
        <v>17770781</v>
      </c>
      <c r="I113" s="988"/>
    </row>
    <row r="114" spans="2:9" ht="15.75" thickBot="1" x14ac:dyDescent="0.3">
      <c r="B114" s="87" t="s">
        <v>82</v>
      </c>
      <c r="C114" s="88"/>
      <c r="D114" s="89"/>
      <c r="E114" s="122"/>
      <c r="F114" s="123"/>
      <c r="G114" s="123"/>
      <c r="H114" s="123"/>
      <c r="I114" s="988"/>
    </row>
    <row r="115" spans="2:9" x14ac:dyDescent="0.25">
      <c r="B115" s="93" t="s">
        <v>83</v>
      </c>
      <c r="C115" s="94"/>
      <c r="D115" s="4"/>
      <c r="E115" s="114">
        <v>271804</v>
      </c>
      <c r="F115" s="115">
        <v>276663</v>
      </c>
      <c r="G115" s="115">
        <v>301270</v>
      </c>
      <c r="H115" s="115">
        <v>253734</v>
      </c>
      <c r="I115" s="988"/>
    </row>
    <row r="116" spans="2:9" x14ac:dyDescent="0.25">
      <c r="B116" s="95" t="s">
        <v>84</v>
      </c>
      <c r="C116" s="96"/>
      <c r="D116" s="5"/>
      <c r="E116" s="105">
        <v>1082398</v>
      </c>
      <c r="F116" s="106">
        <v>1345718</v>
      </c>
      <c r="G116" s="106">
        <v>1317552</v>
      </c>
      <c r="H116" s="106">
        <v>1273920</v>
      </c>
      <c r="I116" s="988"/>
    </row>
    <row r="117" spans="2:9" ht="15.75" thickBot="1" x14ac:dyDescent="0.3">
      <c r="B117" s="97" t="s">
        <v>85</v>
      </c>
      <c r="C117" s="98"/>
      <c r="D117" s="99"/>
      <c r="E117" s="109">
        <v>1070399</v>
      </c>
      <c r="F117" s="110">
        <v>1260048</v>
      </c>
      <c r="G117" s="110">
        <v>1247581</v>
      </c>
      <c r="H117" s="110">
        <v>1403921</v>
      </c>
      <c r="I117" s="988"/>
    </row>
    <row r="118" spans="2:9" ht="6" customHeight="1" x14ac:dyDescent="0.25">
      <c r="I118" s="988"/>
    </row>
  </sheetData>
  <mergeCells count="13">
    <mergeCell ref="B59:D60"/>
    <mergeCell ref="B7:H7"/>
    <mergeCell ref="K8:N8"/>
    <mergeCell ref="O8:R8"/>
    <mergeCell ref="B9:H9"/>
    <mergeCell ref="B10:H10"/>
    <mergeCell ref="B11:H11"/>
    <mergeCell ref="F15:H15"/>
    <mergeCell ref="E16:H16"/>
    <mergeCell ref="E55:E56"/>
    <mergeCell ref="F55:F56"/>
    <mergeCell ref="G55:G56"/>
    <mergeCell ref="H55:H56"/>
  </mergeCells>
  <pageMargins left="0.7" right="0.7" top="0.92" bottom="0.75" header="0.3" footer="0.3"/>
  <pageSetup scale="71" orientation="portrait" r:id="rId1"/>
  <rowBreaks count="1" manualBreakCount="1">
    <brk id="57" max="7" man="1"/>
  </rowBreaks>
  <drawing r:id="rId2"/>
  <legacyDrawing r:id="rId3"/>
  <oleObjects>
    <mc:AlternateContent xmlns:mc="http://schemas.openxmlformats.org/markup-compatibility/2006">
      <mc:Choice Requires="x14">
        <oleObject progId="Word.Picture.8" shapeId="15361" r:id="rId4">
          <objectPr defaultSize="0" autoPict="0" r:id="rId5">
            <anchor moveWithCells="1" sizeWithCells="1">
              <from>
                <xdr:col>3</xdr:col>
                <xdr:colOff>1695450</xdr:colOff>
                <xdr:row>0</xdr:row>
                <xdr:rowOff>9525</xdr:rowOff>
              </from>
              <to>
                <xdr:col>3</xdr:col>
                <xdr:colOff>2914650</xdr:colOff>
                <xdr:row>5</xdr:row>
                <xdr:rowOff>95250</xdr:rowOff>
              </to>
            </anchor>
          </objectPr>
        </oleObject>
      </mc:Choice>
      <mc:Fallback>
        <oleObject progId="Word.Picture.8" shapeId="15361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6:Q118"/>
  <sheetViews>
    <sheetView view="pageBreakPreview" zoomScaleNormal="100" zoomScaleSheetLayoutView="100" workbookViewId="0">
      <selection activeCell="F13" sqref="F13"/>
    </sheetView>
  </sheetViews>
  <sheetFormatPr defaultRowHeight="15" x14ac:dyDescent="0.25"/>
  <cols>
    <col min="1" max="1" width="1.5703125" customWidth="1"/>
    <col min="4" max="4" width="54.28515625" customWidth="1"/>
    <col min="5" max="5" width="11.42578125" customWidth="1"/>
    <col min="6" max="6" width="10.85546875" customWidth="1"/>
    <col min="7" max="7" width="11.5703125" customWidth="1"/>
    <col min="8" max="8" width="11.140625" customWidth="1"/>
  </cols>
  <sheetData>
    <row r="6" spans="2:17" x14ac:dyDescent="0.25">
      <c r="J6" s="137"/>
      <c r="K6" s="137"/>
      <c r="L6" s="137"/>
      <c r="M6" s="137"/>
      <c r="N6" s="137"/>
      <c r="O6" s="137"/>
      <c r="P6" s="137"/>
      <c r="Q6" s="137"/>
    </row>
    <row r="7" spans="2:17" x14ac:dyDescent="0.25">
      <c r="B7" s="1303" t="s">
        <v>144</v>
      </c>
      <c r="C7" s="1303"/>
      <c r="D7" s="1303"/>
      <c r="E7" s="1303"/>
      <c r="F7" s="1303"/>
      <c r="G7" s="1303"/>
      <c r="H7" s="1303"/>
      <c r="I7" s="707"/>
      <c r="J7" s="138"/>
      <c r="K7" s="138"/>
      <c r="L7" s="138"/>
      <c r="M7" s="138"/>
      <c r="N7" s="138"/>
      <c r="O7" s="138"/>
      <c r="P7" s="138"/>
      <c r="Q7" s="137"/>
    </row>
    <row r="8" spans="2:17" ht="15.75" x14ac:dyDescent="0.25">
      <c r="C8" s="196"/>
      <c r="D8" s="196"/>
      <c r="E8" s="196"/>
      <c r="F8" s="197"/>
      <c r="G8" s="196"/>
      <c r="H8" s="196"/>
      <c r="I8" s="196"/>
      <c r="J8" s="1304"/>
      <c r="K8" s="1304"/>
      <c r="L8" s="1304"/>
      <c r="M8" s="1304"/>
      <c r="N8" s="1304"/>
      <c r="O8" s="1305"/>
      <c r="P8" s="1305"/>
      <c r="Q8" s="1305"/>
    </row>
    <row r="9" spans="2:17" ht="21.75" x14ac:dyDescent="0.3">
      <c r="B9" s="1306" t="s">
        <v>145</v>
      </c>
      <c r="C9" s="1306"/>
      <c r="D9" s="1306"/>
      <c r="E9" s="1306"/>
      <c r="F9" s="1306"/>
      <c r="G9" s="1306"/>
      <c r="H9" s="1306"/>
      <c r="I9" s="706"/>
      <c r="J9" s="149"/>
      <c r="K9" s="149"/>
      <c r="L9" s="149"/>
      <c r="M9" s="149"/>
      <c r="N9" s="149"/>
      <c r="O9" s="149"/>
      <c r="P9" s="149"/>
      <c r="Q9" s="149"/>
    </row>
    <row r="10" spans="2:17" ht="21.75" x14ac:dyDescent="0.3">
      <c r="B10" s="1306" t="s">
        <v>150</v>
      </c>
      <c r="C10" s="1306"/>
      <c r="D10" s="1306"/>
      <c r="E10" s="1306"/>
      <c r="F10" s="1306"/>
      <c r="G10" s="1306"/>
      <c r="H10" s="1306"/>
      <c r="I10" s="706"/>
      <c r="J10" s="135"/>
      <c r="K10" s="135"/>
      <c r="L10" s="135"/>
      <c r="M10" s="135"/>
      <c r="N10" s="135"/>
      <c r="O10" s="135"/>
      <c r="P10" s="135"/>
      <c r="Q10" s="135"/>
    </row>
    <row r="11" spans="2:17" ht="21.75" x14ac:dyDescent="0.3">
      <c r="B11" s="1306" t="s">
        <v>163</v>
      </c>
      <c r="C11" s="1306"/>
      <c r="D11" s="1306"/>
      <c r="E11" s="1306"/>
      <c r="F11" s="1306"/>
      <c r="G11" s="1306"/>
      <c r="H11" s="1306"/>
      <c r="I11" s="706"/>
      <c r="J11" s="135"/>
      <c r="K11" s="135"/>
      <c r="L11" s="135"/>
      <c r="M11" s="135"/>
      <c r="N11" s="135"/>
      <c r="O11" s="135"/>
      <c r="P11" s="135"/>
      <c r="Q11" s="135"/>
    </row>
    <row r="12" spans="2:17" ht="21.75" x14ac:dyDescent="0.3">
      <c r="B12" s="974"/>
      <c r="C12" s="974"/>
      <c r="D12" s="974"/>
      <c r="E12" s="974"/>
      <c r="F12" s="974"/>
      <c r="G12" s="974"/>
      <c r="H12" s="974"/>
      <c r="I12" s="706"/>
      <c r="J12" s="135"/>
      <c r="K12" s="135"/>
      <c r="L12" s="135"/>
      <c r="M12" s="135"/>
      <c r="N12" s="135"/>
      <c r="O12" s="135"/>
      <c r="P12" s="135"/>
      <c r="Q12" s="135"/>
    </row>
    <row r="13" spans="2:17" ht="21.75" x14ac:dyDescent="0.3">
      <c r="B13" s="974"/>
      <c r="C13" s="974"/>
      <c r="D13" s="974"/>
      <c r="E13" s="974"/>
      <c r="F13" s="974"/>
      <c r="G13" s="974"/>
      <c r="H13" s="974"/>
      <c r="I13" s="706"/>
      <c r="J13" s="135"/>
      <c r="K13" s="135"/>
      <c r="L13" s="135"/>
      <c r="M13" s="135"/>
      <c r="N13" s="135"/>
      <c r="O13" s="135"/>
      <c r="P13" s="135"/>
      <c r="Q13" s="135"/>
    </row>
    <row r="14" spans="2:17" ht="21.75" x14ac:dyDescent="0.3">
      <c r="B14" s="974"/>
      <c r="C14" s="974"/>
      <c r="D14" s="974"/>
      <c r="E14" s="974"/>
      <c r="F14" s="974"/>
      <c r="G14" s="974"/>
      <c r="H14" s="974"/>
      <c r="I14" s="706"/>
      <c r="J14" s="135"/>
      <c r="K14" s="135"/>
      <c r="L14" s="135"/>
      <c r="M14" s="135"/>
      <c r="N14" s="135"/>
      <c r="O14" s="135"/>
      <c r="P14" s="135"/>
      <c r="Q14" s="135"/>
    </row>
    <row r="15" spans="2:17" ht="15.75" thickBot="1" x14ac:dyDescent="0.3">
      <c r="B15" s="1" t="s">
        <v>158</v>
      </c>
      <c r="C15" s="37"/>
      <c r="D15" s="37"/>
      <c r="E15" s="37"/>
      <c r="F15" s="1307" t="s">
        <v>0</v>
      </c>
      <c r="G15" s="1307"/>
      <c r="H15" s="1307"/>
    </row>
    <row r="16" spans="2:17" ht="15.75" thickBot="1" x14ac:dyDescent="0.3">
      <c r="B16" s="37"/>
      <c r="C16" s="37"/>
      <c r="D16" s="37"/>
      <c r="E16" s="1300" t="s">
        <v>157</v>
      </c>
      <c r="F16" s="1301"/>
      <c r="G16" s="1301"/>
      <c r="H16" s="1302"/>
    </row>
    <row r="17" spans="2:8" ht="15.75" thickBot="1" x14ac:dyDescent="0.3">
      <c r="B17" s="100" t="s">
        <v>158</v>
      </c>
      <c r="C17" s="38"/>
      <c r="D17" s="101" t="s">
        <v>158</v>
      </c>
      <c r="E17" s="39">
        <v>38442</v>
      </c>
      <c r="F17" s="40">
        <v>38533</v>
      </c>
      <c r="G17" s="39">
        <v>38625</v>
      </c>
      <c r="H17" s="41">
        <v>38717</v>
      </c>
    </row>
    <row r="18" spans="2:8" x14ac:dyDescent="0.25">
      <c r="B18" s="42"/>
      <c r="C18" s="2"/>
      <c r="D18" s="2"/>
      <c r="E18" s="42"/>
      <c r="F18" s="29"/>
      <c r="G18" s="29"/>
      <c r="H18" s="3"/>
    </row>
    <row r="19" spans="2:8" x14ac:dyDescent="0.25">
      <c r="B19" s="43" t="s">
        <v>1</v>
      </c>
      <c r="C19" s="44"/>
      <c r="D19" s="44"/>
      <c r="E19" s="34"/>
      <c r="F19" s="30"/>
      <c r="G19" s="30"/>
      <c r="H19" s="45"/>
    </row>
    <row r="20" spans="2:8" ht="15.75" thickBot="1" x14ac:dyDescent="0.3">
      <c r="B20" s="49"/>
      <c r="C20" s="50"/>
      <c r="D20" s="50"/>
      <c r="E20" s="34"/>
      <c r="F20" s="30"/>
      <c r="G20" s="30"/>
      <c r="H20" s="45"/>
    </row>
    <row r="21" spans="2:8" x14ac:dyDescent="0.25">
      <c r="B21" s="28" t="s">
        <v>2</v>
      </c>
      <c r="C21" s="51"/>
      <c r="D21" s="33"/>
      <c r="E21" s="139">
        <v>1386145</v>
      </c>
      <c r="F21" s="140">
        <v>2426358</v>
      </c>
      <c r="G21" s="140">
        <v>2309754</v>
      </c>
      <c r="H21" s="140">
        <v>1743328</v>
      </c>
    </row>
    <row r="22" spans="2:8" x14ac:dyDescent="0.25">
      <c r="B22" s="52"/>
      <c r="C22" s="53" t="s">
        <v>3</v>
      </c>
      <c r="D22" s="53" t="s">
        <v>4</v>
      </c>
      <c r="E22" s="127">
        <v>0</v>
      </c>
      <c r="F22" s="128">
        <v>50425</v>
      </c>
      <c r="G22" s="128">
        <v>35484</v>
      </c>
      <c r="H22" s="128">
        <v>0</v>
      </c>
    </row>
    <row r="23" spans="2:8" x14ac:dyDescent="0.25">
      <c r="B23" s="52"/>
      <c r="C23" s="12"/>
      <c r="D23" s="53" t="s">
        <v>5</v>
      </c>
      <c r="E23" s="127">
        <v>1194501</v>
      </c>
      <c r="F23" s="128">
        <v>1836534</v>
      </c>
      <c r="G23" s="128">
        <v>1819941</v>
      </c>
      <c r="H23" s="128">
        <v>1472450</v>
      </c>
    </row>
    <row r="24" spans="2:8" ht="15.75" thickBot="1" x14ac:dyDescent="0.3">
      <c r="B24" s="54"/>
      <c r="C24" s="44" t="s">
        <v>6</v>
      </c>
      <c r="D24" s="44" t="s">
        <v>4</v>
      </c>
      <c r="E24" s="131">
        <v>191644</v>
      </c>
      <c r="F24" s="132">
        <v>539399</v>
      </c>
      <c r="G24" s="132">
        <v>454329</v>
      </c>
      <c r="H24" s="132">
        <v>270878</v>
      </c>
    </row>
    <row r="25" spans="2:8" x14ac:dyDescent="0.25">
      <c r="B25" s="28" t="s">
        <v>7</v>
      </c>
      <c r="C25" s="51"/>
      <c r="D25" s="33"/>
      <c r="E25" s="139">
        <v>13193849</v>
      </c>
      <c r="F25" s="140">
        <v>13309974</v>
      </c>
      <c r="G25" s="140">
        <v>13730980</v>
      </c>
      <c r="H25" s="140">
        <v>14265027</v>
      </c>
    </row>
    <row r="26" spans="2:8" x14ac:dyDescent="0.25">
      <c r="B26" s="52"/>
      <c r="C26" s="53" t="s">
        <v>8</v>
      </c>
      <c r="D26" s="53"/>
      <c r="E26" s="127">
        <v>6941914</v>
      </c>
      <c r="F26" s="128">
        <v>7197246</v>
      </c>
      <c r="G26" s="128">
        <v>7841651</v>
      </c>
      <c r="H26" s="128">
        <v>7620721</v>
      </c>
    </row>
    <row r="27" spans="2:8" x14ac:dyDescent="0.25">
      <c r="B27" s="52"/>
      <c r="C27" s="53" t="s">
        <v>9</v>
      </c>
      <c r="D27" s="53"/>
      <c r="E27" s="127">
        <v>802144</v>
      </c>
      <c r="F27" s="128">
        <v>880426</v>
      </c>
      <c r="G27" s="128">
        <v>903872</v>
      </c>
      <c r="H27" s="128">
        <v>916670</v>
      </c>
    </row>
    <row r="28" spans="2:8" x14ac:dyDescent="0.25">
      <c r="B28" s="55"/>
      <c r="C28" s="56" t="s">
        <v>10</v>
      </c>
      <c r="D28" s="56"/>
      <c r="E28" s="127">
        <v>4689345</v>
      </c>
      <c r="F28" s="128">
        <v>4487931</v>
      </c>
      <c r="G28" s="128">
        <v>4328201</v>
      </c>
      <c r="H28" s="128">
        <v>4782113</v>
      </c>
    </row>
    <row r="29" spans="2:8" ht="15.75" thickBot="1" x14ac:dyDescent="0.3">
      <c r="B29" s="55"/>
      <c r="C29" s="56" t="s">
        <v>11</v>
      </c>
      <c r="D29" s="56"/>
      <c r="E29" s="131">
        <v>760446</v>
      </c>
      <c r="F29" s="132">
        <v>744371</v>
      </c>
      <c r="G29" s="132">
        <v>657256</v>
      </c>
      <c r="H29" s="132">
        <v>945523</v>
      </c>
    </row>
    <row r="30" spans="2:8" x14ac:dyDescent="0.25">
      <c r="B30" s="28" t="s">
        <v>12</v>
      </c>
      <c r="C30" s="51"/>
      <c r="D30" s="33"/>
      <c r="E30" s="139">
        <v>807495</v>
      </c>
      <c r="F30" s="140">
        <v>954079</v>
      </c>
      <c r="G30" s="140">
        <v>698617</v>
      </c>
      <c r="H30" s="140">
        <v>793691</v>
      </c>
    </row>
    <row r="31" spans="2:8" x14ac:dyDescent="0.25">
      <c r="B31" s="52"/>
      <c r="C31" s="53" t="s">
        <v>13</v>
      </c>
      <c r="D31" s="53"/>
      <c r="E31" s="127">
        <v>285506</v>
      </c>
      <c r="F31" s="128">
        <v>301819</v>
      </c>
      <c r="G31" s="128">
        <v>188757</v>
      </c>
      <c r="H31" s="128">
        <v>413731</v>
      </c>
    </row>
    <row r="32" spans="2:8" ht="15.75" thickBot="1" x14ac:dyDescent="0.3">
      <c r="B32" s="55"/>
      <c r="C32" s="56" t="s">
        <v>14</v>
      </c>
      <c r="D32" s="56"/>
      <c r="E32" s="131">
        <v>521989</v>
      </c>
      <c r="F32" s="132">
        <v>652260</v>
      </c>
      <c r="G32" s="132">
        <v>509860</v>
      </c>
      <c r="H32" s="132">
        <v>379960</v>
      </c>
    </row>
    <row r="33" spans="2:8" x14ac:dyDescent="0.25">
      <c r="B33" s="28" t="s">
        <v>15</v>
      </c>
      <c r="C33" s="51"/>
      <c r="D33" s="51"/>
      <c r="E33" s="139">
        <v>0</v>
      </c>
      <c r="F33" s="140">
        <v>0</v>
      </c>
      <c r="G33" s="140">
        <v>0</v>
      </c>
      <c r="H33" s="140">
        <v>0</v>
      </c>
    </row>
    <row r="34" spans="2:8" x14ac:dyDescent="0.25">
      <c r="B34" s="52"/>
      <c r="C34" s="53" t="s">
        <v>13</v>
      </c>
      <c r="D34" s="53"/>
      <c r="E34" s="127">
        <v>0</v>
      </c>
      <c r="F34" s="128">
        <v>0</v>
      </c>
      <c r="G34" s="128">
        <v>0</v>
      </c>
      <c r="H34" s="128">
        <v>0</v>
      </c>
    </row>
    <row r="35" spans="2:8" ht="15.75" thickBot="1" x14ac:dyDescent="0.3">
      <c r="B35" s="55"/>
      <c r="C35" s="56" t="s">
        <v>14</v>
      </c>
      <c r="D35" s="56"/>
      <c r="E35" s="131">
        <v>0</v>
      </c>
      <c r="F35" s="132">
        <v>0</v>
      </c>
      <c r="G35" s="132">
        <v>0</v>
      </c>
      <c r="H35" s="132">
        <v>0</v>
      </c>
    </row>
    <row r="36" spans="2:8" ht="15.75" thickBot="1" x14ac:dyDescent="0.3">
      <c r="B36" s="36" t="s">
        <v>16</v>
      </c>
      <c r="C36" s="7"/>
      <c r="D36" s="7"/>
      <c r="E36" s="141">
        <v>152605</v>
      </c>
      <c r="F36" s="142">
        <v>149801</v>
      </c>
      <c r="G36" s="142">
        <v>156864</v>
      </c>
      <c r="H36" s="142">
        <v>152433</v>
      </c>
    </row>
    <row r="37" spans="2:8" ht="15.75" thickBot="1" x14ac:dyDescent="0.3">
      <c r="B37" s="60" t="s">
        <v>17</v>
      </c>
      <c r="C37" s="61"/>
      <c r="D37" s="62"/>
      <c r="E37" s="136">
        <v>116727</v>
      </c>
      <c r="F37" s="126">
        <v>94614</v>
      </c>
      <c r="G37" s="126">
        <v>69372</v>
      </c>
      <c r="H37" s="126">
        <v>61115</v>
      </c>
    </row>
    <row r="38" spans="2:8" ht="15.75" thickBot="1" x14ac:dyDescent="0.3">
      <c r="B38" s="63" t="s">
        <v>18</v>
      </c>
      <c r="C38" s="64"/>
      <c r="D38" s="65"/>
      <c r="E38" s="143">
        <v>15656821</v>
      </c>
      <c r="F38" s="144">
        <v>16934826</v>
      </c>
      <c r="G38" s="144">
        <v>16965587</v>
      </c>
      <c r="H38" s="144">
        <v>17015594</v>
      </c>
    </row>
    <row r="39" spans="2:8" x14ac:dyDescent="0.25">
      <c r="B39" s="28" t="s">
        <v>19</v>
      </c>
      <c r="C39" s="51"/>
      <c r="D39" s="33"/>
      <c r="E39" s="139">
        <v>837385</v>
      </c>
      <c r="F39" s="140">
        <v>969277</v>
      </c>
      <c r="G39" s="140">
        <v>969541</v>
      </c>
      <c r="H39" s="140">
        <v>705552</v>
      </c>
    </row>
    <row r="40" spans="2:8" x14ac:dyDescent="0.25">
      <c r="B40" s="52"/>
      <c r="C40" s="53" t="s">
        <v>20</v>
      </c>
      <c r="D40" s="53"/>
      <c r="E40" s="127">
        <v>65182</v>
      </c>
      <c r="F40" s="128">
        <v>12982</v>
      </c>
      <c r="G40" s="128">
        <v>55131</v>
      </c>
      <c r="H40" s="128">
        <v>30497</v>
      </c>
    </row>
    <row r="41" spans="2:8" x14ac:dyDescent="0.25">
      <c r="B41" s="52"/>
      <c r="C41" s="53" t="s">
        <v>21</v>
      </c>
      <c r="D41" s="53"/>
      <c r="E41" s="127">
        <v>285057</v>
      </c>
      <c r="F41" s="128">
        <v>232851</v>
      </c>
      <c r="G41" s="128">
        <v>240405</v>
      </c>
      <c r="H41" s="128">
        <v>249785</v>
      </c>
    </row>
    <row r="42" spans="2:8" x14ac:dyDescent="0.25">
      <c r="B42" s="52"/>
      <c r="C42" s="53" t="s">
        <v>22</v>
      </c>
      <c r="D42" s="53"/>
      <c r="E42" s="127">
        <v>81000</v>
      </c>
      <c r="F42" s="128">
        <v>81000</v>
      </c>
      <c r="G42" s="128">
        <v>4050</v>
      </c>
      <c r="H42" s="128">
        <v>0</v>
      </c>
    </row>
    <row r="43" spans="2:8" x14ac:dyDescent="0.25">
      <c r="B43" s="52"/>
      <c r="C43" s="53" t="s">
        <v>23</v>
      </c>
      <c r="D43" s="53"/>
      <c r="E43" s="127">
        <v>184652</v>
      </c>
      <c r="F43" s="128">
        <v>291741</v>
      </c>
      <c r="G43" s="128">
        <v>228384</v>
      </c>
      <c r="H43" s="128">
        <v>166358</v>
      </c>
    </row>
    <row r="44" spans="2:8" ht="15.75" thickBot="1" x14ac:dyDescent="0.3">
      <c r="B44" s="69"/>
      <c r="C44" s="70" t="s">
        <v>24</v>
      </c>
      <c r="D44" s="70"/>
      <c r="E44" s="131">
        <v>221494</v>
      </c>
      <c r="F44" s="132">
        <v>350703</v>
      </c>
      <c r="G44" s="132">
        <v>441571</v>
      </c>
      <c r="H44" s="132">
        <v>258912</v>
      </c>
    </row>
    <row r="45" spans="2:8" ht="15.75" thickBot="1" x14ac:dyDescent="0.3">
      <c r="B45" s="6" t="s">
        <v>25</v>
      </c>
      <c r="C45" s="71"/>
      <c r="D45" s="72"/>
      <c r="E45" s="136">
        <v>16494206</v>
      </c>
      <c r="F45" s="126">
        <v>17904103</v>
      </c>
      <c r="G45" s="126">
        <v>17935128</v>
      </c>
      <c r="H45" s="126">
        <v>17721146</v>
      </c>
    </row>
    <row r="46" spans="2:8" x14ac:dyDescent="0.25">
      <c r="B46" s="28" t="s">
        <v>26</v>
      </c>
      <c r="C46" s="51"/>
      <c r="D46" s="51"/>
      <c r="E46" s="129">
        <v>1626007</v>
      </c>
      <c r="F46" s="130">
        <v>1763057</v>
      </c>
      <c r="G46" s="130">
        <v>1904131</v>
      </c>
      <c r="H46" s="130">
        <v>2296691</v>
      </c>
    </row>
    <row r="47" spans="2:8" x14ac:dyDescent="0.25">
      <c r="B47" s="52"/>
      <c r="C47" s="53" t="s">
        <v>27</v>
      </c>
      <c r="D47" s="53"/>
      <c r="E47" s="127">
        <v>92832</v>
      </c>
      <c r="F47" s="128">
        <v>91833</v>
      </c>
      <c r="G47" s="128">
        <v>91833</v>
      </c>
      <c r="H47" s="128">
        <v>91833</v>
      </c>
    </row>
    <row r="48" spans="2:8" x14ac:dyDescent="0.25">
      <c r="B48" s="52"/>
      <c r="C48" s="53"/>
      <c r="D48" s="53" t="s">
        <v>28</v>
      </c>
      <c r="E48" s="127">
        <v>92832</v>
      </c>
      <c r="F48" s="128">
        <v>91833</v>
      </c>
      <c r="G48" s="128">
        <v>91833</v>
      </c>
      <c r="H48" s="128">
        <v>91833</v>
      </c>
    </row>
    <row r="49" spans="2:8" x14ac:dyDescent="0.25">
      <c r="B49" s="52"/>
      <c r="C49" s="53"/>
      <c r="D49" s="53" t="s">
        <v>29</v>
      </c>
      <c r="E49" s="127">
        <v>0</v>
      </c>
      <c r="F49" s="128">
        <v>0</v>
      </c>
      <c r="G49" s="128">
        <v>0</v>
      </c>
      <c r="H49" s="128">
        <v>0</v>
      </c>
    </row>
    <row r="50" spans="2:8" x14ac:dyDescent="0.25">
      <c r="B50" s="52"/>
      <c r="C50" s="53" t="s">
        <v>30</v>
      </c>
      <c r="D50" s="53"/>
      <c r="E50" s="127">
        <v>173301</v>
      </c>
      <c r="F50" s="128">
        <v>1002319</v>
      </c>
      <c r="G50" s="128">
        <v>1002319</v>
      </c>
      <c r="H50" s="128">
        <v>1002319</v>
      </c>
    </row>
    <row r="51" spans="2:8" x14ac:dyDescent="0.25">
      <c r="B51" s="52"/>
      <c r="C51" s="53" t="s">
        <v>31</v>
      </c>
      <c r="D51" s="53"/>
      <c r="E51" s="127">
        <v>93</v>
      </c>
      <c r="F51" s="128">
        <v>93</v>
      </c>
      <c r="G51" s="128">
        <v>93</v>
      </c>
      <c r="H51" s="128">
        <v>93</v>
      </c>
    </row>
    <row r="52" spans="2:8" x14ac:dyDescent="0.25">
      <c r="B52" s="52"/>
      <c r="C52" s="53" t="s">
        <v>32</v>
      </c>
      <c r="D52" s="53"/>
      <c r="E52" s="127">
        <v>1359781</v>
      </c>
      <c r="F52" s="128">
        <v>668812</v>
      </c>
      <c r="G52" s="128">
        <v>809886</v>
      </c>
      <c r="H52" s="128">
        <v>1202446</v>
      </c>
    </row>
    <row r="53" spans="2:8" x14ac:dyDescent="0.25">
      <c r="B53" s="52"/>
      <c r="C53" s="53"/>
      <c r="D53" s="53" t="s">
        <v>33</v>
      </c>
      <c r="E53" s="127">
        <v>578868</v>
      </c>
      <c r="F53" s="128">
        <v>686973</v>
      </c>
      <c r="G53" s="128">
        <v>713296</v>
      </c>
      <c r="H53" s="128">
        <v>697759</v>
      </c>
    </row>
    <row r="54" spans="2:8" ht="15.75" thickBot="1" x14ac:dyDescent="0.3">
      <c r="B54" s="69"/>
      <c r="C54" s="70"/>
      <c r="D54" s="70" t="s">
        <v>34</v>
      </c>
      <c r="E54" s="133">
        <v>780913</v>
      </c>
      <c r="F54" s="134">
        <v>-18161</v>
      </c>
      <c r="G54" s="134">
        <v>96590</v>
      </c>
      <c r="H54" s="134">
        <v>504687</v>
      </c>
    </row>
    <row r="55" spans="2:8" x14ac:dyDescent="0.25">
      <c r="B55" s="6" t="s">
        <v>35</v>
      </c>
      <c r="C55" s="71"/>
      <c r="D55" s="73"/>
      <c r="E55" s="1308">
        <v>18120213</v>
      </c>
      <c r="F55" s="1310">
        <v>19667160</v>
      </c>
      <c r="G55" s="1312">
        <v>19839259</v>
      </c>
      <c r="H55" s="1310">
        <v>20017837</v>
      </c>
    </row>
    <row r="56" spans="2:8" ht="15.75" thickBot="1" x14ac:dyDescent="0.3">
      <c r="B56" s="977"/>
      <c r="C56" s="978"/>
      <c r="D56" s="978"/>
      <c r="E56" s="1309"/>
      <c r="F56" s="1311"/>
      <c r="G56" s="1313"/>
      <c r="H56" s="1311"/>
    </row>
    <row r="57" spans="2:8" x14ac:dyDescent="0.25">
      <c r="B57" s="975"/>
      <c r="C57" s="975"/>
      <c r="D57" s="975"/>
      <c r="E57" s="976"/>
      <c r="F57" s="976"/>
      <c r="G57" s="976"/>
      <c r="H57" s="976"/>
    </row>
    <row r="58" spans="2:8" ht="15.75" thickBot="1" x14ac:dyDescent="0.3">
      <c r="B58" s="975"/>
      <c r="C58" s="975"/>
      <c r="D58" s="975"/>
      <c r="E58" s="976"/>
      <c r="F58" s="976"/>
      <c r="G58" s="976"/>
      <c r="H58" s="976"/>
    </row>
    <row r="59" spans="2:8" x14ac:dyDescent="0.25">
      <c r="B59" s="1280" t="s">
        <v>36</v>
      </c>
      <c r="C59" s="1281"/>
      <c r="D59" s="1282"/>
      <c r="E59" s="1294"/>
      <c r="F59" s="1295"/>
      <c r="G59" s="1295"/>
      <c r="H59" s="1296"/>
    </row>
    <row r="60" spans="2:8" ht="15.75" thickBot="1" x14ac:dyDescent="0.3">
      <c r="B60" s="1283"/>
      <c r="C60" s="1284"/>
      <c r="D60" s="1285"/>
      <c r="E60" s="1297"/>
      <c r="F60" s="1298"/>
      <c r="G60" s="1298"/>
      <c r="H60" s="1299"/>
    </row>
    <row r="61" spans="2:8" x14ac:dyDescent="0.25">
      <c r="B61" s="28" t="s">
        <v>37</v>
      </c>
      <c r="C61" s="51"/>
      <c r="D61" s="51"/>
      <c r="E61" s="139">
        <v>443045</v>
      </c>
      <c r="F61" s="140">
        <v>421041</v>
      </c>
      <c r="G61" s="140">
        <v>480270</v>
      </c>
      <c r="H61" s="140">
        <v>646521</v>
      </c>
    </row>
    <row r="62" spans="2:8" x14ac:dyDescent="0.25">
      <c r="B62" s="52"/>
      <c r="C62" s="53" t="s">
        <v>38</v>
      </c>
      <c r="D62" s="26"/>
      <c r="E62" s="127">
        <v>225566</v>
      </c>
      <c r="F62" s="128">
        <v>213405</v>
      </c>
      <c r="G62" s="128">
        <v>234406</v>
      </c>
      <c r="H62" s="128">
        <v>348882</v>
      </c>
    </row>
    <row r="63" spans="2:8" x14ac:dyDescent="0.25">
      <c r="B63" s="52"/>
      <c r="C63" s="53"/>
      <c r="D63" s="53" t="s">
        <v>4</v>
      </c>
      <c r="E63" s="127">
        <v>215780</v>
      </c>
      <c r="F63" s="128">
        <v>200417</v>
      </c>
      <c r="G63" s="128">
        <v>219921</v>
      </c>
      <c r="H63" s="128">
        <v>334268</v>
      </c>
    </row>
    <row r="64" spans="2:8" x14ac:dyDescent="0.25">
      <c r="B64" s="52"/>
      <c r="C64" s="53"/>
      <c r="D64" s="53" t="s">
        <v>5</v>
      </c>
      <c r="E64" s="127">
        <v>9786</v>
      </c>
      <c r="F64" s="128">
        <v>12988</v>
      </c>
      <c r="G64" s="128">
        <v>14485</v>
      </c>
      <c r="H64" s="128">
        <v>14614</v>
      </c>
    </row>
    <row r="65" spans="2:8" x14ac:dyDescent="0.25">
      <c r="B65" s="52"/>
      <c r="C65" s="53" t="s">
        <v>39</v>
      </c>
      <c r="D65" s="53"/>
      <c r="E65" s="127">
        <v>46409</v>
      </c>
      <c r="F65" s="128">
        <v>36801</v>
      </c>
      <c r="G65" s="128">
        <v>31292</v>
      </c>
      <c r="H65" s="128">
        <v>45758</v>
      </c>
    </row>
    <row r="66" spans="2:8" x14ac:dyDescent="0.25">
      <c r="B66" s="52"/>
      <c r="C66" s="53" t="s">
        <v>40</v>
      </c>
      <c r="D66" s="53"/>
      <c r="E66" s="127">
        <v>171070</v>
      </c>
      <c r="F66" s="128">
        <v>170835</v>
      </c>
      <c r="G66" s="128">
        <v>214572</v>
      </c>
      <c r="H66" s="128">
        <v>251881</v>
      </c>
    </row>
    <row r="67" spans="2:8" x14ac:dyDescent="0.25">
      <c r="B67" s="52"/>
      <c r="C67" s="53"/>
      <c r="D67" s="53" t="s">
        <v>41</v>
      </c>
      <c r="E67" s="127">
        <v>160915</v>
      </c>
      <c r="F67" s="128">
        <v>163583</v>
      </c>
      <c r="G67" s="128">
        <v>183872</v>
      </c>
      <c r="H67" s="128">
        <v>168262</v>
      </c>
    </row>
    <row r="68" spans="2:8" x14ac:dyDescent="0.25">
      <c r="B68" s="52"/>
      <c r="C68" s="53"/>
      <c r="D68" s="53" t="s">
        <v>42</v>
      </c>
      <c r="E68" s="127">
        <v>1</v>
      </c>
      <c r="F68" s="128">
        <v>7252</v>
      </c>
      <c r="G68" s="128">
        <v>30700</v>
      </c>
      <c r="H68" s="128">
        <v>83619</v>
      </c>
    </row>
    <row r="69" spans="2:8" ht="15.75" thickBot="1" x14ac:dyDescent="0.3">
      <c r="B69" s="55"/>
      <c r="C69" s="56"/>
      <c r="D69" s="56" t="s">
        <v>43</v>
      </c>
      <c r="E69" s="131">
        <v>10154</v>
      </c>
      <c r="F69" s="132">
        <v>0</v>
      </c>
      <c r="G69" s="132">
        <v>0</v>
      </c>
      <c r="H69" s="132">
        <v>0</v>
      </c>
    </row>
    <row r="70" spans="2:8" ht="15.75" thickBot="1" x14ac:dyDescent="0.3">
      <c r="B70" s="36" t="s">
        <v>44</v>
      </c>
      <c r="C70" s="74"/>
      <c r="D70" s="75"/>
      <c r="E70" s="136">
        <v>15235717</v>
      </c>
      <c r="F70" s="126">
        <v>16551856</v>
      </c>
      <c r="G70" s="126">
        <v>16299431</v>
      </c>
      <c r="H70" s="126">
        <v>16351796</v>
      </c>
    </row>
    <row r="71" spans="2:8" x14ac:dyDescent="0.25">
      <c r="B71" s="28"/>
      <c r="C71" s="76" t="s">
        <v>45</v>
      </c>
      <c r="D71" s="76"/>
      <c r="E71" s="139">
        <v>611677</v>
      </c>
      <c r="F71" s="140">
        <v>1010043</v>
      </c>
      <c r="G71" s="140">
        <v>977669</v>
      </c>
      <c r="H71" s="140">
        <v>582343</v>
      </c>
    </row>
    <row r="72" spans="2:8" x14ac:dyDescent="0.25">
      <c r="B72" s="52"/>
      <c r="C72" s="53"/>
      <c r="D72" s="53" t="s">
        <v>46</v>
      </c>
      <c r="E72" s="127">
        <v>24435</v>
      </c>
      <c r="F72" s="128">
        <v>0</v>
      </c>
      <c r="G72" s="128">
        <v>81</v>
      </c>
      <c r="H72" s="128">
        <v>19684</v>
      </c>
    </row>
    <row r="73" spans="2:8" x14ac:dyDescent="0.25">
      <c r="B73" s="52"/>
      <c r="C73" s="53"/>
      <c r="D73" s="53" t="s">
        <v>47</v>
      </c>
      <c r="E73" s="127">
        <v>439474</v>
      </c>
      <c r="F73" s="128">
        <v>591492</v>
      </c>
      <c r="G73" s="128">
        <v>691408</v>
      </c>
      <c r="H73" s="128">
        <v>363657</v>
      </c>
    </row>
    <row r="74" spans="2:8" x14ac:dyDescent="0.25">
      <c r="B74" s="52"/>
      <c r="C74" s="53"/>
      <c r="D74" s="53" t="s">
        <v>48</v>
      </c>
      <c r="E74" s="127">
        <v>147768</v>
      </c>
      <c r="F74" s="128">
        <v>418551</v>
      </c>
      <c r="G74" s="128">
        <v>286180</v>
      </c>
      <c r="H74" s="128">
        <v>199002</v>
      </c>
    </row>
    <row r="75" spans="2:8" x14ac:dyDescent="0.25">
      <c r="B75" s="77"/>
      <c r="C75" s="53" t="s">
        <v>49</v>
      </c>
      <c r="D75" s="26"/>
      <c r="E75" s="127">
        <v>658461</v>
      </c>
      <c r="F75" s="128">
        <v>947561</v>
      </c>
      <c r="G75" s="128">
        <v>637259</v>
      </c>
      <c r="H75" s="128">
        <v>504705</v>
      </c>
    </row>
    <row r="76" spans="2:8" x14ac:dyDescent="0.25">
      <c r="B76" s="52"/>
      <c r="C76" s="53"/>
      <c r="D76" s="53" t="s">
        <v>13</v>
      </c>
      <c r="E76" s="127">
        <v>365876</v>
      </c>
      <c r="F76" s="128">
        <v>552047</v>
      </c>
      <c r="G76" s="128">
        <v>367054</v>
      </c>
      <c r="H76" s="128">
        <v>206656</v>
      </c>
    </row>
    <row r="77" spans="2:8" x14ac:dyDescent="0.25">
      <c r="B77" s="52"/>
      <c r="C77" s="53"/>
      <c r="D77" s="53" t="s">
        <v>43</v>
      </c>
      <c r="E77" s="127">
        <v>292585</v>
      </c>
      <c r="F77" s="128">
        <v>395514</v>
      </c>
      <c r="G77" s="128">
        <v>270205</v>
      </c>
      <c r="H77" s="128">
        <v>298049</v>
      </c>
    </row>
    <row r="78" spans="2:8" x14ac:dyDescent="0.25">
      <c r="B78" s="77"/>
      <c r="C78" s="53" t="s">
        <v>50</v>
      </c>
      <c r="D78" s="53"/>
      <c r="E78" s="127">
        <v>2528699</v>
      </c>
      <c r="F78" s="128">
        <v>2581919</v>
      </c>
      <c r="G78" s="128">
        <v>2691223</v>
      </c>
      <c r="H78" s="128">
        <v>2836404</v>
      </c>
    </row>
    <row r="79" spans="2:8" x14ac:dyDescent="0.25">
      <c r="B79" s="52"/>
      <c r="C79" s="53" t="s">
        <v>51</v>
      </c>
      <c r="D79" s="53"/>
      <c r="E79" s="127">
        <v>5952667</v>
      </c>
      <c r="F79" s="128">
        <v>6136283</v>
      </c>
      <c r="G79" s="128">
        <v>6300208</v>
      </c>
      <c r="H79" s="128">
        <v>6588078</v>
      </c>
    </row>
    <row r="80" spans="2:8" x14ac:dyDescent="0.25">
      <c r="B80" s="52"/>
      <c r="C80" s="53" t="s">
        <v>52</v>
      </c>
      <c r="D80" s="53"/>
      <c r="E80" s="127">
        <v>1921134</v>
      </c>
      <c r="F80" s="128">
        <v>2011051</v>
      </c>
      <c r="G80" s="128">
        <v>2117594</v>
      </c>
      <c r="H80" s="128">
        <v>1990105</v>
      </c>
    </row>
    <row r="81" spans="2:8" x14ac:dyDescent="0.25">
      <c r="B81" s="52"/>
      <c r="C81" s="53" t="s">
        <v>53</v>
      </c>
      <c r="D81" s="53"/>
      <c r="E81" s="127">
        <v>2930288</v>
      </c>
      <c r="F81" s="128">
        <v>3185385</v>
      </c>
      <c r="G81" s="128">
        <v>2969336</v>
      </c>
      <c r="H81" s="128">
        <v>3131192</v>
      </c>
    </row>
    <row r="82" spans="2:8" x14ac:dyDescent="0.25">
      <c r="B82" s="52"/>
      <c r="C82" s="53" t="s">
        <v>54</v>
      </c>
      <c r="D82" s="53"/>
      <c r="E82" s="127">
        <v>0</v>
      </c>
      <c r="F82" s="128">
        <v>0</v>
      </c>
      <c r="G82" s="128">
        <v>0</v>
      </c>
      <c r="H82" s="128">
        <v>0</v>
      </c>
    </row>
    <row r="83" spans="2:8" x14ac:dyDescent="0.25">
      <c r="B83" s="52"/>
      <c r="C83" s="53" t="s">
        <v>55</v>
      </c>
      <c r="D83" s="53"/>
      <c r="E83" s="127">
        <v>245182</v>
      </c>
      <c r="F83" s="128">
        <v>252449</v>
      </c>
      <c r="G83" s="128">
        <v>253490</v>
      </c>
      <c r="H83" s="128">
        <v>258065</v>
      </c>
    </row>
    <row r="84" spans="2:8" x14ac:dyDescent="0.25">
      <c r="B84" s="52"/>
      <c r="C84" s="53" t="s">
        <v>56</v>
      </c>
      <c r="D84" s="53"/>
      <c r="E84" s="127">
        <v>0</v>
      </c>
      <c r="F84" s="128">
        <v>0</v>
      </c>
      <c r="G84" s="128">
        <v>0</v>
      </c>
      <c r="H84" s="128">
        <v>0</v>
      </c>
    </row>
    <row r="85" spans="2:8" x14ac:dyDescent="0.25">
      <c r="B85" s="52"/>
      <c r="C85" s="53"/>
      <c r="D85" s="53" t="s">
        <v>13</v>
      </c>
      <c r="E85" s="127">
        <v>0</v>
      </c>
      <c r="F85" s="128">
        <v>0</v>
      </c>
      <c r="G85" s="128">
        <v>0</v>
      </c>
      <c r="H85" s="128">
        <v>0</v>
      </c>
    </row>
    <row r="86" spans="2:8" x14ac:dyDescent="0.25">
      <c r="B86" s="52"/>
      <c r="C86" s="53"/>
      <c r="D86" s="53" t="s">
        <v>14</v>
      </c>
      <c r="E86" s="127">
        <v>0</v>
      </c>
      <c r="F86" s="128">
        <v>0</v>
      </c>
      <c r="G86" s="128">
        <v>0</v>
      </c>
      <c r="H86" s="128">
        <v>0</v>
      </c>
    </row>
    <row r="87" spans="2:8" x14ac:dyDescent="0.25">
      <c r="B87" s="52"/>
      <c r="C87" s="53" t="s">
        <v>57</v>
      </c>
      <c r="D87" s="53"/>
      <c r="E87" s="127">
        <v>241163</v>
      </c>
      <c r="F87" s="128">
        <v>262823</v>
      </c>
      <c r="G87" s="128">
        <v>162319</v>
      </c>
      <c r="H87" s="128">
        <v>161843</v>
      </c>
    </row>
    <row r="88" spans="2:8" x14ac:dyDescent="0.25">
      <c r="B88" s="52"/>
      <c r="C88" s="53" t="s">
        <v>58</v>
      </c>
      <c r="D88" s="53"/>
      <c r="E88" s="127">
        <v>691442</v>
      </c>
      <c r="F88" s="128">
        <v>709642</v>
      </c>
      <c r="G88" s="128">
        <v>766893</v>
      </c>
      <c r="H88" s="128">
        <v>857568</v>
      </c>
    </row>
    <row r="89" spans="2:8" ht="15.75" thickBot="1" x14ac:dyDescent="0.3">
      <c r="B89" s="78" t="s">
        <v>59</v>
      </c>
      <c r="C89" s="56"/>
      <c r="D89" s="79"/>
      <c r="E89" s="145">
        <v>15780713</v>
      </c>
      <c r="F89" s="146">
        <v>17097156</v>
      </c>
      <c r="G89" s="146">
        <v>16875991</v>
      </c>
      <c r="H89" s="146">
        <v>16910303</v>
      </c>
    </row>
    <row r="90" spans="2:8" x14ac:dyDescent="0.25">
      <c r="B90" s="83" t="s">
        <v>60</v>
      </c>
      <c r="C90" s="76"/>
      <c r="D90" s="76"/>
      <c r="E90" s="129">
        <v>226453</v>
      </c>
      <c r="F90" s="130">
        <v>257588</v>
      </c>
      <c r="G90" s="130">
        <v>299198</v>
      </c>
      <c r="H90" s="130">
        <v>292848</v>
      </c>
    </row>
    <row r="91" spans="2:8" x14ac:dyDescent="0.25">
      <c r="B91" s="52" t="s">
        <v>61</v>
      </c>
      <c r="C91" s="53"/>
      <c r="D91" s="53"/>
      <c r="E91" s="127">
        <v>176973</v>
      </c>
      <c r="F91" s="128">
        <v>150187</v>
      </c>
      <c r="G91" s="128">
        <v>132991</v>
      </c>
      <c r="H91" s="128">
        <v>131929</v>
      </c>
    </row>
    <row r="92" spans="2:8" ht="15.75" thickBot="1" x14ac:dyDescent="0.3">
      <c r="B92" s="55" t="s">
        <v>62</v>
      </c>
      <c r="C92" s="56"/>
      <c r="D92" s="56"/>
      <c r="E92" s="133">
        <v>141570</v>
      </c>
      <c r="F92" s="134">
        <v>137525</v>
      </c>
      <c r="G92" s="134">
        <v>144371</v>
      </c>
      <c r="H92" s="134">
        <v>133730</v>
      </c>
    </row>
    <row r="93" spans="2:8" x14ac:dyDescent="0.25">
      <c r="B93" s="28" t="s">
        <v>63</v>
      </c>
      <c r="C93" s="51"/>
      <c r="D93" s="32"/>
      <c r="E93" s="139">
        <v>305631</v>
      </c>
      <c r="F93" s="140">
        <v>350400</v>
      </c>
      <c r="G93" s="140">
        <v>475572</v>
      </c>
      <c r="H93" s="140">
        <v>504808</v>
      </c>
    </row>
    <row r="94" spans="2:8" x14ac:dyDescent="0.25">
      <c r="B94" s="52"/>
      <c r="C94" s="53" t="s">
        <v>64</v>
      </c>
      <c r="D94" s="27"/>
      <c r="E94" s="127">
        <v>305629</v>
      </c>
      <c r="F94" s="128">
        <v>350400</v>
      </c>
      <c r="G94" s="128">
        <v>475572</v>
      </c>
      <c r="H94" s="128">
        <v>504808</v>
      </c>
    </row>
    <row r="95" spans="2:8" x14ac:dyDescent="0.25">
      <c r="B95" s="52"/>
      <c r="C95" s="53" t="s">
        <v>65</v>
      </c>
      <c r="D95" s="27"/>
      <c r="E95" s="127">
        <v>2</v>
      </c>
      <c r="F95" s="128">
        <v>0</v>
      </c>
      <c r="G95" s="128">
        <v>0</v>
      </c>
      <c r="H95" s="128">
        <v>0</v>
      </c>
    </row>
    <row r="96" spans="2:8" ht="15.75" thickBot="1" x14ac:dyDescent="0.3">
      <c r="B96" s="55"/>
      <c r="C96" s="56" t="s">
        <v>43</v>
      </c>
      <c r="D96" s="84"/>
      <c r="E96" s="131">
        <v>0</v>
      </c>
      <c r="F96" s="132">
        <v>0</v>
      </c>
      <c r="G96" s="132">
        <v>0</v>
      </c>
      <c r="H96" s="132">
        <v>0</v>
      </c>
    </row>
    <row r="97" spans="2:8" x14ac:dyDescent="0.25">
      <c r="B97" s="28" t="s">
        <v>66</v>
      </c>
      <c r="C97" s="51"/>
      <c r="D97" s="32"/>
      <c r="E97" s="129">
        <v>1304571</v>
      </c>
      <c r="F97" s="130">
        <v>1298625</v>
      </c>
      <c r="G97" s="130">
        <v>1281863</v>
      </c>
      <c r="H97" s="130">
        <v>1236903</v>
      </c>
    </row>
    <row r="98" spans="2:8" x14ac:dyDescent="0.25">
      <c r="B98" s="52"/>
      <c r="C98" s="53" t="s">
        <v>67</v>
      </c>
      <c r="D98" s="27"/>
      <c r="E98" s="127">
        <v>1290815</v>
      </c>
      <c r="F98" s="128">
        <v>1286582</v>
      </c>
      <c r="G98" s="128">
        <v>1269694</v>
      </c>
      <c r="H98" s="128">
        <v>1224712</v>
      </c>
    </row>
    <row r="99" spans="2:8" x14ac:dyDescent="0.25">
      <c r="B99" s="52"/>
      <c r="C99" s="53" t="s">
        <v>68</v>
      </c>
      <c r="D99" s="27"/>
      <c r="E99" s="127">
        <v>1964</v>
      </c>
      <c r="F99" s="128">
        <v>1921</v>
      </c>
      <c r="G99" s="128">
        <v>1880</v>
      </c>
      <c r="H99" s="128">
        <v>1844</v>
      </c>
    </row>
    <row r="100" spans="2:8" x14ac:dyDescent="0.25">
      <c r="B100" s="52"/>
      <c r="C100" s="53" t="s">
        <v>69</v>
      </c>
      <c r="D100" s="27"/>
      <c r="E100" s="127">
        <v>11792</v>
      </c>
      <c r="F100" s="128">
        <v>10122</v>
      </c>
      <c r="G100" s="128">
        <v>10289</v>
      </c>
      <c r="H100" s="128">
        <v>10347</v>
      </c>
    </row>
    <row r="101" spans="2:8" ht="15.75" thickBot="1" x14ac:dyDescent="0.3">
      <c r="B101" s="69"/>
      <c r="C101" s="70" t="s">
        <v>70</v>
      </c>
      <c r="D101" s="31"/>
      <c r="E101" s="133">
        <v>0</v>
      </c>
      <c r="F101" s="134">
        <v>0</v>
      </c>
      <c r="G101" s="134">
        <v>0</v>
      </c>
      <c r="H101" s="134">
        <v>0</v>
      </c>
    </row>
    <row r="102" spans="2:8" ht="15.75" thickBot="1" x14ac:dyDescent="0.3">
      <c r="B102" s="6" t="s">
        <v>71</v>
      </c>
      <c r="C102" s="71"/>
      <c r="D102" s="85"/>
      <c r="E102" s="124">
        <v>1610202</v>
      </c>
      <c r="F102" s="125">
        <v>1649025</v>
      </c>
      <c r="G102" s="125">
        <v>1757435</v>
      </c>
      <c r="H102" s="125">
        <v>1741711</v>
      </c>
    </row>
    <row r="103" spans="2:8" x14ac:dyDescent="0.25">
      <c r="B103" s="28" t="s">
        <v>72</v>
      </c>
      <c r="C103" s="51"/>
      <c r="D103" s="32"/>
      <c r="E103" s="139">
        <v>364280</v>
      </c>
      <c r="F103" s="140">
        <v>366547</v>
      </c>
      <c r="G103" s="140">
        <v>357184</v>
      </c>
      <c r="H103" s="140">
        <v>291783</v>
      </c>
    </row>
    <row r="104" spans="2:8" x14ac:dyDescent="0.25">
      <c r="B104" s="52"/>
      <c r="C104" s="53" t="s">
        <v>73</v>
      </c>
      <c r="D104" s="53"/>
      <c r="E104" s="127">
        <v>141477</v>
      </c>
      <c r="F104" s="128">
        <v>147516</v>
      </c>
      <c r="G104" s="128">
        <v>145777</v>
      </c>
      <c r="H104" s="128">
        <v>81453</v>
      </c>
    </row>
    <row r="105" spans="2:8" x14ac:dyDescent="0.25">
      <c r="B105" s="52"/>
      <c r="C105" s="53" t="s">
        <v>74</v>
      </c>
      <c r="D105" s="53"/>
      <c r="E105" s="127">
        <v>3710</v>
      </c>
      <c r="F105" s="128">
        <v>3936</v>
      </c>
      <c r="G105" s="128">
        <v>3936</v>
      </c>
      <c r="H105" s="128">
        <v>947</v>
      </c>
    </row>
    <row r="106" spans="2:8" x14ac:dyDescent="0.25">
      <c r="B106" s="52"/>
      <c r="C106" s="53" t="s">
        <v>75</v>
      </c>
      <c r="D106" s="53"/>
      <c r="E106" s="127">
        <v>137152</v>
      </c>
      <c r="F106" s="128">
        <v>125091</v>
      </c>
      <c r="G106" s="128">
        <v>122670</v>
      </c>
      <c r="H106" s="128">
        <v>126879</v>
      </c>
    </row>
    <row r="107" spans="2:8" ht="15.75" thickBot="1" x14ac:dyDescent="0.3">
      <c r="B107" s="55"/>
      <c r="C107" s="56" t="s">
        <v>76</v>
      </c>
      <c r="D107" s="56"/>
      <c r="E107" s="131">
        <v>81941</v>
      </c>
      <c r="F107" s="132">
        <v>90004</v>
      </c>
      <c r="G107" s="132">
        <v>84801</v>
      </c>
      <c r="H107" s="132">
        <v>82504</v>
      </c>
    </row>
    <row r="108" spans="2:8" x14ac:dyDescent="0.25">
      <c r="B108" s="28" t="s">
        <v>77</v>
      </c>
      <c r="C108" s="51"/>
      <c r="D108" s="32"/>
      <c r="E108" s="139">
        <v>466969</v>
      </c>
      <c r="F108" s="140">
        <v>678691</v>
      </c>
      <c r="G108" s="140">
        <v>944938</v>
      </c>
      <c r="H108" s="140">
        <v>986026</v>
      </c>
    </row>
    <row r="109" spans="2:8" x14ac:dyDescent="0.25">
      <c r="B109" s="52"/>
      <c r="C109" s="53" t="s">
        <v>78</v>
      </c>
      <c r="D109" s="27"/>
      <c r="E109" s="127">
        <v>12332</v>
      </c>
      <c r="F109" s="128">
        <v>11356</v>
      </c>
      <c r="G109" s="128">
        <v>11526</v>
      </c>
      <c r="H109" s="128">
        <v>5146</v>
      </c>
    </row>
    <row r="110" spans="2:8" x14ac:dyDescent="0.25">
      <c r="B110" s="52"/>
      <c r="C110" s="53" t="s">
        <v>79</v>
      </c>
      <c r="D110" s="27"/>
      <c r="E110" s="127">
        <v>220114</v>
      </c>
      <c r="F110" s="128">
        <v>223643</v>
      </c>
      <c r="G110" s="128">
        <v>587669</v>
      </c>
      <c r="H110" s="128">
        <v>399085</v>
      </c>
    </row>
    <row r="111" spans="2:8" x14ac:dyDescent="0.25">
      <c r="B111" s="52"/>
      <c r="C111" s="53" t="s">
        <v>80</v>
      </c>
      <c r="D111" s="27"/>
      <c r="E111" s="127">
        <v>25567</v>
      </c>
      <c r="F111" s="128">
        <v>10736</v>
      </c>
      <c r="G111" s="128">
        <v>6125</v>
      </c>
      <c r="H111" s="128">
        <v>3354</v>
      </c>
    </row>
    <row r="112" spans="2:8" ht="15.75" thickBot="1" x14ac:dyDescent="0.3">
      <c r="B112" s="55"/>
      <c r="C112" s="56" t="s">
        <v>43</v>
      </c>
      <c r="D112" s="84"/>
      <c r="E112" s="133">
        <v>208956</v>
      </c>
      <c r="F112" s="134">
        <v>432956</v>
      </c>
      <c r="G112" s="134">
        <v>339618</v>
      </c>
      <c r="H112" s="134">
        <v>578441</v>
      </c>
    </row>
    <row r="113" spans="2:8" ht="15.75" thickBot="1" x14ac:dyDescent="0.3">
      <c r="B113" s="86" t="s">
        <v>81</v>
      </c>
      <c r="C113" s="2"/>
      <c r="D113" s="29"/>
      <c r="E113" s="124">
        <v>18120213</v>
      </c>
      <c r="F113" s="125">
        <v>19667160</v>
      </c>
      <c r="G113" s="125">
        <v>19839258</v>
      </c>
      <c r="H113" s="125">
        <v>20017837</v>
      </c>
    </row>
    <row r="114" spans="2:8" ht="15.75" thickBot="1" x14ac:dyDescent="0.3">
      <c r="B114" s="87" t="s">
        <v>82</v>
      </c>
      <c r="C114" s="88"/>
      <c r="D114" s="89"/>
      <c r="E114" s="147"/>
      <c r="F114" s="148"/>
      <c r="G114" s="148"/>
      <c r="H114" s="150"/>
    </row>
    <row r="115" spans="2:8" x14ac:dyDescent="0.25">
      <c r="B115" s="93" t="s">
        <v>83</v>
      </c>
      <c r="C115" s="94"/>
      <c r="D115" s="4"/>
      <c r="E115" s="139">
        <v>305631</v>
      </c>
      <c r="F115" s="140">
        <v>350400</v>
      </c>
      <c r="G115" s="140">
        <v>475572</v>
      </c>
      <c r="H115" s="140">
        <v>1097708</v>
      </c>
    </row>
    <row r="116" spans="2:8" x14ac:dyDescent="0.25">
      <c r="B116" s="95" t="s">
        <v>84</v>
      </c>
      <c r="C116" s="96"/>
      <c r="D116" s="5"/>
      <c r="E116" s="127">
        <v>1329776</v>
      </c>
      <c r="F116" s="128">
        <v>1328084</v>
      </c>
      <c r="G116" s="128">
        <v>942636</v>
      </c>
      <c r="H116" s="128">
        <v>610294</v>
      </c>
    </row>
    <row r="117" spans="2:8" ht="15.75" thickBot="1" x14ac:dyDescent="0.3">
      <c r="B117" s="97" t="s">
        <v>85</v>
      </c>
      <c r="C117" s="98"/>
      <c r="D117" s="99"/>
      <c r="E117" s="131">
        <v>1293651</v>
      </c>
      <c r="F117" s="132">
        <v>1286582</v>
      </c>
      <c r="G117" s="132">
        <v>979704</v>
      </c>
      <c r="H117" s="132">
        <v>1224712</v>
      </c>
    </row>
    <row r="118" spans="2:8" ht="6" customHeight="1" x14ac:dyDescent="0.25"/>
  </sheetData>
  <mergeCells count="14">
    <mergeCell ref="B59:D60"/>
    <mergeCell ref="E59:H60"/>
    <mergeCell ref="B7:H7"/>
    <mergeCell ref="J8:M8"/>
    <mergeCell ref="N8:Q8"/>
    <mergeCell ref="B9:H9"/>
    <mergeCell ref="B10:H10"/>
    <mergeCell ref="B11:H11"/>
    <mergeCell ref="F15:H15"/>
    <mergeCell ref="E16:H16"/>
    <mergeCell ref="E55:E56"/>
    <mergeCell ref="F55:F56"/>
    <mergeCell ref="G55:G56"/>
    <mergeCell ref="H55:H56"/>
  </mergeCells>
  <pageMargins left="0.7" right="0.7" top="0.92" bottom="0.75" header="0.3" footer="0.3"/>
  <pageSetup scale="71" orientation="portrait" r:id="rId1"/>
  <rowBreaks count="1" manualBreakCount="1">
    <brk id="57" max="7" man="1"/>
  </rowBreaks>
  <drawing r:id="rId2"/>
  <legacyDrawing r:id="rId3"/>
  <oleObjects>
    <mc:AlternateContent xmlns:mc="http://schemas.openxmlformats.org/markup-compatibility/2006">
      <mc:Choice Requires="x14">
        <oleObject progId="Word.Picture.8" shapeId="16385" r:id="rId4">
          <objectPr defaultSize="0" autoPict="0" r:id="rId5">
            <anchor moveWithCells="1" sizeWithCells="1">
              <from>
                <xdr:col>3</xdr:col>
                <xdr:colOff>1695450</xdr:colOff>
                <xdr:row>0</xdr:row>
                <xdr:rowOff>9525</xdr:rowOff>
              </from>
              <to>
                <xdr:col>3</xdr:col>
                <xdr:colOff>2914650</xdr:colOff>
                <xdr:row>5</xdr:row>
                <xdr:rowOff>95250</xdr:rowOff>
              </to>
            </anchor>
          </objectPr>
        </oleObject>
      </mc:Choice>
      <mc:Fallback>
        <oleObject progId="Word.Picture.8" shapeId="16385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E132"/>
  <sheetViews>
    <sheetView zoomScaleNormal="100" workbookViewId="0">
      <selection activeCell="B8" sqref="B8:I8"/>
    </sheetView>
  </sheetViews>
  <sheetFormatPr defaultRowHeight="15" x14ac:dyDescent="0.25"/>
  <cols>
    <col min="1" max="1" width="6" customWidth="1"/>
    <col min="5" max="5" width="45.28515625" customWidth="1"/>
    <col min="6" max="7" width="16.5703125" bestFit="1" customWidth="1"/>
    <col min="8" max="9" width="17" bestFit="1" customWidth="1"/>
    <col min="10" max="10" width="4.5703125" customWidth="1"/>
  </cols>
  <sheetData>
    <row r="1" spans="2:17" ht="35.1" customHeight="1" x14ac:dyDescent="0.25">
      <c r="C1" s="196"/>
      <c r="D1" s="196"/>
      <c r="E1" s="196"/>
      <c r="F1" s="196"/>
      <c r="G1" s="196"/>
      <c r="H1" s="1314"/>
      <c r="I1" s="1314"/>
      <c r="J1" s="196"/>
      <c r="K1" s="196"/>
      <c r="M1" s="196"/>
    </row>
    <row r="2" spans="2:17" ht="35.1" customHeight="1" x14ac:dyDescent="0.25">
      <c r="C2" s="196"/>
      <c r="D2" s="196"/>
      <c r="E2" s="196"/>
      <c r="F2" s="196"/>
      <c r="G2" s="196"/>
      <c r="H2" s="1314"/>
      <c r="I2" s="1314"/>
      <c r="J2" s="196"/>
    </row>
    <row r="3" spans="2:17" ht="35.1" customHeight="1" x14ac:dyDescent="0.25">
      <c r="C3" s="196"/>
      <c r="D3" s="196"/>
      <c r="E3" s="196"/>
      <c r="F3" s="196"/>
      <c r="G3" s="196"/>
      <c r="H3" s="1314"/>
      <c r="I3" s="1314"/>
      <c r="J3" s="196"/>
    </row>
    <row r="4" spans="2:17" ht="25.5" customHeight="1" x14ac:dyDescent="0.25">
      <c r="B4" s="1303" t="s">
        <v>144</v>
      </c>
      <c r="C4" s="1303"/>
      <c r="D4" s="1303"/>
      <c r="E4" s="1303"/>
      <c r="F4" s="1303"/>
      <c r="G4" s="1303"/>
      <c r="H4" s="1303"/>
      <c r="I4" s="1303"/>
      <c r="J4" s="707"/>
      <c r="K4" s="707"/>
      <c r="L4" s="707"/>
      <c r="M4" s="707"/>
      <c r="N4" s="707"/>
      <c r="O4" s="707"/>
      <c r="P4" s="707"/>
      <c r="Q4" s="707"/>
    </row>
    <row r="5" spans="2:17" ht="20.100000000000001" customHeight="1" x14ac:dyDescent="0.25">
      <c r="C5" s="196"/>
      <c r="D5" s="196"/>
      <c r="E5" s="196"/>
      <c r="F5" s="197"/>
      <c r="G5" s="196"/>
      <c r="H5" s="196"/>
      <c r="I5" s="196"/>
      <c r="J5" s="196"/>
    </row>
    <row r="6" spans="2:17" ht="20.100000000000001" customHeight="1" x14ac:dyDescent="0.3">
      <c r="B6" s="1306" t="s">
        <v>145</v>
      </c>
      <c r="C6" s="1306"/>
      <c r="D6" s="1306"/>
      <c r="E6" s="1306"/>
      <c r="F6" s="1306"/>
      <c r="G6" s="1306"/>
      <c r="H6" s="1306"/>
      <c r="I6" s="1306"/>
      <c r="J6" s="706"/>
      <c r="K6" s="706"/>
      <c r="L6" s="706"/>
      <c r="M6" s="706"/>
      <c r="N6" s="706"/>
      <c r="O6" s="706"/>
      <c r="P6" s="706"/>
      <c r="Q6" s="706"/>
    </row>
    <row r="7" spans="2:17" ht="20.100000000000001" customHeight="1" x14ac:dyDescent="0.3">
      <c r="B7" s="1306" t="s">
        <v>150</v>
      </c>
      <c r="C7" s="1306"/>
      <c r="D7" s="1306"/>
      <c r="E7" s="1306"/>
      <c r="F7" s="1306"/>
      <c r="G7" s="1306"/>
      <c r="H7" s="1306"/>
      <c r="I7" s="1306"/>
      <c r="J7" s="706"/>
      <c r="K7" s="706"/>
      <c r="L7" s="706"/>
      <c r="M7" s="706"/>
      <c r="N7" s="706"/>
      <c r="O7" s="706"/>
      <c r="P7" s="706"/>
      <c r="Q7" s="706"/>
    </row>
    <row r="8" spans="2:17" ht="20.100000000000001" customHeight="1" x14ac:dyDescent="0.3">
      <c r="B8" s="1306" t="s">
        <v>160</v>
      </c>
      <c r="C8" s="1306"/>
      <c r="D8" s="1306"/>
      <c r="E8" s="1306"/>
      <c r="F8" s="1306"/>
      <c r="G8" s="1306"/>
      <c r="H8" s="1306"/>
      <c r="I8" s="1306"/>
      <c r="J8" s="706"/>
      <c r="K8" s="706"/>
      <c r="L8" s="706"/>
      <c r="M8" s="706"/>
      <c r="N8" s="706"/>
      <c r="O8" s="706"/>
      <c r="P8" s="706"/>
      <c r="Q8" s="706"/>
    </row>
    <row r="9" spans="2:17" ht="20.100000000000001" customHeight="1" x14ac:dyDescent="0.3">
      <c r="B9" s="323"/>
      <c r="C9" s="323"/>
      <c r="D9" s="323"/>
      <c r="E9" s="323"/>
      <c r="F9" s="323"/>
      <c r="G9" s="323"/>
      <c r="H9" s="323"/>
      <c r="I9" s="323"/>
      <c r="J9" s="323"/>
      <c r="K9" s="323"/>
      <c r="L9" s="323"/>
      <c r="M9" s="323"/>
      <c r="N9" s="323"/>
      <c r="O9" s="323"/>
      <c r="P9" s="323"/>
      <c r="Q9" s="323"/>
    </row>
    <row r="10" spans="2:17" ht="20.100000000000001" customHeight="1" x14ac:dyDescent="0.3">
      <c r="B10" s="323"/>
      <c r="C10" s="323"/>
      <c r="D10" s="323"/>
      <c r="E10" s="323"/>
      <c r="F10" s="323"/>
      <c r="G10" s="323"/>
      <c r="H10" s="323"/>
      <c r="I10" s="323"/>
      <c r="J10" s="323"/>
      <c r="K10" s="323"/>
      <c r="L10" s="323"/>
      <c r="M10" s="323"/>
      <c r="N10" s="323"/>
      <c r="O10" s="323"/>
      <c r="P10" s="323"/>
      <c r="Q10" s="323"/>
    </row>
    <row r="11" spans="2:17" ht="20.100000000000001" customHeight="1" x14ac:dyDescent="0.3">
      <c r="B11" s="323"/>
      <c r="C11" s="323"/>
      <c r="D11" s="323"/>
      <c r="E11" s="323"/>
      <c r="F11" s="323"/>
      <c r="G11" s="323"/>
      <c r="H11" s="323"/>
      <c r="I11" s="323"/>
    </row>
    <row r="12" spans="2:17" ht="20.100000000000001" customHeight="1" thickBot="1" x14ac:dyDescent="0.3">
      <c r="B12" s="199"/>
      <c r="C12" s="37"/>
      <c r="D12" s="37"/>
      <c r="E12" s="1323" t="s">
        <v>147</v>
      </c>
      <c r="F12" s="1323"/>
      <c r="G12" s="1323"/>
      <c r="H12" s="1323"/>
      <c r="I12" s="1323"/>
    </row>
    <row r="13" spans="2:17" ht="15.75" customHeight="1" x14ac:dyDescent="0.25">
      <c r="B13" s="1324" t="s">
        <v>148</v>
      </c>
      <c r="C13" s="1325"/>
      <c r="D13" s="1325"/>
      <c r="E13" s="1326"/>
      <c r="F13" s="1333" t="s">
        <v>157</v>
      </c>
      <c r="G13" s="1334"/>
      <c r="H13" s="1334"/>
      <c r="I13" s="1335"/>
    </row>
    <row r="14" spans="2:17" ht="15.75" customHeight="1" thickBot="1" x14ac:dyDescent="0.3">
      <c r="B14" s="1327"/>
      <c r="C14" s="1328"/>
      <c r="D14" s="1328"/>
      <c r="E14" s="1329"/>
      <c r="F14" s="1336"/>
      <c r="G14" s="1337"/>
      <c r="H14" s="1337"/>
      <c r="I14" s="1338"/>
    </row>
    <row r="15" spans="2:17" ht="15" customHeight="1" x14ac:dyDescent="0.25">
      <c r="B15" s="1327"/>
      <c r="C15" s="1328"/>
      <c r="D15" s="1328"/>
      <c r="E15" s="1329"/>
      <c r="F15" s="1339">
        <v>38807</v>
      </c>
      <c r="G15" s="1339">
        <v>38898</v>
      </c>
      <c r="H15" s="1339">
        <v>39721</v>
      </c>
      <c r="I15" s="1342">
        <v>39813</v>
      </c>
    </row>
    <row r="16" spans="2:17" ht="15" customHeight="1" x14ac:dyDescent="0.25">
      <c r="B16" s="1327"/>
      <c r="C16" s="1328"/>
      <c r="D16" s="1328"/>
      <c r="E16" s="1329"/>
      <c r="F16" s="1340"/>
      <c r="G16" s="1340"/>
      <c r="H16" s="1340"/>
      <c r="I16" s="1343"/>
    </row>
    <row r="17" spans="2:31" ht="15" customHeight="1" x14ac:dyDescent="0.25">
      <c r="B17" s="1327"/>
      <c r="C17" s="1328"/>
      <c r="D17" s="1328"/>
      <c r="E17" s="1329"/>
      <c r="F17" s="1340"/>
      <c r="G17" s="1340"/>
      <c r="H17" s="1340"/>
      <c r="I17" s="1343"/>
    </row>
    <row r="18" spans="2:31" ht="15.75" customHeight="1" thickBot="1" x14ac:dyDescent="0.3">
      <c r="B18" s="1330"/>
      <c r="C18" s="1331"/>
      <c r="D18" s="1331"/>
      <c r="E18" s="1332"/>
      <c r="F18" s="1341"/>
      <c r="G18" s="1341"/>
      <c r="H18" s="1341"/>
      <c r="I18" s="1344"/>
    </row>
    <row r="19" spans="2:31" ht="46.5" customHeight="1" thickBot="1" x14ac:dyDescent="0.3">
      <c r="B19" s="1315" t="s">
        <v>152</v>
      </c>
      <c r="C19" s="1316"/>
      <c r="D19" s="1316"/>
      <c r="E19" s="1316"/>
      <c r="F19" s="324"/>
      <c r="G19" s="325"/>
      <c r="H19" s="325"/>
      <c r="I19" s="326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</row>
    <row r="20" spans="2:31" ht="15.75" x14ac:dyDescent="0.25">
      <c r="B20" s="840" t="s">
        <v>86</v>
      </c>
      <c r="C20" s="841"/>
      <c r="D20" s="841"/>
      <c r="E20" s="841"/>
      <c r="F20" s="842">
        <v>1933735</v>
      </c>
      <c r="G20" s="843">
        <v>2672805</v>
      </c>
      <c r="H20" s="843">
        <v>2428081</v>
      </c>
      <c r="I20" s="844">
        <v>2464132</v>
      </c>
    </row>
    <row r="21" spans="2:31" ht="15.75" x14ac:dyDescent="0.25">
      <c r="B21" s="845"/>
      <c r="C21" s="846" t="s">
        <v>87</v>
      </c>
      <c r="D21" s="846"/>
      <c r="E21" s="846"/>
      <c r="F21" s="847">
        <v>1838559</v>
      </c>
      <c r="G21" s="848">
        <v>2388378</v>
      </c>
      <c r="H21" s="848">
        <v>1861232</v>
      </c>
      <c r="I21" s="849">
        <v>1870800</v>
      </c>
    </row>
    <row r="22" spans="2:31" ht="15.75" x14ac:dyDescent="0.25">
      <c r="B22" s="845"/>
      <c r="C22" s="846"/>
      <c r="D22" s="846" t="s">
        <v>88</v>
      </c>
      <c r="E22" s="846"/>
      <c r="F22" s="850">
        <v>1504283</v>
      </c>
      <c r="G22" s="851">
        <v>1895447</v>
      </c>
      <c r="H22" s="848">
        <v>1179952</v>
      </c>
      <c r="I22" s="849">
        <v>1415242</v>
      </c>
    </row>
    <row r="23" spans="2:31" ht="15.75" x14ac:dyDescent="0.25">
      <c r="B23" s="845"/>
      <c r="C23" s="852"/>
      <c r="D23" s="852" t="s">
        <v>89</v>
      </c>
      <c r="E23" s="846"/>
      <c r="F23" s="850">
        <v>334276</v>
      </c>
      <c r="G23" s="851">
        <v>492931</v>
      </c>
      <c r="H23" s="848">
        <v>681280</v>
      </c>
      <c r="I23" s="849">
        <v>455558</v>
      </c>
    </row>
    <row r="24" spans="2:31" ht="15.75" x14ac:dyDescent="0.25">
      <c r="B24" s="845"/>
      <c r="C24" s="852" t="s">
        <v>90</v>
      </c>
      <c r="D24" s="852"/>
      <c r="E24" s="846"/>
      <c r="F24" s="850">
        <v>81919</v>
      </c>
      <c r="G24" s="848">
        <v>255554</v>
      </c>
      <c r="H24" s="848">
        <v>251848</v>
      </c>
      <c r="I24" s="853">
        <v>290350</v>
      </c>
    </row>
    <row r="25" spans="2:31" ht="15.75" x14ac:dyDescent="0.25">
      <c r="B25" s="845"/>
      <c r="C25" s="852"/>
      <c r="D25" s="846" t="s">
        <v>88</v>
      </c>
      <c r="E25" s="846"/>
      <c r="F25" s="850">
        <v>1413</v>
      </c>
      <c r="G25" s="848">
        <v>29</v>
      </c>
      <c r="H25" s="848">
        <v>79</v>
      </c>
      <c r="I25" s="853">
        <v>279868</v>
      </c>
    </row>
    <row r="26" spans="2:31" ht="15.75" x14ac:dyDescent="0.25">
      <c r="B26" s="845"/>
      <c r="C26" s="852"/>
      <c r="D26" s="852" t="s">
        <v>89</v>
      </c>
      <c r="E26" s="846"/>
      <c r="F26" s="850">
        <v>80506</v>
      </c>
      <c r="G26" s="848">
        <v>255525</v>
      </c>
      <c r="H26" s="848">
        <v>251769</v>
      </c>
      <c r="I26" s="853">
        <v>10482</v>
      </c>
    </row>
    <row r="27" spans="2:31" ht="16.5" thickBot="1" x14ac:dyDescent="0.3">
      <c r="B27" s="854"/>
      <c r="C27" s="852" t="s">
        <v>91</v>
      </c>
      <c r="D27" s="852"/>
      <c r="E27" s="852"/>
      <c r="F27" s="855">
        <v>13257</v>
      </c>
      <c r="G27" s="856">
        <v>28873</v>
      </c>
      <c r="H27" s="856">
        <v>315001</v>
      </c>
      <c r="I27" s="857">
        <v>302982</v>
      </c>
    </row>
    <row r="28" spans="2:31" ht="15.75" x14ac:dyDescent="0.25">
      <c r="B28" s="858" t="s">
        <v>92</v>
      </c>
      <c r="C28" s="859"/>
      <c r="D28" s="859"/>
      <c r="E28" s="859"/>
      <c r="F28" s="860">
        <v>15841167</v>
      </c>
      <c r="G28" s="861">
        <v>15796002</v>
      </c>
      <c r="H28" s="861">
        <v>16832635</v>
      </c>
      <c r="I28" s="862">
        <v>17497916</v>
      </c>
    </row>
    <row r="29" spans="2:31" ht="15.75" x14ac:dyDescent="0.25">
      <c r="B29" s="863"/>
      <c r="C29" s="864" t="s">
        <v>93</v>
      </c>
      <c r="D29" s="865"/>
      <c r="E29" s="864"/>
      <c r="F29" s="850">
        <v>15333778</v>
      </c>
      <c r="G29" s="848">
        <v>15524224</v>
      </c>
      <c r="H29" s="848">
        <v>16568465</v>
      </c>
      <c r="I29" s="853">
        <v>17242835</v>
      </c>
    </row>
    <row r="30" spans="2:31" ht="15.75" x14ac:dyDescent="0.25">
      <c r="B30" s="863"/>
      <c r="C30" s="864"/>
      <c r="D30" s="846" t="s">
        <v>8</v>
      </c>
      <c r="E30" s="864"/>
      <c r="F30" s="850">
        <v>8349177</v>
      </c>
      <c r="G30" s="848">
        <v>8265221</v>
      </c>
      <c r="H30" s="848">
        <v>8851121</v>
      </c>
      <c r="I30" s="853">
        <v>9258130</v>
      </c>
    </row>
    <row r="31" spans="2:31" ht="15.75" x14ac:dyDescent="0.25">
      <c r="B31" s="863"/>
      <c r="C31" s="864"/>
      <c r="D31" s="846" t="s">
        <v>9</v>
      </c>
      <c r="E31" s="846"/>
      <c r="F31" s="850">
        <v>906010</v>
      </c>
      <c r="G31" s="848">
        <v>941787</v>
      </c>
      <c r="H31" s="848">
        <v>974778</v>
      </c>
      <c r="I31" s="853">
        <v>971228</v>
      </c>
    </row>
    <row r="32" spans="2:31" ht="15.75" x14ac:dyDescent="0.25">
      <c r="B32" s="863"/>
      <c r="C32" s="864"/>
      <c r="D32" s="846" t="s">
        <v>10</v>
      </c>
      <c r="E32" s="846"/>
      <c r="F32" s="850">
        <v>5024508</v>
      </c>
      <c r="G32" s="848">
        <v>4690830</v>
      </c>
      <c r="H32" s="848">
        <v>5100335</v>
      </c>
      <c r="I32" s="853">
        <v>4920540</v>
      </c>
    </row>
    <row r="33" spans="2:9" ht="15.75" x14ac:dyDescent="0.25">
      <c r="B33" s="866"/>
      <c r="C33" s="867"/>
      <c r="D33" s="867" t="s">
        <v>94</v>
      </c>
      <c r="E33" s="867"/>
      <c r="F33" s="850">
        <v>721513</v>
      </c>
      <c r="G33" s="848">
        <v>1259072</v>
      </c>
      <c r="H33" s="848">
        <v>1226790</v>
      </c>
      <c r="I33" s="853">
        <v>1667172</v>
      </c>
    </row>
    <row r="34" spans="2:9" ht="15.75" x14ac:dyDescent="0.25">
      <c r="B34" s="868"/>
      <c r="C34" s="869"/>
      <c r="D34" s="870" t="s">
        <v>95</v>
      </c>
      <c r="E34" s="869"/>
      <c r="F34" s="850">
        <v>332570</v>
      </c>
      <c r="G34" s="848">
        <v>367314</v>
      </c>
      <c r="H34" s="848">
        <v>415441</v>
      </c>
      <c r="I34" s="853">
        <v>425765</v>
      </c>
    </row>
    <row r="35" spans="2:9" ht="15.75" x14ac:dyDescent="0.25">
      <c r="B35" s="871"/>
      <c r="C35" s="872" t="s">
        <v>96</v>
      </c>
      <c r="D35" s="872"/>
      <c r="E35" s="872"/>
      <c r="F35" s="850">
        <v>507389</v>
      </c>
      <c r="G35" s="848">
        <v>271778</v>
      </c>
      <c r="H35" s="848">
        <v>264170</v>
      </c>
      <c r="I35" s="853">
        <v>255081</v>
      </c>
    </row>
    <row r="36" spans="2:9" ht="15.75" x14ac:dyDescent="0.25">
      <c r="B36" s="871"/>
      <c r="C36" s="872"/>
      <c r="D36" s="872" t="s">
        <v>97</v>
      </c>
      <c r="E36" s="872"/>
      <c r="F36" s="850">
        <v>0</v>
      </c>
      <c r="G36" s="848">
        <v>0</v>
      </c>
      <c r="H36" s="848">
        <v>0</v>
      </c>
      <c r="I36" s="853">
        <v>0</v>
      </c>
    </row>
    <row r="37" spans="2:9" ht="15.75" x14ac:dyDescent="0.25">
      <c r="B37" s="871"/>
      <c r="C37" s="873"/>
      <c r="D37" s="874" t="s">
        <v>15</v>
      </c>
      <c r="E37" s="872"/>
      <c r="F37" s="850">
        <v>0</v>
      </c>
      <c r="G37" s="848">
        <v>0</v>
      </c>
      <c r="H37" s="848">
        <v>0</v>
      </c>
      <c r="I37" s="853">
        <v>0</v>
      </c>
    </row>
    <row r="38" spans="2:9" ht="15.75" x14ac:dyDescent="0.25">
      <c r="B38" s="875"/>
      <c r="C38" s="876"/>
      <c r="D38" s="877" t="s">
        <v>16</v>
      </c>
      <c r="E38" s="877"/>
      <c r="F38" s="850">
        <v>225598</v>
      </c>
      <c r="G38" s="848">
        <v>223694</v>
      </c>
      <c r="H38" s="848">
        <v>226565</v>
      </c>
      <c r="I38" s="853">
        <v>224164</v>
      </c>
    </row>
    <row r="39" spans="2:9" ht="15.75" x14ac:dyDescent="0.25">
      <c r="B39" s="866"/>
      <c r="C39" s="873"/>
      <c r="D39" s="872" t="s">
        <v>98</v>
      </c>
      <c r="E39" s="872"/>
      <c r="F39" s="850">
        <v>240841</v>
      </c>
      <c r="G39" s="848">
        <v>0</v>
      </c>
      <c r="H39" s="848">
        <v>0</v>
      </c>
      <c r="I39" s="853">
        <v>0</v>
      </c>
    </row>
    <row r="40" spans="2:9" ht="16.5" thickBot="1" x14ac:dyDescent="0.3">
      <c r="B40" s="868"/>
      <c r="C40" s="878"/>
      <c r="D40" s="867" t="s">
        <v>99</v>
      </c>
      <c r="E40" s="867"/>
      <c r="F40" s="879">
        <v>40950</v>
      </c>
      <c r="G40" s="880">
        <v>48084</v>
      </c>
      <c r="H40" s="880">
        <v>37605</v>
      </c>
      <c r="I40" s="881">
        <v>30917</v>
      </c>
    </row>
    <row r="41" spans="2:9" ht="16.5" thickBot="1" x14ac:dyDescent="0.3">
      <c r="B41" s="882" t="s">
        <v>100</v>
      </c>
      <c r="C41" s="883"/>
      <c r="D41" s="883"/>
      <c r="E41" s="883"/>
      <c r="F41" s="884">
        <v>17774902</v>
      </c>
      <c r="G41" s="885">
        <v>18468807</v>
      </c>
      <c r="H41" s="885">
        <v>19260716</v>
      </c>
      <c r="I41" s="886">
        <v>19962048</v>
      </c>
    </row>
    <row r="42" spans="2:9" ht="15.75" x14ac:dyDescent="0.25">
      <c r="B42" s="858" t="s">
        <v>101</v>
      </c>
      <c r="C42" s="859"/>
      <c r="D42" s="859"/>
      <c r="E42" s="887"/>
      <c r="F42" s="888">
        <v>704180</v>
      </c>
      <c r="G42" s="843">
        <v>795972</v>
      </c>
      <c r="H42" s="843">
        <v>938267</v>
      </c>
      <c r="I42" s="889">
        <v>860360</v>
      </c>
    </row>
    <row r="43" spans="2:9" ht="15.75" x14ac:dyDescent="0.25">
      <c r="B43" s="845"/>
      <c r="C43" s="846" t="s">
        <v>20</v>
      </c>
      <c r="D43" s="846"/>
      <c r="E43" s="846"/>
      <c r="F43" s="850">
        <v>47422</v>
      </c>
      <c r="G43" s="848">
        <v>6058</v>
      </c>
      <c r="H43" s="848">
        <v>35001</v>
      </c>
      <c r="I43" s="853">
        <v>11698</v>
      </c>
    </row>
    <row r="44" spans="2:9" ht="15.75" x14ac:dyDescent="0.25">
      <c r="B44" s="845"/>
      <c r="C44" s="846" t="s">
        <v>21</v>
      </c>
      <c r="D44" s="846"/>
      <c r="E44" s="846"/>
      <c r="F44" s="850">
        <v>250719</v>
      </c>
      <c r="G44" s="848">
        <v>312721</v>
      </c>
      <c r="H44" s="848">
        <v>324517</v>
      </c>
      <c r="I44" s="853">
        <v>331848</v>
      </c>
    </row>
    <row r="45" spans="2:9" ht="15.75" x14ac:dyDescent="0.25">
      <c r="B45" s="845"/>
      <c r="C45" s="846" t="s">
        <v>22</v>
      </c>
      <c r="D45" s="846"/>
      <c r="E45" s="846"/>
      <c r="F45" s="850">
        <v>0</v>
      </c>
      <c r="G45" s="848">
        <v>20700</v>
      </c>
      <c r="H45" s="848">
        <v>0</v>
      </c>
      <c r="I45" s="853">
        <v>0</v>
      </c>
    </row>
    <row r="46" spans="2:9" ht="15.75" x14ac:dyDescent="0.25">
      <c r="B46" s="845"/>
      <c r="C46" s="846" t="s">
        <v>23</v>
      </c>
      <c r="D46" s="846"/>
      <c r="E46" s="846"/>
      <c r="F46" s="850">
        <v>229393</v>
      </c>
      <c r="G46" s="848">
        <v>245933</v>
      </c>
      <c r="H46" s="848">
        <v>237531</v>
      </c>
      <c r="I46" s="853">
        <v>195276</v>
      </c>
    </row>
    <row r="47" spans="2:9" ht="15.75" x14ac:dyDescent="0.25">
      <c r="B47" s="845"/>
      <c r="C47" s="890" t="s">
        <v>79</v>
      </c>
      <c r="D47" s="846"/>
      <c r="E47" s="846"/>
      <c r="F47" s="850">
        <v>90022</v>
      </c>
      <c r="G47" s="848">
        <v>93546</v>
      </c>
      <c r="H47" s="848">
        <v>85975</v>
      </c>
      <c r="I47" s="853">
        <v>139008</v>
      </c>
    </row>
    <row r="48" spans="2:9" ht="16.5" thickBot="1" x14ac:dyDescent="0.3">
      <c r="B48" s="891"/>
      <c r="C48" s="892" t="s">
        <v>24</v>
      </c>
      <c r="D48" s="893"/>
      <c r="E48" s="893"/>
      <c r="F48" s="855">
        <v>86624</v>
      </c>
      <c r="G48" s="856">
        <v>117014</v>
      </c>
      <c r="H48" s="856">
        <v>255243</v>
      </c>
      <c r="I48" s="857">
        <v>182530</v>
      </c>
    </row>
    <row r="49" spans="2:9" ht="16.5" thickBot="1" x14ac:dyDescent="0.3">
      <c r="B49" s="882" t="s">
        <v>25</v>
      </c>
      <c r="C49" s="883"/>
      <c r="D49" s="883"/>
      <c r="E49" s="883"/>
      <c r="F49" s="894">
        <v>18479082</v>
      </c>
      <c r="G49" s="895">
        <v>19264779</v>
      </c>
      <c r="H49" s="895">
        <v>20198983</v>
      </c>
      <c r="I49" s="896">
        <v>20822408</v>
      </c>
    </row>
    <row r="50" spans="2:9" ht="15.75" x14ac:dyDescent="0.25">
      <c r="B50" s="858" t="s">
        <v>26</v>
      </c>
      <c r="C50" s="859"/>
      <c r="D50" s="859"/>
      <c r="E50" s="859"/>
      <c r="F50" s="860">
        <v>2377831</v>
      </c>
      <c r="G50" s="861">
        <v>2551625</v>
      </c>
      <c r="H50" s="861">
        <v>2680085</v>
      </c>
      <c r="I50" s="862">
        <v>2576895</v>
      </c>
    </row>
    <row r="51" spans="2:9" ht="15.75" x14ac:dyDescent="0.25">
      <c r="B51" s="845"/>
      <c r="C51" s="846" t="s">
        <v>102</v>
      </c>
      <c r="D51" s="846"/>
      <c r="E51" s="846"/>
      <c r="F51" s="850">
        <v>91833</v>
      </c>
      <c r="G51" s="848">
        <v>22475</v>
      </c>
      <c r="H51" s="848">
        <v>22475</v>
      </c>
      <c r="I51" s="853">
        <v>22755</v>
      </c>
    </row>
    <row r="52" spans="2:9" ht="15.75" x14ac:dyDescent="0.25">
      <c r="B52" s="897"/>
      <c r="C52" s="898"/>
      <c r="D52" s="898" t="s">
        <v>28</v>
      </c>
      <c r="E52" s="899"/>
      <c r="F52" s="850">
        <v>91833</v>
      </c>
      <c r="G52" s="848">
        <v>22475</v>
      </c>
      <c r="H52" s="848">
        <v>22475</v>
      </c>
      <c r="I52" s="853">
        <v>22755</v>
      </c>
    </row>
    <row r="53" spans="2:9" ht="15.75" x14ac:dyDescent="0.25">
      <c r="B53" s="900"/>
      <c r="C53" s="864"/>
      <c r="D53" s="864" t="s">
        <v>29</v>
      </c>
      <c r="E53" s="873"/>
      <c r="F53" s="850">
        <v>0</v>
      </c>
      <c r="G53" s="848">
        <v>0</v>
      </c>
      <c r="H53" s="848">
        <v>0</v>
      </c>
      <c r="I53" s="853">
        <v>0</v>
      </c>
    </row>
    <row r="54" spans="2:9" ht="15.75" x14ac:dyDescent="0.25">
      <c r="B54" s="845"/>
      <c r="C54" s="846" t="s">
        <v>103</v>
      </c>
      <c r="D54" s="878"/>
      <c r="E54" s="878"/>
      <c r="F54" s="850">
        <v>1002319</v>
      </c>
      <c r="G54" s="848">
        <v>1175371</v>
      </c>
      <c r="H54" s="848">
        <v>1175371</v>
      </c>
      <c r="I54" s="853">
        <v>1609221</v>
      </c>
    </row>
    <row r="55" spans="2:9" ht="15.75" x14ac:dyDescent="0.25">
      <c r="B55" s="845"/>
      <c r="C55" s="846" t="s">
        <v>104</v>
      </c>
      <c r="D55" s="846"/>
      <c r="E55" s="846"/>
      <c r="F55" s="850">
        <v>93</v>
      </c>
      <c r="G55" s="848">
        <v>93</v>
      </c>
      <c r="H55" s="848">
        <v>93</v>
      </c>
      <c r="I55" s="853">
        <v>93</v>
      </c>
    </row>
    <row r="56" spans="2:9" ht="15.75" x14ac:dyDescent="0.25">
      <c r="B56" s="845"/>
      <c r="C56" s="846" t="s">
        <v>105</v>
      </c>
      <c r="D56" s="878"/>
      <c r="E56" s="878"/>
      <c r="F56" s="850">
        <v>1283586</v>
      </c>
      <c r="G56" s="848">
        <v>1353686</v>
      </c>
      <c r="H56" s="848">
        <v>1482146</v>
      </c>
      <c r="I56" s="853">
        <v>944826</v>
      </c>
    </row>
    <row r="57" spans="2:9" ht="15.75" x14ac:dyDescent="0.25">
      <c r="B57" s="845"/>
      <c r="C57" s="846"/>
      <c r="D57" s="846" t="s">
        <v>33</v>
      </c>
      <c r="E57" s="846"/>
      <c r="F57" s="850">
        <v>865408</v>
      </c>
      <c r="G57" s="848">
        <v>901545</v>
      </c>
      <c r="H57" s="848">
        <v>1034536</v>
      </c>
      <c r="I57" s="853">
        <v>409769</v>
      </c>
    </row>
    <row r="58" spans="2:9" ht="16.5" thickBot="1" x14ac:dyDescent="0.3">
      <c r="B58" s="891"/>
      <c r="C58" s="893"/>
      <c r="D58" s="893" t="s">
        <v>34</v>
      </c>
      <c r="E58" s="893"/>
      <c r="F58" s="879">
        <v>418178</v>
      </c>
      <c r="G58" s="880">
        <v>452141</v>
      </c>
      <c r="H58" s="880">
        <v>447610</v>
      </c>
      <c r="I58" s="881">
        <v>535057</v>
      </c>
    </row>
    <row r="59" spans="2:9" ht="16.5" thickBot="1" x14ac:dyDescent="0.3">
      <c r="B59" s="866" t="s">
        <v>106</v>
      </c>
      <c r="C59" s="867"/>
      <c r="D59" s="867"/>
      <c r="E59" s="867"/>
      <c r="F59" s="894">
        <v>0</v>
      </c>
      <c r="G59" s="895">
        <v>0</v>
      </c>
      <c r="H59" s="895">
        <v>0</v>
      </c>
      <c r="I59" s="896">
        <v>0</v>
      </c>
    </row>
    <row r="60" spans="2:9" ht="16.5" thickBot="1" x14ac:dyDescent="0.3">
      <c r="B60" s="840" t="s">
        <v>107</v>
      </c>
      <c r="C60" s="841"/>
      <c r="D60" s="841"/>
      <c r="E60" s="841"/>
      <c r="F60" s="901">
        <v>20856913</v>
      </c>
      <c r="G60" s="902">
        <v>21816404</v>
      </c>
      <c r="H60" s="902">
        <v>22879068</v>
      </c>
      <c r="I60" s="903">
        <v>23399303</v>
      </c>
    </row>
    <row r="61" spans="2:9" ht="16.5" thickBot="1" x14ac:dyDescent="0.3">
      <c r="B61" s="904" t="s">
        <v>82</v>
      </c>
      <c r="C61" s="905"/>
      <c r="D61" s="905"/>
      <c r="E61" s="905"/>
      <c r="F61" s="906"/>
      <c r="G61" s="907"/>
      <c r="H61" s="907"/>
      <c r="I61" s="908"/>
    </row>
    <row r="62" spans="2:9" ht="15.75" x14ac:dyDescent="0.25">
      <c r="B62" s="909" t="s">
        <v>108</v>
      </c>
      <c r="C62" s="910"/>
      <c r="D62" s="910"/>
      <c r="E62" s="910"/>
      <c r="F62" s="888">
        <v>118606</v>
      </c>
      <c r="G62" s="843">
        <v>164909</v>
      </c>
      <c r="H62" s="843">
        <v>242870</v>
      </c>
      <c r="I62" s="889">
        <v>333026</v>
      </c>
    </row>
    <row r="63" spans="2:9" ht="15.75" x14ac:dyDescent="0.25">
      <c r="B63" s="911" t="s">
        <v>109</v>
      </c>
      <c r="C63" s="912"/>
      <c r="D63" s="912"/>
      <c r="E63" s="912"/>
      <c r="F63" s="850">
        <v>136634</v>
      </c>
      <c r="G63" s="848">
        <v>32691</v>
      </c>
      <c r="H63" s="848">
        <v>47933</v>
      </c>
      <c r="I63" s="853">
        <v>21189</v>
      </c>
    </row>
    <row r="64" spans="2:9" ht="15.75" x14ac:dyDescent="0.25">
      <c r="B64" s="911" t="s">
        <v>110</v>
      </c>
      <c r="C64" s="912"/>
      <c r="D64" s="912"/>
      <c r="E64" s="912"/>
      <c r="F64" s="850">
        <v>10243</v>
      </c>
      <c r="G64" s="848">
        <v>0</v>
      </c>
      <c r="H64" s="848">
        <v>0</v>
      </c>
      <c r="I64" s="853">
        <v>31879</v>
      </c>
    </row>
    <row r="65" spans="2:9" ht="15.75" x14ac:dyDescent="0.25">
      <c r="B65" s="911" t="s">
        <v>111</v>
      </c>
      <c r="C65" s="912"/>
      <c r="D65" s="912"/>
      <c r="E65" s="913"/>
      <c r="F65" s="850">
        <v>230599</v>
      </c>
      <c r="G65" s="848">
        <v>244221</v>
      </c>
      <c r="H65" s="848">
        <v>238745</v>
      </c>
      <c r="I65" s="853">
        <v>1</v>
      </c>
    </row>
    <row r="66" spans="2:9" ht="15.75" x14ac:dyDescent="0.25">
      <c r="B66" s="911" t="s">
        <v>112</v>
      </c>
      <c r="C66" s="913"/>
      <c r="D66" s="913"/>
      <c r="E66" s="913"/>
      <c r="F66" s="850">
        <v>0</v>
      </c>
      <c r="G66" s="848">
        <v>30946</v>
      </c>
      <c r="H66" s="848">
        <v>129222</v>
      </c>
      <c r="I66" s="853">
        <v>29114</v>
      </c>
    </row>
    <row r="67" spans="2:9" ht="16.5" thickBot="1" x14ac:dyDescent="0.3">
      <c r="B67" s="914" t="s">
        <v>113</v>
      </c>
      <c r="C67" s="915"/>
      <c r="D67" s="915"/>
      <c r="E67" s="915"/>
      <c r="F67" s="855">
        <v>0</v>
      </c>
      <c r="G67" s="856">
        <v>0</v>
      </c>
      <c r="H67" s="856">
        <v>0</v>
      </c>
      <c r="I67" s="857">
        <v>0</v>
      </c>
    </row>
    <row r="68" spans="2:9" s="322" customFormat="1" ht="15.75" x14ac:dyDescent="0.25">
      <c r="B68" s="916"/>
      <c r="C68" s="917"/>
      <c r="D68" s="917"/>
      <c r="E68" s="917"/>
      <c r="F68" s="918"/>
      <c r="G68" s="918"/>
      <c r="H68" s="918"/>
      <c r="I68" s="918"/>
    </row>
    <row r="69" spans="2:9" s="322" customFormat="1" ht="15.75" x14ac:dyDescent="0.25">
      <c r="B69" s="916"/>
      <c r="C69" s="917"/>
      <c r="D69" s="917"/>
      <c r="E69" s="917"/>
      <c r="F69" s="918"/>
      <c r="G69" s="918"/>
      <c r="H69" s="918"/>
      <c r="I69" s="918"/>
    </row>
    <row r="70" spans="2:9" s="322" customFormat="1" ht="15.75" x14ac:dyDescent="0.25">
      <c r="B70" s="916"/>
      <c r="C70" s="917"/>
      <c r="D70" s="917"/>
      <c r="E70" s="917"/>
      <c r="F70" s="918"/>
      <c r="G70" s="918"/>
      <c r="H70" s="918"/>
      <c r="I70" s="918"/>
    </row>
    <row r="71" spans="2:9" s="322" customFormat="1" ht="16.5" thickBot="1" x14ac:dyDescent="0.3">
      <c r="B71" s="916"/>
      <c r="C71" s="917"/>
      <c r="D71" s="917"/>
      <c r="E71" s="917"/>
      <c r="F71" s="918"/>
      <c r="G71" s="918"/>
      <c r="H71" s="918"/>
      <c r="I71" s="918"/>
    </row>
    <row r="72" spans="2:9" ht="23.25" customHeight="1" x14ac:dyDescent="0.25">
      <c r="B72" s="1317" t="s">
        <v>151</v>
      </c>
      <c r="C72" s="1318"/>
      <c r="D72" s="1318"/>
      <c r="E72" s="1319"/>
      <c r="F72" s="919"/>
      <c r="G72" s="920"/>
      <c r="H72" s="920"/>
      <c r="I72" s="921"/>
    </row>
    <row r="73" spans="2:9" ht="16.5" thickBot="1" x14ac:dyDescent="0.3">
      <c r="B73" s="922"/>
      <c r="C73" s="923"/>
      <c r="D73" s="923"/>
      <c r="E73" s="923"/>
      <c r="F73" s="924"/>
      <c r="G73" s="925"/>
      <c r="H73" s="925"/>
      <c r="I73" s="926"/>
    </row>
    <row r="74" spans="2:9" ht="15.75" x14ac:dyDescent="0.25">
      <c r="B74" s="840" t="s">
        <v>114</v>
      </c>
      <c r="C74" s="859"/>
      <c r="D74" s="859"/>
      <c r="E74" s="859"/>
      <c r="F74" s="888">
        <v>930174</v>
      </c>
      <c r="G74" s="843">
        <v>1024396</v>
      </c>
      <c r="H74" s="843">
        <v>1318927</v>
      </c>
      <c r="I74" s="889">
        <v>1082454</v>
      </c>
    </row>
    <row r="75" spans="2:9" ht="15.75" x14ac:dyDescent="0.25">
      <c r="B75" s="845"/>
      <c r="C75" s="846" t="s">
        <v>115</v>
      </c>
      <c r="D75" s="927"/>
      <c r="E75" s="927"/>
      <c r="F75" s="850">
        <v>250896</v>
      </c>
      <c r="G75" s="848">
        <v>260779</v>
      </c>
      <c r="H75" s="848">
        <v>263774</v>
      </c>
      <c r="I75" s="853">
        <v>326045</v>
      </c>
    </row>
    <row r="76" spans="2:9" ht="15.75" x14ac:dyDescent="0.25">
      <c r="B76" s="845"/>
      <c r="C76" s="846" t="s">
        <v>39</v>
      </c>
      <c r="D76" s="846"/>
      <c r="E76" s="846"/>
      <c r="F76" s="850">
        <v>23960</v>
      </c>
      <c r="G76" s="848">
        <v>50875</v>
      </c>
      <c r="H76" s="848">
        <v>23218</v>
      </c>
      <c r="I76" s="853">
        <v>27225</v>
      </c>
    </row>
    <row r="77" spans="2:9" ht="15.75" x14ac:dyDescent="0.25">
      <c r="B77" s="854"/>
      <c r="C77" s="852" t="s">
        <v>116</v>
      </c>
      <c r="D77" s="852"/>
      <c r="E77" s="867"/>
      <c r="F77" s="850">
        <v>347903</v>
      </c>
      <c r="G77" s="848">
        <v>223283</v>
      </c>
      <c r="H77" s="848">
        <v>217310</v>
      </c>
      <c r="I77" s="853">
        <v>272028</v>
      </c>
    </row>
    <row r="78" spans="2:9" ht="15.75" x14ac:dyDescent="0.25">
      <c r="B78" s="845"/>
      <c r="C78" s="846"/>
      <c r="D78" s="846" t="s">
        <v>41</v>
      </c>
      <c r="E78" s="846"/>
      <c r="F78" s="850">
        <v>176147</v>
      </c>
      <c r="G78" s="848">
        <v>177535</v>
      </c>
      <c r="H78" s="848">
        <v>191324</v>
      </c>
      <c r="I78" s="853">
        <v>200955</v>
      </c>
    </row>
    <row r="79" spans="2:9" ht="15.75" x14ac:dyDescent="0.25">
      <c r="B79" s="845"/>
      <c r="C79" s="846"/>
      <c r="D79" s="846" t="s">
        <v>42</v>
      </c>
      <c r="E79" s="846"/>
      <c r="F79" s="850">
        <v>35543</v>
      </c>
      <c r="G79" s="848">
        <v>29748</v>
      </c>
      <c r="H79" s="848">
        <v>25986</v>
      </c>
      <c r="I79" s="853">
        <v>71073</v>
      </c>
    </row>
    <row r="80" spans="2:9" ht="15.75" x14ac:dyDescent="0.25">
      <c r="B80" s="845"/>
      <c r="C80" s="846"/>
      <c r="D80" s="846" t="s">
        <v>43</v>
      </c>
      <c r="E80" s="846"/>
      <c r="F80" s="850">
        <v>136213</v>
      </c>
      <c r="G80" s="848">
        <v>16000</v>
      </c>
      <c r="H80" s="848">
        <v>0</v>
      </c>
      <c r="I80" s="853">
        <v>0</v>
      </c>
    </row>
    <row r="81" spans="2:9" ht="15.75" x14ac:dyDescent="0.25">
      <c r="B81" s="845"/>
      <c r="C81" s="928" t="s">
        <v>117</v>
      </c>
      <c r="D81" s="864"/>
      <c r="E81" s="846"/>
      <c r="F81" s="850">
        <v>307415</v>
      </c>
      <c r="G81" s="848">
        <v>489459</v>
      </c>
      <c r="H81" s="848">
        <v>814625</v>
      </c>
      <c r="I81" s="853">
        <v>457156</v>
      </c>
    </row>
    <row r="82" spans="2:9" ht="15.75" x14ac:dyDescent="0.25">
      <c r="B82" s="845"/>
      <c r="C82" s="864"/>
      <c r="D82" s="929" t="s">
        <v>118</v>
      </c>
      <c r="E82" s="846"/>
      <c r="F82" s="850">
        <v>166475</v>
      </c>
      <c r="G82" s="848">
        <v>291241</v>
      </c>
      <c r="H82" s="848">
        <v>385918</v>
      </c>
      <c r="I82" s="853">
        <v>-7621</v>
      </c>
    </row>
    <row r="83" spans="2:9" ht="16.5" thickBot="1" x14ac:dyDescent="0.3">
      <c r="B83" s="930"/>
      <c r="C83" s="878"/>
      <c r="D83" s="931" t="s">
        <v>119</v>
      </c>
      <c r="E83" s="867"/>
      <c r="F83" s="855">
        <v>140940</v>
      </c>
      <c r="G83" s="856">
        <v>198218</v>
      </c>
      <c r="H83" s="856">
        <v>428707</v>
      </c>
      <c r="I83" s="857">
        <v>464777</v>
      </c>
    </row>
    <row r="84" spans="2:9" ht="15.75" x14ac:dyDescent="0.25">
      <c r="B84" s="858" t="s">
        <v>120</v>
      </c>
      <c r="C84" s="859"/>
      <c r="D84" s="887"/>
      <c r="E84" s="887"/>
      <c r="F84" s="932">
        <v>17610073</v>
      </c>
      <c r="G84" s="933">
        <v>18225759</v>
      </c>
      <c r="H84" s="933">
        <v>18891178</v>
      </c>
      <c r="I84" s="934">
        <v>19363494</v>
      </c>
    </row>
    <row r="85" spans="2:9" ht="15.75" x14ac:dyDescent="0.25">
      <c r="B85" s="863"/>
      <c r="C85" s="864" t="s">
        <v>121</v>
      </c>
      <c r="D85" s="935"/>
      <c r="E85" s="936"/>
      <c r="F85" s="850">
        <v>445833</v>
      </c>
      <c r="G85" s="848">
        <v>45656</v>
      </c>
      <c r="H85" s="848">
        <v>47749</v>
      </c>
      <c r="I85" s="853">
        <v>51148</v>
      </c>
    </row>
    <row r="86" spans="2:9" ht="15.75" x14ac:dyDescent="0.25">
      <c r="B86" s="863"/>
      <c r="C86" s="928" t="s">
        <v>122</v>
      </c>
      <c r="D86" s="878"/>
      <c r="E86" s="864"/>
      <c r="F86" s="850">
        <v>336513</v>
      </c>
      <c r="G86" s="848">
        <v>240676</v>
      </c>
      <c r="H86" s="848">
        <v>192977</v>
      </c>
      <c r="I86" s="853">
        <v>0</v>
      </c>
    </row>
    <row r="87" spans="2:9" ht="15.75" x14ac:dyDescent="0.25">
      <c r="B87" s="863"/>
      <c r="C87" s="928" t="s">
        <v>123</v>
      </c>
      <c r="D87" s="937"/>
      <c r="E87" s="864"/>
      <c r="F87" s="850">
        <v>288523</v>
      </c>
      <c r="G87" s="848">
        <v>294478</v>
      </c>
      <c r="H87" s="848">
        <v>304571</v>
      </c>
      <c r="I87" s="853">
        <v>376192</v>
      </c>
    </row>
    <row r="88" spans="2:9" ht="15.75" x14ac:dyDescent="0.25">
      <c r="B88" s="938"/>
      <c r="C88" s="890" t="s">
        <v>50</v>
      </c>
      <c r="D88" s="846"/>
      <c r="E88" s="846"/>
      <c r="F88" s="850">
        <v>2904552</v>
      </c>
      <c r="G88" s="848">
        <v>2987437</v>
      </c>
      <c r="H88" s="848">
        <v>3134193</v>
      </c>
      <c r="I88" s="853">
        <v>3272334</v>
      </c>
    </row>
    <row r="89" spans="2:9" ht="15.75" x14ac:dyDescent="0.25">
      <c r="B89" s="845"/>
      <c r="C89" s="846" t="s">
        <v>51</v>
      </c>
      <c r="D89" s="846"/>
      <c r="E89" s="846"/>
      <c r="F89" s="850">
        <v>6748773</v>
      </c>
      <c r="G89" s="848">
        <v>7026933</v>
      </c>
      <c r="H89" s="848">
        <v>7388225</v>
      </c>
      <c r="I89" s="853">
        <v>7882166</v>
      </c>
    </row>
    <row r="90" spans="2:9" ht="15.75" x14ac:dyDescent="0.25">
      <c r="B90" s="845"/>
      <c r="C90" s="846" t="s">
        <v>124</v>
      </c>
      <c r="D90" s="846"/>
      <c r="E90" s="846"/>
      <c r="F90" s="850">
        <v>1447823</v>
      </c>
      <c r="G90" s="848">
        <v>1423618</v>
      </c>
      <c r="H90" s="848">
        <v>1467949</v>
      </c>
      <c r="I90" s="853">
        <v>1489518</v>
      </c>
    </row>
    <row r="91" spans="2:9" ht="15.75" x14ac:dyDescent="0.25">
      <c r="B91" s="845"/>
      <c r="C91" s="846" t="s">
        <v>125</v>
      </c>
      <c r="D91" s="846"/>
      <c r="E91" s="846"/>
      <c r="F91" s="850">
        <v>921223</v>
      </c>
      <c r="G91" s="848">
        <v>1087631</v>
      </c>
      <c r="H91" s="848">
        <v>1108933</v>
      </c>
      <c r="I91" s="853">
        <v>1127354</v>
      </c>
    </row>
    <row r="92" spans="2:9" ht="15.75" x14ac:dyDescent="0.25">
      <c r="B92" s="845"/>
      <c r="C92" s="846" t="s">
        <v>53</v>
      </c>
      <c r="D92" s="846"/>
      <c r="E92" s="846"/>
      <c r="F92" s="850">
        <v>3171366</v>
      </c>
      <c r="G92" s="848">
        <v>3490142</v>
      </c>
      <c r="H92" s="848">
        <v>3495368</v>
      </c>
      <c r="I92" s="853">
        <v>3356426</v>
      </c>
    </row>
    <row r="93" spans="2:9" ht="15.75" x14ac:dyDescent="0.25">
      <c r="B93" s="845"/>
      <c r="C93" s="890" t="s">
        <v>126</v>
      </c>
      <c r="D93" s="846"/>
      <c r="E93" s="846"/>
      <c r="F93" s="850">
        <v>0</v>
      </c>
      <c r="G93" s="848">
        <v>0</v>
      </c>
      <c r="H93" s="848">
        <v>0</v>
      </c>
      <c r="I93" s="853">
        <v>0</v>
      </c>
    </row>
    <row r="94" spans="2:9" ht="15.75" x14ac:dyDescent="0.25">
      <c r="B94" s="845"/>
      <c r="C94" s="846" t="s">
        <v>55</v>
      </c>
      <c r="D94" s="846"/>
      <c r="E94" s="846"/>
      <c r="F94" s="850">
        <v>256866</v>
      </c>
      <c r="G94" s="848">
        <v>259944</v>
      </c>
      <c r="H94" s="848">
        <v>258684</v>
      </c>
      <c r="I94" s="853">
        <v>262138</v>
      </c>
    </row>
    <row r="95" spans="2:9" ht="15.75" x14ac:dyDescent="0.25">
      <c r="B95" s="845"/>
      <c r="C95" s="890" t="s">
        <v>56</v>
      </c>
      <c r="D95" s="846"/>
      <c r="E95" s="846"/>
      <c r="F95" s="850">
        <v>0</v>
      </c>
      <c r="G95" s="848">
        <v>0</v>
      </c>
      <c r="H95" s="848">
        <v>0</v>
      </c>
      <c r="I95" s="853">
        <v>0</v>
      </c>
    </row>
    <row r="96" spans="2:9" ht="15.75" x14ac:dyDescent="0.25">
      <c r="B96" s="854"/>
      <c r="C96" s="939" t="s">
        <v>127</v>
      </c>
      <c r="D96" s="852"/>
      <c r="E96" s="852"/>
      <c r="F96" s="850">
        <v>292733</v>
      </c>
      <c r="G96" s="848">
        <v>383441</v>
      </c>
      <c r="H96" s="848">
        <v>390397</v>
      </c>
      <c r="I96" s="853">
        <v>385907</v>
      </c>
    </row>
    <row r="97" spans="2:9" ht="16.5" thickBot="1" x14ac:dyDescent="0.3">
      <c r="B97" s="854"/>
      <c r="C97" s="852" t="s">
        <v>128</v>
      </c>
      <c r="D97" s="852"/>
      <c r="E97" s="852"/>
      <c r="F97" s="855">
        <v>795868</v>
      </c>
      <c r="G97" s="856">
        <v>985803</v>
      </c>
      <c r="H97" s="856">
        <v>1102132</v>
      </c>
      <c r="I97" s="857">
        <v>1160311</v>
      </c>
    </row>
    <row r="98" spans="2:9" ht="15.75" x14ac:dyDescent="0.25">
      <c r="B98" s="940"/>
      <c r="C98" s="941" t="s">
        <v>60</v>
      </c>
      <c r="D98" s="941"/>
      <c r="E98" s="941"/>
      <c r="F98" s="888">
        <v>330825</v>
      </c>
      <c r="G98" s="843">
        <v>250748</v>
      </c>
      <c r="H98" s="843">
        <v>245676</v>
      </c>
      <c r="I98" s="889">
        <v>240936</v>
      </c>
    </row>
    <row r="99" spans="2:9" ht="15.75" x14ac:dyDescent="0.25">
      <c r="B99" s="942"/>
      <c r="C99" s="846" t="s">
        <v>61</v>
      </c>
      <c r="D99" s="864"/>
      <c r="E99" s="864"/>
      <c r="F99" s="850">
        <v>140220</v>
      </c>
      <c r="G99" s="848">
        <v>124502</v>
      </c>
      <c r="H99" s="848">
        <v>138901</v>
      </c>
      <c r="I99" s="853">
        <v>209545</v>
      </c>
    </row>
    <row r="100" spans="2:9" ht="16.5" thickBot="1" x14ac:dyDescent="0.3">
      <c r="B100" s="943"/>
      <c r="C100" s="893" t="s">
        <v>62</v>
      </c>
      <c r="D100" s="893"/>
      <c r="E100" s="893"/>
      <c r="F100" s="855">
        <v>143934</v>
      </c>
      <c r="G100" s="856">
        <v>135131</v>
      </c>
      <c r="H100" s="856">
        <v>138708</v>
      </c>
      <c r="I100" s="857">
        <v>138599</v>
      </c>
    </row>
    <row r="101" spans="2:9" ht="16.5" thickBot="1" x14ac:dyDescent="0.3">
      <c r="B101" s="944" t="s">
        <v>129</v>
      </c>
      <c r="C101" s="945"/>
      <c r="D101" s="945"/>
      <c r="E101" s="945"/>
      <c r="F101" s="894">
        <v>16995094</v>
      </c>
      <c r="G101" s="895">
        <v>17715378</v>
      </c>
      <c r="H101" s="895">
        <v>18367893</v>
      </c>
      <c r="I101" s="896">
        <v>18774414</v>
      </c>
    </row>
    <row r="102" spans="2:9" ht="15.75" x14ac:dyDescent="0.25">
      <c r="B102" s="840" t="s">
        <v>130</v>
      </c>
      <c r="C102" s="841"/>
      <c r="D102" s="841"/>
      <c r="E102" s="841"/>
      <c r="F102" s="888">
        <v>190462</v>
      </c>
      <c r="G102" s="843">
        <v>908101</v>
      </c>
      <c r="H102" s="843">
        <v>967417</v>
      </c>
      <c r="I102" s="889">
        <v>1203974</v>
      </c>
    </row>
    <row r="103" spans="2:9" ht="15.75" x14ac:dyDescent="0.25">
      <c r="B103" s="845"/>
      <c r="C103" s="846" t="s">
        <v>131</v>
      </c>
      <c r="D103" s="846"/>
      <c r="E103" s="846"/>
      <c r="F103" s="850">
        <v>190462</v>
      </c>
      <c r="G103" s="848">
        <v>908101</v>
      </c>
      <c r="H103" s="848">
        <v>967417</v>
      </c>
      <c r="I103" s="853">
        <v>1203974</v>
      </c>
    </row>
    <row r="104" spans="2:9" ht="15.75" x14ac:dyDescent="0.25">
      <c r="B104" s="845"/>
      <c r="C104" s="846" t="s">
        <v>65</v>
      </c>
      <c r="D104" s="846"/>
      <c r="E104" s="846"/>
      <c r="F104" s="850">
        <v>0</v>
      </c>
      <c r="G104" s="848">
        <v>0</v>
      </c>
      <c r="H104" s="848">
        <v>0</v>
      </c>
      <c r="I104" s="853">
        <v>0</v>
      </c>
    </row>
    <row r="105" spans="2:9" ht="15.75" x14ac:dyDescent="0.25">
      <c r="B105" s="854"/>
      <c r="C105" s="852" t="s">
        <v>132</v>
      </c>
      <c r="D105" s="852"/>
      <c r="E105" s="852"/>
      <c r="F105" s="850">
        <v>0</v>
      </c>
      <c r="G105" s="848">
        <v>0</v>
      </c>
      <c r="H105" s="848">
        <v>0</v>
      </c>
      <c r="I105" s="853">
        <v>0</v>
      </c>
    </row>
    <row r="106" spans="2:9" ht="16.5" thickBot="1" x14ac:dyDescent="0.3">
      <c r="B106" s="891"/>
      <c r="C106" s="893" t="s">
        <v>43</v>
      </c>
      <c r="D106" s="893"/>
      <c r="E106" s="893"/>
      <c r="F106" s="855">
        <v>0</v>
      </c>
      <c r="G106" s="856">
        <v>0</v>
      </c>
      <c r="H106" s="856">
        <v>0</v>
      </c>
      <c r="I106" s="857">
        <v>0</v>
      </c>
    </row>
    <row r="107" spans="2:9" ht="15.75" x14ac:dyDescent="0.25">
      <c r="B107" s="863" t="s">
        <v>133</v>
      </c>
      <c r="C107" s="865"/>
      <c r="D107" s="865"/>
      <c r="E107" s="865"/>
      <c r="F107" s="888">
        <v>983866</v>
      </c>
      <c r="G107" s="843">
        <v>446889</v>
      </c>
      <c r="H107" s="843">
        <v>513188</v>
      </c>
      <c r="I107" s="889">
        <v>460697</v>
      </c>
    </row>
    <row r="108" spans="2:9" ht="15.75" x14ac:dyDescent="0.25">
      <c r="B108" s="845"/>
      <c r="C108" s="846" t="s">
        <v>134</v>
      </c>
      <c r="D108" s="846"/>
      <c r="E108" s="846"/>
      <c r="F108" s="850">
        <v>983866</v>
      </c>
      <c r="G108" s="848">
        <v>446889</v>
      </c>
      <c r="H108" s="848">
        <v>513188</v>
      </c>
      <c r="I108" s="853">
        <v>460697</v>
      </c>
    </row>
    <row r="109" spans="2:9" ht="15.75" x14ac:dyDescent="0.25">
      <c r="B109" s="845"/>
      <c r="C109" s="846" t="s">
        <v>135</v>
      </c>
      <c r="D109" s="846"/>
      <c r="E109" s="846"/>
      <c r="F109" s="850">
        <v>0</v>
      </c>
      <c r="G109" s="848">
        <v>0</v>
      </c>
      <c r="H109" s="848">
        <v>0</v>
      </c>
      <c r="I109" s="853">
        <v>0</v>
      </c>
    </row>
    <row r="110" spans="2:9" ht="16.5" thickBot="1" x14ac:dyDescent="0.3">
      <c r="B110" s="891"/>
      <c r="C110" s="893" t="s">
        <v>69</v>
      </c>
      <c r="D110" s="893"/>
      <c r="E110" s="893"/>
      <c r="F110" s="855">
        <v>0</v>
      </c>
      <c r="G110" s="856">
        <v>0</v>
      </c>
      <c r="H110" s="856">
        <v>0</v>
      </c>
      <c r="I110" s="857">
        <v>0</v>
      </c>
    </row>
    <row r="111" spans="2:9" ht="15.75" x14ac:dyDescent="0.25">
      <c r="B111" s="863" t="s">
        <v>136</v>
      </c>
      <c r="C111" s="865"/>
      <c r="D111" s="865"/>
      <c r="E111" s="865"/>
      <c r="F111" s="888">
        <v>364358</v>
      </c>
      <c r="G111" s="843">
        <v>345567</v>
      </c>
      <c r="H111" s="843">
        <v>267346</v>
      </c>
      <c r="I111" s="889">
        <v>510950</v>
      </c>
    </row>
    <row r="112" spans="2:9" ht="15.75" x14ac:dyDescent="0.25">
      <c r="B112" s="845"/>
      <c r="C112" s="846" t="s">
        <v>134</v>
      </c>
      <c r="D112" s="846"/>
      <c r="E112" s="846"/>
      <c r="F112" s="850">
        <v>353787</v>
      </c>
      <c r="G112" s="848">
        <v>345567</v>
      </c>
      <c r="H112" s="848">
        <v>267346</v>
      </c>
      <c r="I112" s="853">
        <v>510950</v>
      </c>
    </row>
    <row r="113" spans="2:9" ht="15.75" x14ac:dyDescent="0.25">
      <c r="B113" s="845"/>
      <c r="C113" s="846" t="s">
        <v>69</v>
      </c>
      <c r="D113" s="846"/>
      <c r="E113" s="846"/>
      <c r="F113" s="850">
        <v>10571</v>
      </c>
      <c r="G113" s="848">
        <v>0</v>
      </c>
      <c r="H113" s="848">
        <v>0</v>
      </c>
      <c r="I113" s="853">
        <v>0</v>
      </c>
    </row>
    <row r="114" spans="2:9" ht="16.5" thickBot="1" x14ac:dyDescent="0.3">
      <c r="B114" s="854"/>
      <c r="C114" s="852" t="s">
        <v>70</v>
      </c>
      <c r="D114" s="852"/>
      <c r="E114" s="852"/>
      <c r="F114" s="855">
        <v>0</v>
      </c>
      <c r="G114" s="856">
        <v>0</v>
      </c>
      <c r="H114" s="856">
        <v>0</v>
      </c>
      <c r="I114" s="857">
        <v>0</v>
      </c>
    </row>
    <row r="115" spans="2:9" ht="35.25" customHeight="1" thickBot="1" x14ac:dyDescent="0.3">
      <c r="B115" s="1320" t="s">
        <v>137</v>
      </c>
      <c r="C115" s="1321"/>
      <c r="D115" s="1321"/>
      <c r="E115" s="1322"/>
      <c r="F115" s="894">
        <v>2044</v>
      </c>
      <c r="G115" s="895">
        <v>2444</v>
      </c>
      <c r="H115" s="895">
        <v>3531</v>
      </c>
      <c r="I115" s="896">
        <v>3531</v>
      </c>
    </row>
    <row r="116" spans="2:9" ht="16.5" thickBot="1" x14ac:dyDescent="0.3">
      <c r="B116" s="882" t="s">
        <v>138</v>
      </c>
      <c r="C116" s="883"/>
      <c r="D116" s="883"/>
      <c r="E116" s="883"/>
      <c r="F116" s="884">
        <v>1540730</v>
      </c>
      <c r="G116" s="885">
        <v>1703001</v>
      </c>
      <c r="H116" s="885">
        <v>1751482</v>
      </c>
      <c r="I116" s="886">
        <v>2179152</v>
      </c>
    </row>
    <row r="117" spans="2:9" ht="15.75" x14ac:dyDescent="0.25">
      <c r="B117" s="866" t="s">
        <v>139</v>
      </c>
      <c r="C117" s="946"/>
      <c r="D117" s="946"/>
      <c r="E117" s="946"/>
      <c r="F117" s="888">
        <v>294455</v>
      </c>
      <c r="G117" s="843">
        <v>300496</v>
      </c>
      <c r="H117" s="843">
        <v>330220</v>
      </c>
      <c r="I117" s="889">
        <v>300588</v>
      </c>
    </row>
    <row r="118" spans="2:9" ht="15.75" x14ac:dyDescent="0.25">
      <c r="B118" s="845"/>
      <c r="C118" s="846" t="s">
        <v>73</v>
      </c>
      <c r="D118" s="846"/>
      <c r="E118" s="846"/>
      <c r="F118" s="850">
        <v>86653</v>
      </c>
      <c r="G118" s="848">
        <v>86798</v>
      </c>
      <c r="H118" s="848">
        <v>121313</v>
      </c>
      <c r="I118" s="853">
        <v>87425</v>
      </c>
    </row>
    <row r="119" spans="2:9" ht="15.75" x14ac:dyDescent="0.25">
      <c r="B119" s="845"/>
      <c r="C119" s="846" t="s">
        <v>74</v>
      </c>
      <c r="D119" s="846"/>
      <c r="E119" s="846"/>
      <c r="F119" s="850">
        <v>427</v>
      </c>
      <c r="G119" s="848">
        <v>0</v>
      </c>
      <c r="H119" s="848">
        <v>0</v>
      </c>
      <c r="I119" s="853">
        <v>10570</v>
      </c>
    </row>
    <row r="120" spans="2:9" ht="15.75" x14ac:dyDescent="0.25">
      <c r="B120" s="845"/>
      <c r="C120" s="846" t="s">
        <v>75</v>
      </c>
      <c r="D120" s="846"/>
      <c r="E120" s="846"/>
      <c r="F120" s="850">
        <v>118013</v>
      </c>
      <c r="G120" s="848">
        <v>107218</v>
      </c>
      <c r="H120" s="848">
        <v>105911</v>
      </c>
      <c r="I120" s="853">
        <v>98916</v>
      </c>
    </row>
    <row r="121" spans="2:9" ht="16.5" thickBot="1" x14ac:dyDescent="0.3">
      <c r="B121" s="854"/>
      <c r="C121" s="852" t="s">
        <v>76</v>
      </c>
      <c r="D121" s="852"/>
      <c r="E121" s="852"/>
      <c r="F121" s="855">
        <v>89362</v>
      </c>
      <c r="G121" s="856">
        <v>106480</v>
      </c>
      <c r="H121" s="856">
        <v>102996</v>
      </c>
      <c r="I121" s="857">
        <v>103677</v>
      </c>
    </row>
    <row r="122" spans="2:9" ht="15.75" x14ac:dyDescent="0.25">
      <c r="B122" s="858" t="s">
        <v>77</v>
      </c>
      <c r="C122" s="859"/>
      <c r="D122" s="859"/>
      <c r="E122" s="859"/>
      <c r="F122" s="888">
        <v>1096460</v>
      </c>
      <c r="G122" s="843">
        <v>1073133</v>
      </c>
      <c r="H122" s="843">
        <v>1110546</v>
      </c>
      <c r="I122" s="889">
        <v>1062695</v>
      </c>
    </row>
    <row r="123" spans="2:9" ht="15.75" x14ac:dyDescent="0.25">
      <c r="B123" s="845"/>
      <c r="C123" s="846" t="s">
        <v>140</v>
      </c>
      <c r="D123" s="846"/>
      <c r="E123" s="846"/>
      <c r="F123" s="850">
        <v>4734</v>
      </c>
      <c r="G123" s="848">
        <v>4434</v>
      </c>
      <c r="H123" s="848">
        <v>4797</v>
      </c>
      <c r="I123" s="853">
        <v>2405</v>
      </c>
    </row>
    <row r="124" spans="2:9" ht="15.75" x14ac:dyDescent="0.25">
      <c r="B124" s="845"/>
      <c r="C124" s="846" t="s">
        <v>79</v>
      </c>
      <c r="D124" s="846"/>
      <c r="E124" s="846"/>
      <c r="F124" s="850">
        <v>496830</v>
      </c>
      <c r="G124" s="848">
        <v>320662</v>
      </c>
      <c r="H124" s="848">
        <v>414190</v>
      </c>
      <c r="I124" s="853">
        <v>283772</v>
      </c>
    </row>
    <row r="125" spans="2:9" ht="15.75" x14ac:dyDescent="0.25">
      <c r="B125" s="845"/>
      <c r="C125" s="846" t="s">
        <v>80</v>
      </c>
      <c r="D125" s="846"/>
      <c r="E125" s="846"/>
      <c r="F125" s="850">
        <v>69360</v>
      </c>
      <c r="G125" s="848">
        <v>75021</v>
      </c>
      <c r="H125" s="848">
        <v>73936</v>
      </c>
      <c r="I125" s="853">
        <v>79095</v>
      </c>
    </row>
    <row r="126" spans="2:9" ht="15.75" x14ac:dyDescent="0.25">
      <c r="B126" s="845"/>
      <c r="C126" s="846" t="s">
        <v>141</v>
      </c>
      <c r="D126" s="846"/>
      <c r="E126" s="846"/>
      <c r="F126" s="850">
        <v>31693</v>
      </c>
      <c r="G126" s="848">
        <v>48619</v>
      </c>
      <c r="H126" s="848">
        <v>48618</v>
      </c>
      <c r="I126" s="853">
        <v>43176</v>
      </c>
    </row>
    <row r="127" spans="2:9" ht="16.5" thickBot="1" x14ac:dyDescent="0.3">
      <c r="B127" s="891"/>
      <c r="C127" s="893" t="s">
        <v>43</v>
      </c>
      <c r="D127" s="893"/>
      <c r="E127" s="893"/>
      <c r="F127" s="855">
        <v>493843</v>
      </c>
      <c r="G127" s="856">
        <v>624397</v>
      </c>
      <c r="H127" s="856">
        <v>569005</v>
      </c>
      <c r="I127" s="857">
        <v>654247</v>
      </c>
    </row>
    <row r="128" spans="2:9" ht="16.5" thickBot="1" x14ac:dyDescent="0.3">
      <c r="B128" s="866" t="s">
        <v>81</v>
      </c>
      <c r="C128" s="946"/>
      <c r="D128" s="946"/>
      <c r="E128" s="946"/>
      <c r="F128" s="947">
        <v>20856913</v>
      </c>
      <c r="G128" s="948">
        <v>21816404</v>
      </c>
      <c r="H128" s="948">
        <v>22879068</v>
      </c>
      <c r="I128" s="949">
        <v>23399303</v>
      </c>
    </row>
    <row r="129" spans="2:9" ht="16.5" thickBot="1" x14ac:dyDescent="0.3">
      <c r="B129" s="904" t="s">
        <v>82</v>
      </c>
      <c r="C129" s="905"/>
      <c r="D129" s="950"/>
      <c r="E129" s="950"/>
      <c r="F129" s="951"/>
      <c r="G129" s="952"/>
      <c r="H129" s="952"/>
      <c r="I129" s="953"/>
    </row>
    <row r="130" spans="2:9" ht="15.75" x14ac:dyDescent="0.25">
      <c r="B130" s="900" t="s">
        <v>83</v>
      </c>
      <c r="C130" s="864"/>
      <c r="D130" s="864"/>
      <c r="E130" s="864"/>
      <c r="F130" s="888">
        <v>196600</v>
      </c>
      <c r="G130" s="843">
        <v>253180</v>
      </c>
      <c r="H130" s="843">
        <v>184100</v>
      </c>
      <c r="I130" s="889">
        <v>328163</v>
      </c>
    </row>
    <row r="131" spans="2:9" ht="15.75" x14ac:dyDescent="0.25">
      <c r="B131" s="845" t="s">
        <v>142</v>
      </c>
      <c r="C131" s="846"/>
      <c r="D131" s="846"/>
      <c r="E131" s="846"/>
      <c r="F131" s="850">
        <v>985483</v>
      </c>
      <c r="G131" s="848">
        <v>1114226</v>
      </c>
      <c r="H131" s="848">
        <v>1299382</v>
      </c>
      <c r="I131" s="853">
        <v>1302744</v>
      </c>
    </row>
    <row r="132" spans="2:9" ht="16.5" thickBot="1" x14ac:dyDescent="0.3">
      <c r="B132" s="954" t="s">
        <v>143</v>
      </c>
      <c r="C132" s="955"/>
      <c r="D132" s="955"/>
      <c r="E132" s="955"/>
      <c r="F132" s="855">
        <v>999727</v>
      </c>
      <c r="G132" s="856">
        <v>1000777</v>
      </c>
      <c r="H132" s="856">
        <v>1044006</v>
      </c>
      <c r="I132" s="857">
        <v>1367960</v>
      </c>
    </row>
  </sheetData>
  <mergeCells count="15">
    <mergeCell ref="B19:E19"/>
    <mergeCell ref="B72:E72"/>
    <mergeCell ref="B115:E115"/>
    <mergeCell ref="E12:I12"/>
    <mergeCell ref="B13:E18"/>
    <mergeCell ref="F13:I14"/>
    <mergeCell ref="F15:F18"/>
    <mergeCell ref="G15:G18"/>
    <mergeCell ref="H15:H18"/>
    <mergeCell ref="I15:I18"/>
    <mergeCell ref="H1:I3"/>
    <mergeCell ref="B4:I4"/>
    <mergeCell ref="B6:I6"/>
    <mergeCell ref="B7:I7"/>
    <mergeCell ref="B8:I8"/>
  </mergeCells>
  <pageMargins left="0.70866141732283472" right="0.70866141732283472" top="0.74803149606299213" bottom="0.74803149606299213" header="0.31496062992125984" footer="0.31496062992125984"/>
  <pageSetup scale="53" orientation="portrait" r:id="rId1"/>
  <headerFooter>
    <oddFooter>&amp;L&amp;F&amp;R&amp;P of &amp;N</oddFooter>
  </headerFooter>
  <rowBreaks count="1" manualBreakCount="1">
    <brk id="68" max="9" man="1"/>
  </rowBreaks>
  <drawing r:id="rId2"/>
  <legacyDrawing r:id="rId3"/>
  <oleObjects>
    <mc:AlternateContent xmlns:mc="http://schemas.openxmlformats.org/markup-compatibility/2006">
      <mc:Choice Requires="x14">
        <oleObject progId="Word.Picture.8" shapeId="6146" r:id="rId4">
          <objectPr defaultSize="0" autoPict="0" r:id="rId5">
            <anchor moveWithCells="1" sizeWithCells="1">
              <from>
                <xdr:col>4</xdr:col>
                <xdr:colOff>1876425</xdr:colOff>
                <xdr:row>0</xdr:row>
                <xdr:rowOff>228600</xdr:rowOff>
              </from>
              <to>
                <xdr:col>5</xdr:col>
                <xdr:colOff>76200</xdr:colOff>
                <xdr:row>2</xdr:row>
                <xdr:rowOff>390525</xdr:rowOff>
              </to>
            </anchor>
          </objectPr>
        </oleObject>
      </mc:Choice>
      <mc:Fallback>
        <oleObject progId="Word.Picture.8" shapeId="6146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E131"/>
  <sheetViews>
    <sheetView zoomScaleNormal="100" workbookViewId="0">
      <selection activeCell="B9" sqref="B9"/>
    </sheetView>
  </sheetViews>
  <sheetFormatPr defaultRowHeight="15" x14ac:dyDescent="0.25"/>
  <cols>
    <col min="1" max="1" width="3.85546875" customWidth="1"/>
    <col min="5" max="5" width="33.7109375" customWidth="1"/>
    <col min="6" max="6" width="16.5703125" bestFit="1" customWidth="1"/>
    <col min="7" max="8" width="17" bestFit="1" customWidth="1"/>
    <col min="9" max="9" width="16.5703125" bestFit="1" customWidth="1"/>
    <col min="10" max="10" width="3.140625" customWidth="1"/>
  </cols>
  <sheetData>
    <row r="1" spans="2:17" ht="35.1" customHeight="1" x14ac:dyDescent="0.25">
      <c r="C1" s="196"/>
      <c r="D1" s="196"/>
      <c r="E1" s="1348"/>
      <c r="F1" s="1348"/>
      <c r="G1" s="196"/>
      <c r="H1" s="1314"/>
      <c r="I1" s="1314"/>
      <c r="J1" s="196"/>
      <c r="K1" s="196"/>
      <c r="M1" s="196"/>
    </row>
    <row r="2" spans="2:17" ht="35.1" customHeight="1" x14ac:dyDescent="0.25">
      <c r="C2" s="196"/>
      <c r="D2" s="196"/>
      <c r="E2" s="1348"/>
      <c r="F2" s="1348"/>
      <c r="G2" s="196"/>
      <c r="H2" s="1314"/>
      <c r="I2" s="1314"/>
      <c r="J2" s="196"/>
    </row>
    <row r="3" spans="2:17" ht="35.1" customHeight="1" x14ac:dyDescent="0.25">
      <c r="C3" s="196"/>
      <c r="D3" s="196"/>
      <c r="E3" s="1348"/>
      <c r="F3" s="1348"/>
      <c r="G3" s="196"/>
      <c r="H3" s="1314"/>
      <c r="I3" s="1314"/>
      <c r="J3" s="196"/>
    </row>
    <row r="4" spans="2:17" ht="25.5" customHeight="1" x14ac:dyDescent="0.25">
      <c r="B4" s="1303" t="s">
        <v>144</v>
      </c>
      <c r="C4" s="1303"/>
      <c r="D4" s="1303"/>
      <c r="E4" s="1303"/>
      <c r="F4" s="1303"/>
      <c r="G4" s="1303"/>
      <c r="H4" s="1303"/>
      <c r="I4" s="1303"/>
      <c r="J4" s="707"/>
      <c r="K4" s="707"/>
      <c r="L4" s="707"/>
      <c r="M4" s="707"/>
      <c r="N4" s="707"/>
      <c r="O4" s="707"/>
      <c r="P4" s="707"/>
      <c r="Q4" s="707"/>
    </row>
    <row r="5" spans="2:17" ht="20.100000000000001" customHeight="1" x14ac:dyDescent="0.25">
      <c r="C5" s="196"/>
      <c r="D5" s="196"/>
      <c r="E5" s="196"/>
      <c r="F5" s="197"/>
      <c r="G5" s="196"/>
      <c r="H5" s="196"/>
      <c r="I5" s="196"/>
      <c r="J5" s="196"/>
    </row>
    <row r="6" spans="2:17" ht="20.100000000000001" customHeight="1" x14ac:dyDescent="0.3">
      <c r="B6" s="1306" t="s">
        <v>145</v>
      </c>
      <c r="C6" s="1306"/>
      <c r="D6" s="1306"/>
      <c r="E6" s="1306"/>
      <c r="F6" s="1306"/>
      <c r="G6" s="1306"/>
      <c r="H6" s="1306"/>
      <c r="I6" s="1306"/>
      <c r="J6" s="706"/>
      <c r="K6" s="706"/>
      <c r="L6" s="706"/>
      <c r="M6" s="706"/>
      <c r="N6" s="706"/>
      <c r="O6" s="706"/>
      <c r="P6" s="706"/>
      <c r="Q6" s="706"/>
    </row>
    <row r="7" spans="2:17" ht="20.100000000000001" customHeight="1" x14ac:dyDescent="0.3">
      <c r="B7" s="1306" t="s">
        <v>150</v>
      </c>
      <c r="C7" s="1306"/>
      <c r="D7" s="1306"/>
      <c r="E7" s="1306"/>
      <c r="F7" s="1306"/>
      <c r="G7" s="1306"/>
      <c r="H7" s="1306"/>
      <c r="I7" s="1306"/>
      <c r="J7" s="706"/>
      <c r="K7" s="706"/>
      <c r="L7" s="706"/>
      <c r="M7" s="706"/>
      <c r="N7" s="706"/>
      <c r="O7" s="706"/>
      <c r="P7" s="706"/>
      <c r="Q7" s="706"/>
    </row>
    <row r="8" spans="2:17" ht="20.100000000000001" customHeight="1" x14ac:dyDescent="0.3">
      <c r="B8" s="1306" t="s">
        <v>159</v>
      </c>
      <c r="C8" s="1306"/>
      <c r="D8" s="1306"/>
      <c r="E8" s="1306"/>
      <c r="F8" s="1306"/>
      <c r="G8" s="1306"/>
      <c r="H8" s="1306"/>
      <c r="I8" s="1306"/>
      <c r="J8" s="706"/>
      <c r="K8" s="706"/>
      <c r="L8" s="706"/>
      <c r="M8" s="706"/>
      <c r="N8" s="706"/>
      <c r="O8" s="706"/>
      <c r="P8" s="706"/>
      <c r="Q8" s="706"/>
    </row>
    <row r="9" spans="2:17" ht="20.100000000000001" customHeight="1" x14ac:dyDescent="0.3">
      <c r="B9" s="323"/>
      <c r="C9" s="323"/>
      <c r="D9" s="323"/>
      <c r="E9" s="323"/>
      <c r="F9" s="323"/>
      <c r="G9" s="323"/>
      <c r="H9" s="323"/>
      <c r="I9" s="323"/>
      <c r="J9" s="323"/>
      <c r="K9" s="323"/>
      <c r="L9" s="323"/>
      <c r="M9" s="323"/>
      <c r="N9" s="323"/>
      <c r="O9" s="323"/>
      <c r="P9" s="323"/>
      <c r="Q9" s="323"/>
    </row>
    <row r="10" spans="2:17" ht="20.100000000000001" customHeight="1" x14ac:dyDescent="0.3">
      <c r="B10" s="323"/>
      <c r="C10" s="323"/>
      <c r="D10" s="323"/>
      <c r="E10" s="323"/>
      <c r="F10" s="323"/>
      <c r="G10" s="323"/>
      <c r="H10" s="323"/>
      <c r="I10" s="323"/>
      <c r="J10" s="323"/>
      <c r="K10" s="323"/>
      <c r="L10" s="323"/>
      <c r="M10" s="323"/>
      <c r="N10" s="323"/>
      <c r="O10" s="323"/>
      <c r="P10" s="323"/>
      <c r="Q10" s="323"/>
    </row>
    <row r="11" spans="2:17" ht="20.100000000000001" customHeight="1" x14ac:dyDescent="0.3">
      <c r="B11" s="323"/>
      <c r="C11" s="323"/>
      <c r="D11" s="323"/>
      <c r="E11" s="323"/>
      <c r="F11" s="323"/>
      <c r="G11" s="323"/>
      <c r="H11" s="323"/>
      <c r="I11" s="323"/>
    </row>
    <row r="12" spans="2:17" ht="20.100000000000001" customHeight="1" thickBot="1" x14ac:dyDescent="0.3">
      <c r="B12" s="199"/>
      <c r="C12" s="37"/>
      <c r="D12" s="37"/>
      <c r="E12" s="1323" t="s">
        <v>147</v>
      </c>
      <c r="F12" s="1323"/>
      <c r="G12" s="1323"/>
      <c r="H12" s="1323"/>
      <c r="I12" s="1323"/>
    </row>
    <row r="13" spans="2:17" ht="15.75" customHeight="1" x14ac:dyDescent="0.25">
      <c r="B13" s="1324" t="s">
        <v>148</v>
      </c>
      <c r="C13" s="1325"/>
      <c r="D13" s="1325"/>
      <c r="E13" s="1326"/>
      <c r="F13" s="1333" t="s">
        <v>157</v>
      </c>
      <c r="G13" s="1334"/>
      <c r="H13" s="1334"/>
      <c r="I13" s="1335"/>
    </row>
    <row r="14" spans="2:17" ht="15.75" customHeight="1" thickBot="1" x14ac:dyDescent="0.3">
      <c r="B14" s="1327"/>
      <c r="C14" s="1328"/>
      <c r="D14" s="1328"/>
      <c r="E14" s="1329"/>
      <c r="F14" s="1336"/>
      <c r="G14" s="1337"/>
      <c r="H14" s="1337"/>
      <c r="I14" s="1338"/>
    </row>
    <row r="15" spans="2:17" ht="15" customHeight="1" x14ac:dyDescent="0.25">
      <c r="B15" s="1327"/>
      <c r="C15" s="1328"/>
      <c r="D15" s="1328"/>
      <c r="E15" s="1329"/>
      <c r="F15" s="1339">
        <v>38807</v>
      </c>
      <c r="G15" s="1339">
        <v>38898</v>
      </c>
      <c r="H15" s="1339">
        <v>39721</v>
      </c>
      <c r="I15" s="1342">
        <v>39813</v>
      </c>
    </row>
    <row r="16" spans="2:17" ht="15" customHeight="1" x14ac:dyDescent="0.25">
      <c r="B16" s="1327"/>
      <c r="C16" s="1328"/>
      <c r="D16" s="1328"/>
      <c r="E16" s="1329"/>
      <c r="F16" s="1340"/>
      <c r="G16" s="1340"/>
      <c r="H16" s="1340"/>
      <c r="I16" s="1343"/>
    </row>
    <row r="17" spans="2:31" ht="15" customHeight="1" x14ac:dyDescent="0.25">
      <c r="B17" s="1327"/>
      <c r="C17" s="1328"/>
      <c r="D17" s="1328"/>
      <c r="E17" s="1329"/>
      <c r="F17" s="1340"/>
      <c r="G17" s="1340"/>
      <c r="H17" s="1340"/>
      <c r="I17" s="1343"/>
    </row>
    <row r="18" spans="2:31" ht="15.75" customHeight="1" thickBot="1" x14ac:dyDescent="0.3">
      <c r="B18" s="1330"/>
      <c r="C18" s="1331"/>
      <c r="D18" s="1331"/>
      <c r="E18" s="1332"/>
      <c r="F18" s="1341"/>
      <c r="G18" s="1341"/>
      <c r="H18" s="1341"/>
      <c r="I18" s="1344"/>
    </row>
    <row r="19" spans="2:31" ht="46.5" customHeight="1" thickBot="1" x14ac:dyDescent="0.3">
      <c r="B19" s="1315" t="s">
        <v>152</v>
      </c>
      <c r="C19" s="1316"/>
      <c r="D19" s="1316"/>
      <c r="E19" s="1316"/>
      <c r="F19" s="324"/>
      <c r="G19" s="325"/>
      <c r="H19" s="325"/>
      <c r="I19" s="326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</row>
    <row r="20" spans="2:31" ht="15.75" x14ac:dyDescent="0.25">
      <c r="B20" s="708" t="s">
        <v>86</v>
      </c>
      <c r="C20" s="709"/>
      <c r="D20" s="709"/>
      <c r="E20" s="709"/>
      <c r="F20" s="710">
        <v>1861095</v>
      </c>
      <c r="G20" s="711">
        <v>2269223</v>
      </c>
      <c r="H20" s="712">
        <v>2184710</v>
      </c>
      <c r="I20" s="713">
        <v>3078256</v>
      </c>
    </row>
    <row r="21" spans="2:31" ht="15.75" x14ac:dyDescent="0.25">
      <c r="B21" s="714"/>
      <c r="C21" s="715" t="s">
        <v>87</v>
      </c>
      <c r="D21" s="715"/>
      <c r="E21" s="715"/>
      <c r="F21" s="716">
        <v>1372430</v>
      </c>
      <c r="G21" s="717">
        <v>1798852</v>
      </c>
      <c r="H21" s="718">
        <v>1241892</v>
      </c>
      <c r="I21" s="713">
        <v>1711052</v>
      </c>
    </row>
    <row r="22" spans="2:31" ht="15.75" x14ac:dyDescent="0.25">
      <c r="B22" s="714"/>
      <c r="C22" s="715"/>
      <c r="D22" s="715" t="s">
        <v>88</v>
      </c>
      <c r="E22" s="715"/>
      <c r="F22" s="716">
        <v>858183</v>
      </c>
      <c r="G22" s="717">
        <v>1079664</v>
      </c>
      <c r="H22" s="718">
        <v>632711</v>
      </c>
      <c r="I22" s="713">
        <v>595734</v>
      </c>
      <c r="J22" s="152"/>
      <c r="K22" s="152"/>
      <c r="L22" s="153"/>
      <c r="M22" s="154"/>
    </row>
    <row r="23" spans="2:31" ht="15.75" x14ac:dyDescent="0.25">
      <c r="B23" s="714"/>
      <c r="C23" s="719"/>
      <c r="D23" s="719" t="s">
        <v>89</v>
      </c>
      <c r="E23" s="715"/>
      <c r="F23" s="716">
        <v>514247</v>
      </c>
      <c r="G23" s="717">
        <v>719188</v>
      </c>
      <c r="H23" s="718">
        <v>609181</v>
      </c>
      <c r="I23" s="713">
        <v>1115318</v>
      </c>
      <c r="J23" s="152"/>
      <c r="K23" s="152"/>
      <c r="L23" s="153"/>
      <c r="M23" s="154"/>
    </row>
    <row r="24" spans="2:31" ht="15.75" x14ac:dyDescent="0.25">
      <c r="B24" s="714"/>
      <c r="C24" s="719" t="s">
        <v>90</v>
      </c>
      <c r="D24" s="719"/>
      <c r="E24" s="715"/>
      <c r="F24" s="720">
        <v>5407</v>
      </c>
      <c r="G24" s="721">
        <v>335457</v>
      </c>
      <c r="H24" s="722">
        <v>754171</v>
      </c>
      <c r="I24" s="713">
        <v>958410</v>
      </c>
      <c r="J24" s="152"/>
      <c r="K24" s="152"/>
      <c r="L24" s="153"/>
      <c r="M24" s="154"/>
    </row>
    <row r="25" spans="2:31" ht="15.75" x14ac:dyDescent="0.25">
      <c r="B25" s="714"/>
      <c r="C25" s="719"/>
      <c r="D25" s="715" t="s">
        <v>88</v>
      </c>
      <c r="E25" s="715"/>
      <c r="F25" s="720">
        <v>5</v>
      </c>
      <c r="G25" s="721">
        <v>324275</v>
      </c>
      <c r="H25" s="722">
        <v>749808</v>
      </c>
      <c r="I25" s="713">
        <v>953972</v>
      </c>
      <c r="J25" s="152"/>
      <c r="K25" s="152"/>
      <c r="L25" s="153"/>
      <c r="M25" s="154"/>
    </row>
    <row r="26" spans="2:31" ht="15.75" x14ac:dyDescent="0.25">
      <c r="B26" s="714"/>
      <c r="C26" s="719"/>
      <c r="D26" s="719" t="s">
        <v>89</v>
      </c>
      <c r="E26" s="715"/>
      <c r="F26" s="720">
        <v>5402</v>
      </c>
      <c r="G26" s="721">
        <v>11182</v>
      </c>
      <c r="H26" s="722">
        <v>4363</v>
      </c>
      <c r="I26" s="713">
        <v>4438</v>
      </c>
      <c r="J26" s="152"/>
      <c r="K26" s="152"/>
      <c r="L26" s="153"/>
      <c r="M26" s="154"/>
    </row>
    <row r="27" spans="2:31" ht="16.5" thickBot="1" x14ac:dyDescent="0.3">
      <c r="B27" s="723"/>
      <c r="C27" s="719" t="s">
        <v>91</v>
      </c>
      <c r="D27" s="719"/>
      <c r="E27" s="719"/>
      <c r="F27" s="724">
        <v>483258</v>
      </c>
      <c r="G27" s="725">
        <v>134914</v>
      </c>
      <c r="H27" s="726">
        <v>188647</v>
      </c>
      <c r="I27" s="727">
        <v>408794</v>
      </c>
      <c r="J27" s="152"/>
      <c r="K27" s="152"/>
      <c r="L27" s="153"/>
      <c r="M27" s="154"/>
    </row>
    <row r="28" spans="2:31" ht="15.75" x14ac:dyDescent="0.25">
      <c r="B28" s="728" t="s">
        <v>92</v>
      </c>
      <c r="C28" s="729"/>
      <c r="D28" s="729"/>
      <c r="E28" s="729"/>
      <c r="F28" s="730">
        <v>19243660</v>
      </c>
      <c r="G28" s="731">
        <v>20042196</v>
      </c>
      <c r="H28" s="732">
        <v>20937874</v>
      </c>
      <c r="I28" s="733">
        <v>21454934</v>
      </c>
      <c r="J28" s="152"/>
      <c r="K28" s="152"/>
      <c r="L28" s="153"/>
      <c r="M28" s="154"/>
    </row>
    <row r="29" spans="2:31" ht="15.75" x14ac:dyDescent="0.25">
      <c r="B29" s="734"/>
      <c r="C29" s="735" t="s">
        <v>93</v>
      </c>
      <c r="D29" s="736"/>
      <c r="E29" s="735"/>
      <c r="F29" s="720">
        <v>18983287</v>
      </c>
      <c r="G29" s="721">
        <v>19750678</v>
      </c>
      <c r="H29" s="722">
        <v>20595386</v>
      </c>
      <c r="I29" s="713">
        <v>21074464</v>
      </c>
      <c r="J29" s="152"/>
      <c r="K29" s="152"/>
      <c r="L29" s="153"/>
      <c r="M29" s="154"/>
    </row>
    <row r="30" spans="2:31" ht="15.75" x14ac:dyDescent="0.25">
      <c r="B30" s="734"/>
      <c r="C30" s="735"/>
      <c r="D30" s="715" t="s">
        <v>8</v>
      </c>
      <c r="E30" s="735"/>
      <c r="F30" s="720">
        <v>9707034</v>
      </c>
      <c r="G30" s="721">
        <v>10306210</v>
      </c>
      <c r="H30" s="722">
        <v>10419014</v>
      </c>
      <c r="I30" s="713">
        <v>10231518</v>
      </c>
      <c r="J30" s="152"/>
      <c r="K30" s="152"/>
      <c r="L30" s="153"/>
      <c r="M30" s="154"/>
    </row>
    <row r="31" spans="2:31" ht="15.75" x14ac:dyDescent="0.25">
      <c r="B31" s="734"/>
      <c r="C31" s="735"/>
      <c r="D31" s="715" t="s">
        <v>9</v>
      </c>
      <c r="E31" s="715"/>
      <c r="F31" s="720">
        <v>957815</v>
      </c>
      <c r="G31" s="721">
        <v>1023450</v>
      </c>
      <c r="H31" s="722">
        <v>1025511</v>
      </c>
      <c r="I31" s="713">
        <v>1040845</v>
      </c>
      <c r="J31" s="152"/>
      <c r="K31" s="152"/>
      <c r="L31" s="153"/>
      <c r="M31" s="154"/>
    </row>
    <row r="32" spans="2:31" ht="15.75" x14ac:dyDescent="0.25">
      <c r="B32" s="734"/>
      <c r="C32" s="735"/>
      <c r="D32" s="715" t="s">
        <v>10</v>
      </c>
      <c r="E32" s="715"/>
      <c r="F32" s="720">
        <v>5751635</v>
      </c>
      <c r="G32" s="721">
        <v>5539939</v>
      </c>
      <c r="H32" s="722">
        <v>5521290</v>
      </c>
      <c r="I32" s="713">
        <v>5719284</v>
      </c>
      <c r="J32" s="152"/>
      <c r="K32" s="152"/>
      <c r="L32" s="153"/>
      <c r="M32" s="154"/>
    </row>
    <row r="33" spans="2:13" ht="15.75" x14ac:dyDescent="0.25">
      <c r="B33" s="708"/>
      <c r="C33" s="737"/>
      <c r="D33" s="737" t="s">
        <v>94</v>
      </c>
      <c r="E33" s="737"/>
      <c r="F33" s="720">
        <v>2279666</v>
      </c>
      <c r="G33" s="721">
        <v>2647142</v>
      </c>
      <c r="H33" s="722">
        <v>3088395</v>
      </c>
      <c r="I33" s="713">
        <v>3778839</v>
      </c>
      <c r="J33" s="152"/>
      <c r="K33" s="152"/>
      <c r="L33" s="153"/>
      <c r="M33" s="154"/>
    </row>
    <row r="34" spans="2:13" ht="15.75" x14ac:dyDescent="0.25">
      <c r="B34" s="738"/>
      <c r="C34" s="739"/>
      <c r="D34" s="740" t="s">
        <v>95</v>
      </c>
      <c r="E34" s="739"/>
      <c r="F34" s="720">
        <v>287137</v>
      </c>
      <c r="G34" s="721">
        <v>233937</v>
      </c>
      <c r="H34" s="722">
        <v>541176</v>
      </c>
      <c r="I34" s="713">
        <v>303978</v>
      </c>
      <c r="J34" s="152"/>
      <c r="K34" s="152"/>
      <c r="L34" s="153"/>
      <c r="M34" s="154"/>
    </row>
    <row r="35" spans="2:13" ht="15.75" x14ac:dyDescent="0.25">
      <c r="B35" s="741"/>
      <c r="C35" s="742" t="s">
        <v>96</v>
      </c>
      <c r="D35" s="742"/>
      <c r="E35" s="742"/>
      <c r="F35" s="720">
        <v>260373</v>
      </c>
      <c r="G35" s="721">
        <v>291518</v>
      </c>
      <c r="H35" s="722">
        <v>342488</v>
      </c>
      <c r="I35" s="713">
        <v>380470</v>
      </c>
      <c r="J35" s="152"/>
      <c r="K35" s="152"/>
      <c r="L35" s="153"/>
      <c r="M35" s="154"/>
    </row>
    <row r="36" spans="2:13" ht="15.75" x14ac:dyDescent="0.25">
      <c r="B36" s="741"/>
      <c r="C36" s="742"/>
      <c r="D36" s="742" t="s">
        <v>97</v>
      </c>
      <c r="E36" s="742"/>
      <c r="F36" s="720">
        <v>0</v>
      </c>
      <c r="G36" s="721">
        <v>0</v>
      </c>
      <c r="H36" s="722">
        <v>0</v>
      </c>
      <c r="I36" s="713">
        <v>0</v>
      </c>
      <c r="J36" s="152"/>
      <c r="K36" s="152"/>
      <c r="L36" s="153"/>
      <c r="M36" s="154"/>
    </row>
    <row r="37" spans="2:13" ht="15.75" x14ac:dyDescent="0.25">
      <c r="B37" s="741"/>
      <c r="C37" s="743"/>
      <c r="D37" s="744" t="s">
        <v>15</v>
      </c>
      <c r="E37" s="742"/>
      <c r="F37" s="720">
        <v>0</v>
      </c>
      <c r="G37" s="721">
        <v>0</v>
      </c>
      <c r="H37" s="722">
        <v>0</v>
      </c>
      <c r="I37" s="713">
        <v>0</v>
      </c>
      <c r="J37" s="152"/>
      <c r="K37" s="152"/>
      <c r="L37" s="153"/>
      <c r="M37" s="154"/>
    </row>
    <row r="38" spans="2:13" ht="15.75" x14ac:dyDescent="0.25">
      <c r="B38" s="745"/>
      <c r="C38" s="746"/>
      <c r="D38" s="747" t="s">
        <v>16</v>
      </c>
      <c r="E38" s="747"/>
      <c r="F38" s="720">
        <v>226814</v>
      </c>
      <c r="G38" s="721">
        <v>259069</v>
      </c>
      <c r="H38" s="722">
        <v>309346</v>
      </c>
      <c r="I38" s="713">
        <v>351386</v>
      </c>
      <c r="J38" s="152"/>
      <c r="K38" s="152"/>
      <c r="L38" s="153"/>
      <c r="M38" s="154"/>
    </row>
    <row r="39" spans="2:13" ht="15.75" x14ac:dyDescent="0.25">
      <c r="B39" s="708"/>
      <c r="C39" s="743"/>
      <c r="D39" s="742" t="s">
        <v>98</v>
      </c>
      <c r="E39" s="742"/>
      <c r="F39" s="720">
        <v>0</v>
      </c>
      <c r="G39" s="721">
        <v>0</v>
      </c>
      <c r="H39" s="722">
        <v>0</v>
      </c>
      <c r="I39" s="713">
        <v>0</v>
      </c>
      <c r="J39" s="152"/>
      <c r="K39" s="152"/>
      <c r="L39" s="153"/>
      <c r="M39" s="154"/>
    </row>
    <row r="40" spans="2:13" ht="16.5" thickBot="1" x14ac:dyDescent="0.3">
      <c r="B40" s="738"/>
      <c r="C40" s="748"/>
      <c r="D40" s="737" t="s">
        <v>99</v>
      </c>
      <c r="E40" s="737"/>
      <c r="F40" s="749">
        <v>33559</v>
      </c>
      <c r="G40" s="750">
        <v>32449</v>
      </c>
      <c r="H40" s="751">
        <v>33142</v>
      </c>
      <c r="I40" s="752">
        <v>29084</v>
      </c>
      <c r="J40" s="152"/>
      <c r="K40" s="152"/>
      <c r="L40" s="153"/>
      <c r="M40" s="154"/>
    </row>
    <row r="41" spans="2:13" ht="16.5" thickBot="1" x14ac:dyDescent="0.3">
      <c r="B41" s="753" t="s">
        <v>100</v>
      </c>
      <c r="C41" s="754"/>
      <c r="D41" s="754"/>
      <c r="E41" s="754"/>
      <c r="F41" s="755">
        <v>21104755</v>
      </c>
      <c r="G41" s="756">
        <v>22311419</v>
      </c>
      <c r="H41" s="757">
        <v>23122584</v>
      </c>
      <c r="I41" s="758">
        <v>24533190</v>
      </c>
      <c r="J41" s="155"/>
      <c r="K41" s="155"/>
      <c r="L41" s="156"/>
      <c r="M41" s="151"/>
    </row>
    <row r="42" spans="2:13" ht="15.75" x14ac:dyDescent="0.25">
      <c r="B42" s="728" t="s">
        <v>101</v>
      </c>
      <c r="C42" s="729"/>
      <c r="D42" s="729"/>
      <c r="E42" s="759"/>
      <c r="F42" s="730">
        <v>1061888</v>
      </c>
      <c r="G42" s="731">
        <v>798846</v>
      </c>
      <c r="H42" s="732">
        <v>902518</v>
      </c>
      <c r="I42" s="760">
        <v>908042</v>
      </c>
      <c r="J42" s="152"/>
      <c r="K42" s="152"/>
      <c r="L42" s="153"/>
      <c r="M42" s="154"/>
    </row>
    <row r="43" spans="2:13" ht="15.75" x14ac:dyDescent="0.25">
      <c r="B43" s="714"/>
      <c r="C43" s="715" t="s">
        <v>20</v>
      </c>
      <c r="D43" s="715"/>
      <c r="E43" s="715"/>
      <c r="F43" s="720">
        <v>42666</v>
      </c>
      <c r="G43" s="721">
        <v>40391</v>
      </c>
      <c r="H43" s="722">
        <v>73239</v>
      </c>
      <c r="I43" s="713">
        <v>73511</v>
      </c>
      <c r="J43" s="152"/>
      <c r="K43" s="152"/>
      <c r="L43" s="153"/>
      <c r="M43" s="154"/>
    </row>
    <row r="44" spans="2:13" ht="15.75" x14ac:dyDescent="0.25">
      <c r="B44" s="714"/>
      <c r="C44" s="715" t="s">
        <v>21</v>
      </c>
      <c r="D44" s="715"/>
      <c r="E44" s="715"/>
      <c r="F44" s="720">
        <v>273419</v>
      </c>
      <c r="G44" s="721">
        <v>240624</v>
      </c>
      <c r="H44" s="722">
        <v>291268</v>
      </c>
      <c r="I44" s="713">
        <v>164976</v>
      </c>
      <c r="J44" s="152"/>
      <c r="K44" s="152"/>
      <c r="L44" s="153"/>
      <c r="M44" s="154"/>
    </row>
    <row r="45" spans="2:13" ht="15.75" x14ac:dyDescent="0.25">
      <c r="B45" s="714"/>
      <c r="C45" s="715" t="s">
        <v>22</v>
      </c>
      <c r="D45" s="715"/>
      <c r="E45" s="715"/>
      <c r="F45" s="720">
        <v>0</v>
      </c>
      <c r="G45" s="721">
        <v>35000</v>
      </c>
      <c r="H45" s="722">
        <v>0</v>
      </c>
      <c r="I45" s="713">
        <v>0</v>
      </c>
      <c r="J45" s="152"/>
      <c r="K45" s="152"/>
      <c r="L45" s="153"/>
      <c r="M45" s="154"/>
    </row>
    <row r="46" spans="2:13" ht="15.75" x14ac:dyDescent="0.25">
      <c r="B46" s="714"/>
      <c r="C46" s="715" t="s">
        <v>23</v>
      </c>
      <c r="D46" s="715"/>
      <c r="E46" s="715"/>
      <c r="F46" s="720">
        <v>427169</v>
      </c>
      <c r="G46" s="721">
        <v>208265</v>
      </c>
      <c r="H46" s="722">
        <v>269086</v>
      </c>
      <c r="I46" s="713">
        <v>241907</v>
      </c>
      <c r="J46" s="152"/>
      <c r="K46" s="152"/>
      <c r="L46" s="153"/>
      <c r="M46" s="154"/>
    </row>
    <row r="47" spans="2:13" ht="15.75" x14ac:dyDescent="0.25">
      <c r="B47" s="714"/>
      <c r="C47" s="761" t="s">
        <v>79</v>
      </c>
      <c r="D47" s="715"/>
      <c r="E47" s="715"/>
      <c r="F47" s="720">
        <v>221987</v>
      </c>
      <c r="G47" s="721">
        <v>197943</v>
      </c>
      <c r="H47" s="722">
        <v>131048</v>
      </c>
      <c r="I47" s="713">
        <v>94800</v>
      </c>
      <c r="J47" s="152"/>
      <c r="K47" s="152"/>
      <c r="L47" s="153"/>
      <c r="M47" s="154"/>
    </row>
    <row r="48" spans="2:13" ht="16.5" thickBot="1" x14ac:dyDescent="0.3">
      <c r="B48" s="762"/>
      <c r="C48" s="763" t="s">
        <v>24</v>
      </c>
      <c r="D48" s="764"/>
      <c r="E48" s="764"/>
      <c r="F48" s="749">
        <v>96647</v>
      </c>
      <c r="G48" s="750">
        <v>76623</v>
      </c>
      <c r="H48" s="751">
        <v>137877</v>
      </c>
      <c r="I48" s="752">
        <v>332848</v>
      </c>
      <c r="J48" s="152"/>
      <c r="K48" s="152"/>
      <c r="L48" s="153"/>
      <c r="M48" s="154"/>
    </row>
    <row r="49" spans="2:13" ht="16.5" thickBot="1" x14ac:dyDescent="0.3">
      <c r="B49" s="753" t="s">
        <v>25</v>
      </c>
      <c r="C49" s="754"/>
      <c r="D49" s="754"/>
      <c r="E49" s="754"/>
      <c r="F49" s="765">
        <v>22166643</v>
      </c>
      <c r="G49" s="766">
        <v>23110265</v>
      </c>
      <c r="H49" s="767">
        <v>24025102</v>
      </c>
      <c r="I49" s="768">
        <v>25441232</v>
      </c>
      <c r="J49" s="152"/>
      <c r="K49" s="152"/>
      <c r="L49" s="153"/>
      <c r="M49" s="154"/>
    </row>
    <row r="50" spans="2:13" ht="15.75" x14ac:dyDescent="0.25">
      <c r="B50" s="728" t="s">
        <v>26</v>
      </c>
      <c r="C50" s="729"/>
      <c r="D50" s="729"/>
      <c r="E50" s="729"/>
      <c r="F50" s="730">
        <v>2658495</v>
      </c>
      <c r="G50" s="731">
        <v>2555674</v>
      </c>
      <c r="H50" s="732">
        <v>2666682</v>
      </c>
      <c r="I50" s="733">
        <v>2736956</v>
      </c>
      <c r="J50" s="152"/>
      <c r="K50" s="152"/>
      <c r="L50" s="153"/>
      <c r="M50" s="154"/>
    </row>
    <row r="51" spans="2:13" ht="15.75" x14ac:dyDescent="0.25">
      <c r="B51" s="714"/>
      <c r="C51" s="715" t="s">
        <v>102</v>
      </c>
      <c r="D51" s="715"/>
      <c r="E51" s="715"/>
      <c r="F51" s="720">
        <v>22755</v>
      </c>
      <c r="G51" s="721">
        <v>22755</v>
      </c>
      <c r="H51" s="722">
        <v>22755</v>
      </c>
      <c r="I51" s="713">
        <v>22755</v>
      </c>
      <c r="J51" s="152"/>
      <c r="K51" s="152"/>
      <c r="L51" s="153"/>
      <c r="M51" s="154"/>
    </row>
    <row r="52" spans="2:13" ht="15.75" x14ac:dyDescent="0.25">
      <c r="B52" s="769"/>
      <c r="C52" s="770"/>
      <c r="D52" s="770" t="s">
        <v>28</v>
      </c>
      <c r="E52" s="771"/>
      <c r="F52" s="720">
        <v>22755</v>
      </c>
      <c r="G52" s="721">
        <v>22755</v>
      </c>
      <c r="H52" s="722">
        <v>22755</v>
      </c>
      <c r="I52" s="713">
        <v>22755</v>
      </c>
      <c r="J52" s="152"/>
      <c r="K52" s="152"/>
      <c r="L52" s="153"/>
      <c r="M52" s="154"/>
    </row>
    <row r="53" spans="2:13" ht="15.75" x14ac:dyDescent="0.25">
      <c r="B53" s="772"/>
      <c r="C53" s="735"/>
      <c r="D53" s="735" t="s">
        <v>29</v>
      </c>
      <c r="E53" s="743"/>
      <c r="F53" s="720">
        <v>0</v>
      </c>
      <c r="G53" s="721">
        <v>0</v>
      </c>
      <c r="H53" s="722">
        <v>0</v>
      </c>
      <c r="I53" s="713">
        <v>0</v>
      </c>
      <c r="J53" s="152"/>
      <c r="K53" s="152"/>
      <c r="L53" s="153"/>
      <c r="M53" s="154"/>
    </row>
    <row r="54" spans="2:13" ht="15.75" x14ac:dyDescent="0.25">
      <c r="B54" s="714"/>
      <c r="C54" s="715" t="s">
        <v>103</v>
      </c>
      <c r="D54" s="748"/>
      <c r="E54" s="748"/>
      <c r="F54" s="720">
        <v>1609221</v>
      </c>
      <c r="G54" s="721">
        <v>1609221</v>
      </c>
      <c r="H54" s="722">
        <v>1609221</v>
      </c>
      <c r="I54" s="713">
        <v>1609221</v>
      </c>
      <c r="J54" s="152"/>
      <c r="K54" s="152"/>
      <c r="L54" s="153"/>
      <c r="M54" s="154"/>
    </row>
    <row r="55" spans="2:13" ht="15.75" x14ac:dyDescent="0.25">
      <c r="B55" s="714"/>
      <c r="C55" s="715" t="s">
        <v>104</v>
      </c>
      <c r="D55" s="715"/>
      <c r="E55" s="715"/>
      <c r="F55" s="720">
        <v>209451</v>
      </c>
      <c r="G55" s="721">
        <v>207532</v>
      </c>
      <c r="H55" s="722">
        <v>-2980</v>
      </c>
      <c r="I55" s="713">
        <v>-1163</v>
      </c>
      <c r="J55" s="152"/>
      <c r="K55" s="152"/>
      <c r="L55" s="153"/>
      <c r="M55" s="154"/>
    </row>
    <row r="56" spans="2:13" ht="15.75" x14ac:dyDescent="0.25">
      <c r="B56" s="714"/>
      <c r="C56" s="715" t="s">
        <v>105</v>
      </c>
      <c r="D56" s="748"/>
      <c r="E56" s="748"/>
      <c r="F56" s="720">
        <v>817068</v>
      </c>
      <c r="G56" s="721">
        <v>716166</v>
      </c>
      <c r="H56" s="722">
        <v>1037686</v>
      </c>
      <c r="I56" s="713">
        <v>1106143</v>
      </c>
      <c r="J56" s="152"/>
      <c r="K56" s="152"/>
      <c r="L56" s="153"/>
      <c r="M56" s="154"/>
    </row>
    <row r="57" spans="2:13" ht="15.75" x14ac:dyDescent="0.25">
      <c r="B57" s="714"/>
      <c r="C57" s="715"/>
      <c r="D57" s="715" t="s">
        <v>33</v>
      </c>
      <c r="E57" s="715"/>
      <c r="F57" s="720">
        <v>464688</v>
      </c>
      <c r="G57" s="721">
        <v>455134</v>
      </c>
      <c r="H57" s="722">
        <v>534328</v>
      </c>
      <c r="I57" s="713">
        <v>573498</v>
      </c>
      <c r="J57" s="152"/>
      <c r="K57" s="152"/>
      <c r="L57" s="153"/>
      <c r="M57" s="154"/>
    </row>
    <row r="58" spans="2:13" ht="16.5" thickBot="1" x14ac:dyDescent="0.3">
      <c r="B58" s="762"/>
      <c r="C58" s="764"/>
      <c r="D58" s="764" t="s">
        <v>34</v>
      </c>
      <c r="E58" s="764"/>
      <c r="F58" s="749">
        <v>352380</v>
      </c>
      <c r="G58" s="750">
        <v>261032</v>
      </c>
      <c r="H58" s="751">
        <v>503358</v>
      </c>
      <c r="I58" s="752">
        <v>532645</v>
      </c>
      <c r="J58" s="152"/>
      <c r="K58" s="152"/>
      <c r="L58" s="153"/>
      <c r="M58" s="154"/>
    </row>
    <row r="59" spans="2:13" ht="16.5" thickBot="1" x14ac:dyDescent="0.3">
      <c r="B59" s="708" t="s">
        <v>106</v>
      </c>
      <c r="C59" s="737"/>
      <c r="D59" s="737"/>
      <c r="E59" s="737"/>
      <c r="F59" s="773">
        <v>0</v>
      </c>
      <c r="G59" s="774">
        <v>0</v>
      </c>
      <c r="H59" s="775">
        <v>0</v>
      </c>
      <c r="I59" s="768">
        <v>0</v>
      </c>
      <c r="J59" s="152"/>
      <c r="K59" s="152"/>
      <c r="L59" s="153"/>
      <c r="M59" s="154"/>
    </row>
    <row r="60" spans="2:13" ht="16.5" thickBot="1" x14ac:dyDescent="0.3">
      <c r="B60" s="776" t="s">
        <v>107</v>
      </c>
      <c r="C60" s="777"/>
      <c r="D60" s="777"/>
      <c r="E60" s="777"/>
      <c r="F60" s="755">
        <v>24825138</v>
      </c>
      <c r="G60" s="756">
        <v>25665939</v>
      </c>
      <c r="H60" s="757">
        <v>26691784</v>
      </c>
      <c r="I60" s="758">
        <v>28178188</v>
      </c>
      <c r="J60" s="155"/>
      <c r="K60" s="155"/>
      <c r="L60" s="156"/>
      <c r="M60" s="151"/>
    </row>
    <row r="61" spans="2:13" ht="16.5" thickBot="1" x14ac:dyDescent="0.3">
      <c r="B61" s="778" t="s">
        <v>82</v>
      </c>
      <c r="C61" s="779"/>
      <c r="D61" s="779"/>
      <c r="E61" s="779"/>
      <c r="F61" s="780"/>
      <c r="G61" s="781">
        <v>0</v>
      </c>
      <c r="H61" s="782"/>
      <c r="I61" s="783"/>
      <c r="J61" s="157"/>
      <c r="K61" s="157"/>
      <c r="L61" s="158"/>
      <c r="M61" s="159"/>
    </row>
    <row r="62" spans="2:13" ht="15.75" x14ac:dyDescent="0.25">
      <c r="B62" s="784" t="s">
        <v>108</v>
      </c>
      <c r="C62" s="785"/>
      <c r="D62" s="785"/>
      <c r="E62" s="785"/>
      <c r="F62" s="730">
        <v>279797</v>
      </c>
      <c r="G62" s="731">
        <v>742759</v>
      </c>
      <c r="H62" s="732">
        <v>392058</v>
      </c>
      <c r="I62" s="733">
        <v>561877</v>
      </c>
      <c r="J62" s="152"/>
      <c r="K62" s="152"/>
      <c r="L62" s="153"/>
      <c r="M62" s="154"/>
    </row>
    <row r="63" spans="2:13" ht="15.75" x14ac:dyDescent="0.25">
      <c r="B63" s="786" t="s">
        <v>109</v>
      </c>
      <c r="C63" s="787"/>
      <c r="D63" s="787"/>
      <c r="E63" s="787"/>
      <c r="F63" s="720">
        <v>41521</v>
      </c>
      <c r="G63" s="721">
        <v>56916</v>
      </c>
      <c r="H63" s="722">
        <v>17947</v>
      </c>
      <c r="I63" s="713">
        <v>2389</v>
      </c>
      <c r="J63" s="152"/>
      <c r="K63" s="152"/>
      <c r="L63" s="153"/>
      <c r="M63" s="154"/>
    </row>
    <row r="64" spans="2:13" ht="15.75" x14ac:dyDescent="0.25">
      <c r="B64" s="786" t="s">
        <v>110</v>
      </c>
      <c r="C64" s="787"/>
      <c r="D64" s="787"/>
      <c r="E64" s="787"/>
      <c r="F64" s="720">
        <v>0</v>
      </c>
      <c r="G64" s="721">
        <v>924</v>
      </c>
      <c r="H64" s="722">
        <v>320526</v>
      </c>
      <c r="I64" s="713">
        <v>319484</v>
      </c>
      <c r="J64" s="152"/>
      <c r="K64" s="152"/>
      <c r="L64" s="153"/>
      <c r="M64" s="154"/>
    </row>
    <row r="65" spans="2:13" ht="15.75" x14ac:dyDescent="0.25">
      <c r="B65" s="786" t="s">
        <v>111</v>
      </c>
      <c r="C65" s="787"/>
      <c r="D65" s="787"/>
      <c r="E65" s="788"/>
      <c r="F65" s="720">
        <v>0</v>
      </c>
      <c r="G65" s="717">
        <v>0</v>
      </c>
      <c r="H65" s="722">
        <v>32</v>
      </c>
      <c r="I65" s="713">
        <v>0</v>
      </c>
      <c r="J65" s="152"/>
      <c r="K65" s="152"/>
      <c r="L65" s="153"/>
      <c r="M65" s="154"/>
    </row>
    <row r="66" spans="2:13" ht="15.75" x14ac:dyDescent="0.25">
      <c r="B66" s="786" t="s">
        <v>112</v>
      </c>
      <c r="C66" s="788"/>
      <c r="D66" s="788"/>
      <c r="E66" s="788"/>
      <c r="F66" s="720">
        <v>0</v>
      </c>
      <c r="G66" s="717">
        <v>0</v>
      </c>
      <c r="H66" s="722">
        <v>0</v>
      </c>
      <c r="I66" s="713">
        <v>30385</v>
      </c>
      <c r="J66" s="152"/>
      <c r="K66" s="152"/>
      <c r="L66" s="153"/>
      <c r="M66" s="154"/>
    </row>
    <row r="67" spans="2:13" ht="16.5" thickBot="1" x14ac:dyDescent="0.3">
      <c r="B67" s="789" t="s">
        <v>113</v>
      </c>
      <c r="C67" s="790"/>
      <c r="D67" s="790"/>
      <c r="E67" s="790"/>
      <c r="F67" s="749">
        <v>0</v>
      </c>
      <c r="G67" s="791">
        <v>0</v>
      </c>
      <c r="H67" s="751">
        <v>0</v>
      </c>
      <c r="I67" s="727">
        <v>0</v>
      </c>
      <c r="J67" s="152"/>
      <c r="K67" s="152"/>
      <c r="L67" s="153"/>
      <c r="M67" s="154"/>
    </row>
    <row r="68" spans="2:13" s="322" customFormat="1" ht="15.75" x14ac:dyDescent="0.25">
      <c r="B68" s="792"/>
      <c r="C68" s="793"/>
      <c r="D68" s="793"/>
      <c r="E68" s="793"/>
      <c r="F68" s="794"/>
      <c r="G68" s="794"/>
      <c r="H68" s="795"/>
      <c r="I68" s="796"/>
      <c r="J68" s="152"/>
      <c r="K68" s="152"/>
      <c r="L68" s="153"/>
      <c r="M68" s="154"/>
    </row>
    <row r="69" spans="2:13" s="322" customFormat="1" ht="15.75" x14ac:dyDescent="0.25">
      <c r="B69" s="792"/>
      <c r="C69" s="793"/>
      <c r="D69" s="793"/>
      <c r="E69" s="793"/>
      <c r="F69" s="794"/>
      <c r="G69" s="794"/>
      <c r="H69" s="795"/>
      <c r="I69" s="796"/>
      <c r="J69" s="152"/>
      <c r="K69" s="152"/>
      <c r="L69" s="153"/>
      <c r="M69" s="154"/>
    </row>
    <row r="70" spans="2:13" s="322" customFormat="1" ht="16.5" thickBot="1" x14ac:dyDescent="0.3">
      <c r="B70" s="792"/>
      <c r="C70" s="793"/>
      <c r="D70" s="793"/>
      <c r="E70" s="793"/>
      <c r="F70" s="794"/>
      <c r="G70" s="794"/>
      <c r="H70" s="795"/>
      <c r="I70" s="796"/>
      <c r="J70" s="152"/>
      <c r="K70" s="152"/>
      <c r="L70" s="153"/>
      <c r="M70" s="154"/>
    </row>
    <row r="71" spans="2:13" ht="47.25" customHeight="1" x14ac:dyDescent="0.25">
      <c r="B71" s="1345" t="s">
        <v>151</v>
      </c>
      <c r="C71" s="1346"/>
      <c r="D71" s="1346"/>
      <c r="E71" s="1347"/>
      <c r="F71" s="797"/>
      <c r="G71" s="798" t="s">
        <v>158</v>
      </c>
      <c r="H71" s="799"/>
      <c r="I71" s="799"/>
      <c r="J71" s="157"/>
      <c r="K71" s="157"/>
      <c r="L71" s="158"/>
      <c r="M71" s="160"/>
    </row>
    <row r="72" spans="2:13" ht="16.5" thickBot="1" x14ac:dyDescent="0.3">
      <c r="B72" s="800"/>
      <c r="C72" s="801"/>
      <c r="D72" s="801"/>
      <c r="E72" s="801"/>
      <c r="F72" s="802"/>
      <c r="G72" s="803" t="s">
        <v>158</v>
      </c>
      <c r="H72" s="804"/>
      <c r="I72" s="804"/>
      <c r="J72" s="157"/>
      <c r="K72" s="157"/>
      <c r="L72" s="158"/>
      <c r="M72" s="160"/>
    </row>
    <row r="73" spans="2:13" ht="15.75" x14ac:dyDescent="0.25">
      <c r="B73" s="776" t="s">
        <v>114</v>
      </c>
      <c r="C73" s="729"/>
      <c r="D73" s="729"/>
      <c r="E73" s="729"/>
      <c r="F73" s="805">
        <v>1625294</v>
      </c>
      <c r="G73" s="711">
        <v>1494949</v>
      </c>
      <c r="H73" s="806">
        <v>1410129</v>
      </c>
      <c r="I73" s="760">
        <v>1588923</v>
      </c>
      <c r="J73" s="152"/>
      <c r="K73" s="152"/>
      <c r="L73" s="153"/>
      <c r="M73" s="154"/>
    </row>
    <row r="74" spans="2:13" ht="15.75" x14ac:dyDescent="0.25">
      <c r="B74" s="714"/>
      <c r="C74" s="715" t="s">
        <v>115</v>
      </c>
      <c r="D74" s="807"/>
      <c r="E74" s="807"/>
      <c r="F74" s="720">
        <v>304266</v>
      </c>
      <c r="G74" s="721">
        <v>264340</v>
      </c>
      <c r="H74" s="722">
        <v>267916</v>
      </c>
      <c r="I74" s="713">
        <v>360716</v>
      </c>
      <c r="J74" s="152"/>
      <c r="K74" s="152"/>
      <c r="L74" s="153"/>
      <c r="M74" s="154"/>
    </row>
    <row r="75" spans="2:13" ht="15.75" x14ac:dyDescent="0.25">
      <c r="B75" s="714"/>
      <c r="C75" s="715" t="s">
        <v>39</v>
      </c>
      <c r="D75" s="715"/>
      <c r="E75" s="715"/>
      <c r="F75" s="720">
        <v>35896</v>
      </c>
      <c r="G75" s="721">
        <v>32547</v>
      </c>
      <c r="H75" s="722">
        <v>30352</v>
      </c>
      <c r="I75" s="713">
        <v>44551</v>
      </c>
      <c r="J75" s="152"/>
      <c r="K75" s="152"/>
      <c r="L75" s="153"/>
      <c r="M75" s="154"/>
    </row>
    <row r="76" spans="2:13" ht="15.75" x14ac:dyDescent="0.25">
      <c r="B76" s="723"/>
      <c r="C76" s="719" t="s">
        <v>116</v>
      </c>
      <c r="D76" s="719"/>
      <c r="E76" s="737"/>
      <c r="F76" s="720">
        <v>279666</v>
      </c>
      <c r="G76" s="721">
        <v>307702</v>
      </c>
      <c r="H76" s="722">
        <v>222473</v>
      </c>
      <c r="I76" s="713">
        <v>325599</v>
      </c>
      <c r="J76" s="152"/>
      <c r="K76" s="152"/>
      <c r="L76" s="153"/>
      <c r="M76" s="154"/>
    </row>
    <row r="77" spans="2:13" ht="15.75" x14ac:dyDescent="0.25">
      <c r="B77" s="714"/>
      <c r="C77" s="715"/>
      <c r="D77" s="715" t="s">
        <v>41</v>
      </c>
      <c r="E77" s="715"/>
      <c r="F77" s="720">
        <v>202816</v>
      </c>
      <c r="G77" s="721">
        <v>218110</v>
      </c>
      <c r="H77" s="722">
        <v>222464</v>
      </c>
      <c r="I77" s="713">
        <v>228139</v>
      </c>
      <c r="J77" s="152"/>
      <c r="K77" s="152"/>
      <c r="L77" s="153"/>
      <c r="M77" s="154"/>
    </row>
    <row r="78" spans="2:13" ht="15.75" x14ac:dyDescent="0.25">
      <c r="B78" s="714"/>
      <c r="C78" s="715"/>
      <c r="D78" s="715" t="s">
        <v>42</v>
      </c>
      <c r="E78" s="715"/>
      <c r="F78" s="720">
        <v>76850</v>
      </c>
      <c r="G78" s="721">
        <v>89592</v>
      </c>
      <c r="H78" s="722">
        <v>9</v>
      </c>
      <c r="I78" s="713">
        <v>97460</v>
      </c>
      <c r="J78" s="152"/>
      <c r="K78" s="152"/>
      <c r="L78" s="153"/>
      <c r="M78" s="154"/>
    </row>
    <row r="79" spans="2:13" ht="15.75" x14ac:dyDescent="0.25">
      <c r="B79" s="714"/>
      <c r="C79" s="715"/>
      <c r="D79" s="715" t="s">
        <v>43</v>
      </c>
      <c r="E79" s="715"/>
      <c r="F79" s="720">
        <v>0</v>
      </c>
      <c r="G79" s="721">
        <v>0</v>
      </c>
      <c r="H79" s="722">
        <v>0</v>
      </c>
      <c r="I79" s="713">
        <v>0</v>
      </c>
      <c r="J79" s="152"/>
      <c r="K79" s="152"/>
      <c r="L79" s="153"/>
      <c r="M79" s="154"/>
    </row>
    <row r="80" spans="2:13" ht="15.75" x14ac:dyDescent="0.25">
      <c r="B80" s="714"/>
      <c r="C80" s="808" t="s">
        <v>117</v>
      </c>
      <c r="D80" s="735"/>
      <c r="E80" s="715"/>
      <c r="F80" s="720">
        <v>1005466</v>
      </c>
      <c r="G80" s="721">
        <v>890360</v>
      </c>
      <c r="H80" s="722">
        <v>889388</v>
      </c>
      <c r="I80" s="713">
        <v>858057</v>
      </c>
      <c r="J80" s="152"/>
      <c r="K80" s="152"/>
      <c r="L80" s="153"/>
      <c r="M80" s="154"/>
    </row>
    <row r="81" spans="2:13" ht="15.75" x14ac:dyDescent="0.25">
      <c r="B81" s="714"/>
      <c r="C81" s="735"/>
      <c r="D81" s="809" t="s">
        <v>118</v>
      </c>
      <c r="E81" s="715"/>
      <c r="F81" s="720">
        <v>177531</v>
      </c>
      <c r="G81" s="721">
        <v>130022</v>
      </c>
      <c r="H81" s="722">
        <v>590259</v>
      </c>
      <c r="I81" s="713">
        <v>60267</v>
      </c>
      <c r="J81" s="152"/>
      <c r="K81" s="152"/>
      <c r="L81" s="153"/>
      <c r="M81" s="154"/>
    </row>
    <row r="82" spans="2:13" ht="16.5" thickBot="1" x14ac:dyDescent="0.3">
      <c r="B82" s="810"/>
      <c r="C82" s="748"/>
      <c r="D82" s="811" t="s">
        <v>119</v>
      </c>
      <c r="E82" s="737"/>
      <c r="F82" s="749">
        <v>827935</v>
      </c>
      <c r="G82" s="750">
        <v>760338</v>
      </c>
      <c r="H82" s="751">
        <v>299129</v>
      </c>
      <c r="I82" s="752">
        <v>797790</v>
      </c>
      <c r="J82" s="152"/>
      <c r="K82" s="152"/>
      <c r="L82" s="153"/>
      <c r="M82" s="154"/>
    </row>
    <row r="83" spans="2:13" ht="15.75" x14ac:dyDescent="0.25">
      <c r="B83" s="728" t="s">
        <v>120</v>
      </c>
      <c r="C83" s="729"/>
      <c r="D83" s="759"/>
      <c r="E83" s="759"/>
      <c r="F83" s="812">
        <v>18886659</v>
      </c>
      <c r="G83" s="813">
        <v>19738382</v>
      </c>
      <c r="H83" s="814">
        <v>20904723</v>
      </c>
      <c r="I83" s="815">
        <v>22014512</v>
      </c>
      <c r="J83" s="155"/>
      <c r="K83" s="155"/>
      <c r="L83" s="156"/>
      <c r="M83" s="151"/>
    </row>
    <row r="84" spans="2:13" ht="15.75" x14ac:dyDescent="0.25">
      <c r="B84" s="734"/>
      <c r="C84" s="735" t="s">
        <v>121</v>
      </c>
      <c r="D84" s="816"/>
      <c r="E84" s="817"/>
      <c r="F84" s="720">
        <v>50729</v>
      </c>
      <c r="G84" s="721">
        <v>52531</v>
      </c>
      <c r="H84" s="722">
        <v>56069</v>
      </c>
      <c r="I84" s="713">
        <v>57210</v>
      </c>
      <c r="J84" s="152"/>
      <c r="K84" s="152"/>
      <c r="L84" s="153"/>
      <c r="M84" s="154"/>
    </row>
    <row r="85" spans="2:13" ht="15.75" x14ac:dyDescent="0.25">
      <c r="B85" s="734"/>
      <c r="C85" s="808" t="s">
        <v>122</v>
      </c>
      <c r="D85" s="748"/>
      <c r="E85" s="735"/>
      <c r="F85" s="720">
        <v>0</v>
      </c>
      <c r="G85" s="721">
        <v>7</v>
      </c>
      <c r="H85" s="722">
        <v>10</v>
      </c>
      <c r="I85" s="713">
        <v>6</v>
      </c>
      <c r="J85" s="152"/>
      <c r="K85" s="152"/>
      <c r="L85" s="153"/>
      <c r="M85" s="154"/>
    </row>
    <row r="86" spans="2:13" ht="15.75" x14ac:dyDescent="0.25">
      <c r="B86" s="734"/>
      <c r="C86" s="808" t="s">
        <v>123</v>
      </c>
      <c r="D86" s="818"/>
      <c r="E86" s="735"/>
      <c r="F86" s="720">
        <v>361142</v>
      </c>
      <c r="G86" s="721">
        <v>325543</v>
      </c>
      <c r="H86" s="722">
        <v>199134</v>
      </c>
      <c r="I86" s="713">
        <v>143324</v>
      </c>
      <c r="J86" s="152"/>
      <c r="K86" s="152"/>
      <c r="L86" s="153"/>
      <c r="M86" s="154"/>
    </row>
    <row r="87" spans="2:13" ht="15.75" x14ac:dyDescent="0.25">
      <c r="B87" s="819"/>
      <c r="C87" s="761" t="s">
        <v>50</v>
      </c>
      <c r="D87" s="715"/>
      <c r="E87" s="715"/>
      <c r="F87" s="720">
        <v>3443470</v>
      </c>
      <c r="G87" s="721">
        <v>3575294</v>
      </c>
      <c r="H87" s="722">
        <v>3765925</v>
      </c>
      <c r="I87" s="713">
        <v>3982749</v>
      </c>
      <c r="J87" s="152"/>
      <c r="K87" s="152"/>
      <c r="L87" s="153"/>
      <c r="M87" s="154"/>
    </row>
    <row r="88" spans="2:13" ht="15.75" x14ac:dyDescent="0.25">
      <c r="B88" s="714"/>
      <c r="C88" s="715" t="s">
        <v>51</v>
      </c>
      <c r="D88" s="715"/>
      <c r="E88" s="715"/>
      <c r="F88" s="720">
        <v>8215554</v>
      </c>
      <c r="G88" s="721">
        <v>8498839</v>
      </c>
      <c r="H88" s="722">
        <v>9065645</v>
      </c>
      <c r="I88" s="713">
        <v>9542388</v>
      </c>
      <c r="J88" s="152"/>
      <c r="K88" s="152"/>
      <c r="L88" s="153"/>
      <c r="M88" s="154"/>
    </row>
    <row r="89" spans="2:13" ht="15.75" x14ac:dyDescent="0.25">
      <c r="B89" s="714"/>
      <c r="C89" s="715" t="s">
        <v>124</v>
      </c>
      <c r="D89" s="715"/>
      <c r="E89" s="715"/>
      <c r="F89" s="720">
        <v>1543824</v>
      </c>
      <c r="G89" s="721">
        <v>1548036</v>
      </c>
      <c r="H89" s="722">
        <v>1619141</v>
      </c>
      <c r="I89" s="713">
        <v>1705244</v>
      </c>
      <c r="J89" s="152"/>
      <c r="K89" s="152"/>
      <c r="L89" s="153"/>
      <c r="M89" s="154"/>
    </row>
    <row r="90" spans="2:13" ht="15.75" x14ac:dyDescent="0.25">
      <c r="B90" s="714"/>
      <c r="C90" s="715" t="s">
        <v>125</v>
      </c>
      <c r="D90" s="715"/>
      <c r="E90" s="715"/>
      <c r="F90" s="720">
        <v>959248</v>
      </c>
      <c r="G90" s="721">
        <v>948402</v>
      </c>
      <c r="H90" s="722">
        <v>941523</v>
      </c>
      <c r="I90" s="713">
        <v>1144884</v>
      </c>
      <c r="J90" s="152"/>
      <c r="K90" s="152"/>
      <c r="L90" s="153"/>
      <c r="M90" s="154"/>
    </row>
    <row r="91" spans="2:13" ht="15.75" x14ac:dyDescent="0.25">
      <c r="B91" s="714"/>
      <c r="C91" s="715" t="s">
        <v>53</v>
      </c>
      <c r="D91" s="715"/>
      <c r="E91" s="715"/>
      <c r="F91" s="720">
        <v>3578969</v>
      </c>
      <c r="G91" s="721">
        <v>4027547</v>
      </c>
      <c r="H91" s="722">
        <v>4530056</v>
      </c>
      <c r="I91" s="713">
        <v>4798845</v>
      </c>
      <c r="J91" s="152"/>
      <c r="K91" s="152"/>
      <c r="L91" s="153"/>
      <c r="M91" s="154"/>
    </row>
    <row r="92" spans="2:13" ht="15.75" x14ac:dyDescent="0.25">
      <c r="B92" s="714"/>
      <c r="C92" s="761" t="s">
        <v>126</v>
      </c>
      <c r="D92" s="715"/>
      <c r="E92" s="715"/>
      <c r="F92" s="720">
        <v>0</v>
      </c>
      <c r="G92" s="721">
        <v>0</v>
      </c>
      <c r="H92" s="722">
        <v>0</v>
      </c>
      <c r="I92" s="713">
        <v>0</v>
      </c>
      <c r="J92" s="152"/>
      <c r="K92" s="152"/>
      <c r="L92" s="153"/>
      <c r="M92" s="154"/>
    </row>
    <row r="93" spans="2:13" ht="15.75" x14ac:dyDescent="0.25">
      <c r="B93" s="714"/>
      <c r="C93" s="715" t="s">
        <v>55</v>
      </c>
      <c r="D93" s="715"/>
      <c r="E93" s="715"/>
      <c r="F93" s="720">
        <v>161090</v>
      </c>
      <c r="G93" s="721">
        <v>162160</v>
      </c>
      <c r="H93" s="722">
        <v>23888</v>
      </c>
      <c r="I93" s="713">
        <v>21931</v>
      </c>
      <c r="J93" s="152"/>
      <c r="K93" s="152"/>
      <c r="L93" s="153"/>
      <c r="M93" s="154"/>
    </row>
    <row r="94" spans="2:13" ht="15.75" x14ac:dyDescent="0.25">
      <c r="B94" s="714"/>
      <c r="C94" s="761" t="s">
        <v>56</v>
      </c>
      <c r="D94" s="715"/>
      <c r="E94" s="715"/>
      <c r="F94" s="720">
        <v>0</v>
      </c>
      <c r="G94" s="721">
        <v>0</v>
      </c>
      <c r="H94" s="722">
        <v>0</v>
      </c>
      <c r="I94" s="713">
        <v>0</v>
      </c>
      <c r="J94" s="152"/>
      <c r="K94" s="152"/>
      <c r="L94" s="153"/>
      <c r="M94" s="154"/>
    </row>
    <row r="95" spans="2:13" ht="15.75" x14ac:dyDescent="0.25">
      <c r="B95" s="723"/>
      <c r="C95" s="820" t="s">
        <v>127</v>
      </c>
      <c r="D95" s="719"/>
      <c r="E95" s="719"/>
      <c r="F95" s="720">
        <v>385103</v>
      </c>
      <c r="G95" s="721">
        <v>381718</v>
      </c>
      <c r="H95" s="722">
        <v>377457</v>
      </c>
      <c r="I95" s="713">
        <v>332057</v>
      </c>
      <c r="J95" s="152"/>
      <c r="K95" s="152"/>
      <c r="L95" s="153"/>
      <c r="M95" s="154"/>
    </row>
    <row r="96" spans="2:13" ht="16.5" thickBot="1" x14ac:dyDescent="0.3">
      <c r="B96" s="723"/>
      <c r="C96" s="719" t="s">
        <v>128</v>
      </c>
      <c r="D96" s="719"/>
      <c r="E96" s="719"/>
      <c r="F96" s="749">
        <v>187530</v>
      </c>
      <c r="G96" s="750">
        <v>218305</v>
      </c>
      <c r="H96" s="751">
        <v>325875</v>
      </c>
      <c r="I96" s="727">
        <v>285874</v>
      </c>
      <c r="J96" s="152"/>
      <c r="K96" s="152"/>
      <c r="L96" s="153"/>
      <c r="M96" s="154"/>
    </row>
    <row r="97" spans="2:13" ht="15.75" x14ac:dyDescent="0.25">
      <c r="B97" s="821"/>
      <c r="C97" s="822" t="s">
        <v>60</v>
      </c>
      <c r="D97" s="822"/>
      <c r="E97" s="822"/>
      <c r="F97" s="730">
        <v>246250</v>
      </c>
      <c r="G97" s="731">
        <v>253080</v>
      </c>
      <c r="H97" s="732">
        <v>189318</v>
      </c>
      <c r="I97" s="760">
        <v>181661</v>
      </c>
      <c r="J97" s="152"/>
      <c r="K97" s="152"/>
      <c r="L97" s="153"/>
      <c r="M97" s="154"/>
    </row>
    <row r="98" spans="2:13" ht="15.75" x14ac:dyDescent="0.25">
      <c r="B98" s="823"/>
      <c r="C98" s="715" t="s">
        <v>61</v>
      </c>
      <c r="D98" s="735"/>
      <c r="E98" s="735"/>
      <c r="F98" s="720">
        <v>225104</v>
      </c>
      <c r="G98" s="721">
        <v>226087</v>
      </c>
      <c r="H98" s="722">
        <v>269559</v>
      </c>
      <c r="I98" s="713">
        <v>265931</v>
      </c>
      <c r="J98" s="152"/>
      <c r="K98" s="152"/>
      <c r="L98" s="153"/>
      <c r="M98" s="154"/>
    </row>
    <row r="99" spans="2:13" ht="16.5" thickBot="1" x14ac:dyDescent="0.3">
      <c r="B99" s="824"/>
      <c r="C99" s="764" t="s">
        <v>62</v>
      </c>
      <c r="D99" s="764"/>
      <c r="E99" s="764"/>
      <c r="F99" s="749">
        <v>144256</v>
      </c>
      <c r="G99" s="750">
        <v>147733</v>
      </c>
      <c r="H99" s="751">
        <v>149956</v>
      </c>
      <c r="I99" s="752">
        <v>148827</v>
      </c>
      <c r="J99" s="152"/>
      <c r="K99" s="152"/>
      <c r="L99" s="153"/>
      <c r="M99" s="154"/>
    </row>
    <row r="100" spans="2:13" ht="16.5" thickBot="1" x14ac:dyDescent="0.3">
      <c r="B100" s="825" t="s">
        <v>129</v>
      </c>
      <c r="C100" s="826"/>
      <c r="D100" s="826"/>
      <c r="E100" s="826"/>
      <c r="F100" s="773">
        <v>18271049</v>
      </c>
      <c r="G100" s="774">
        <v>19111482</v>
      </c>
      <c r="H100" s="775">
        <v>20295890</v>
      </c>
      <c r="I100" s="768">
        <v>21418093</v>
      </c>
      <c r="J100" s="152"/>
      <c r="K100" s="152"/>
      <c r="L100" s="153"/>
      <c r="M100" s="154"/>
    </row>
    <row r="101" spans="2:13" ht="15.75" x14ac:dyDescent="0.25">
      <c r="B101" s="776" t="s">
        <v>130</v>
      </c>
      <c r="C101" s="777"/>
      <c r="D101" s="777"/>
      <c r="E101" s="777"/>
      <c r="F101" s="730">
        <v>2082332</v>
      </c>
      <c r="G101" s="731">
        <v>1645909</v>
      </c>
      <c r="H101" s="732">
        <v>1515801</v>
      </c>
      <c r="I101" s="760">
        <v>1519897</v>
      </c>
      <c r="J101" s="152"/>
      <c r="K101" s="152"/>
      <c r="L101" s="153"/>
      <c r="M101" s="154"/>
    </row>
    <row r="102" spans="2:13" ht="15.75" x14ac:dyDescent="0.25">
      <c r="B102" s="714"/>
      <c r="C102" s="715" t="s">
        <v>131</v>
      </c>
      <c r="D102" s="715"/>
      <c r="E102" s="715"/>
      <c r="F102" s="720">
        <v>2082332</v>
      </c>
      <c r="G102" s="721">
        <v>1645909</v>
      </c>
      <c r="H102" s="722">
        <v>1515801</v>
      </c>
      <c r="I102" s="713">
        <v>1519897</v>
      </c>
      <c r="J102" s="152"/>
      <c r="K102" s="152"/>
      <c r="L102" s="153"/>
      <c r="M102" s="154"/>
    </row>
    <row r="103" spans="2:13" ht="15.75" x14ac:dyDescent="0.25">
      <c r="B103" s="714"/>
      <c r="C103" s="715" t="s">
        <v>65</v>
      </c>
      <c r="D103" s="715"/>
      <c r="E103" s="715"/>
      <c r="F103" s="720">
        <v>0</v>
      </c>
      <c r="G103" s="721">
        <v>0</v>
      </c>
      <c r="H103" s="722">
        <v>0</v>
      </c>
      <c r="I103" s="713">
        <v>0</v>
      </c>
      <c r="J103" s="152"/>
      <c r="K103" s="152"/>
      <c r="L103" s="153"/>
      <c r="M103" s="154"/>
    </row>
    <row r="104" spans="2:13" ht="15.75" x14ac:dyDescent="0.25">
      <c r="B104" s="723"/>
      <c r="C104" s="719" t="s">
        <v>132</v>
      </c>
      <c r="D104" s="719"/>
      <c r="E104" s="719"/>
      <c r="F104" s="720">
        <v>0</v>
      </c>
      <c r="G104" s="721">
        <v>0</v>
      </c>
      <c r="H104" s="722">
        <v>0</v>
      </c>
      <c r="I104" s="713">
        <v>0</v>
      </c>
      <c r="J104" s="152"/>
      <c r="K104" s="152"/>
      <c r="L104" s="153"/>
      <c r="M104" s="154"/>
    </row>
    <row r="105" spans="2:13" ht="16.5" thickBot="1" x14ac:dyDescent="0.3">
      <c r="B105" s="762"/>
      <c r="C105" s="764" t="s">
        <v>43</v>
      </c>
      <c r="D105" s="764"/>
      <c r="E105" s="764"/>
      <c r="F105" s="749">
        <v>0</v>
      </c>
      <c r="G105" s="750">
        <v>0</v>
      </c>
      <c r="H105" s="751">
        <v>0</v>
      </c>
      <c r="I105" s="752">
        <v>0</v>
      </c>
      <c r="J105" s="152"/>
      <c r="K105" s="152"/>
      <c r="L105" s="153"/>
      <c r="M105" s="154"/>
    </row>
    <row r="106" spans="2:13" ht="15.75" x14ac:dyDescent="0.25">
      <c r="B106" s="734" t="s">
        <v>133</v>
      </c>
      <c r="C106" s="736"/>
      <c r="D106" s="736"/>
      <c r="E106" s="736"/>
      <c r="F106" s="730">
        <v>517153</v>
      </c>
      <c r="G106" s="731">
        <v>1019019</v>
      </c>
      <c r="H106" s="732">
        <v>1058299</v>
      </c>
      <c r="I106" s="733">
        <v>1170360</v>
      </c>
      <c r="J106" s="152"/>
      <c r="K106" s="152"/>
      <c r="L106" s="153"/>
      <c r="M106" s="154"/>
    </row>
    <row r="107" spans="2:13" ht="15.75" x14ac:dyDescent="0.25">
      <c r="B107" s="714"/>
      <c r="C107" s="715" t="s">
        <v>134</v>
      </c>
      <c r="D107" s="715"/>
      <c r="E107" s="715"/>
      <c r="F107" s="720">
        <v>517153</v>
      </c>
      <c r="G107" s="721">
        <v>1019019</v>
      </c>
      <c r="H107" s="722">
        <v>1058299</v>
      </c>
      <c r="I107" s="713">
        <v>1170360</v>
      </c>
      <c r="J107" s="152"/>
      <c r="K107" s="152"/>
      <c r="L107" s="153"/>
      <c r="M107" s="154"/>
    </row>
    <row r="108" spans="2:13" ht="15.75" x14ac:dyDescent="0.25">
      <c r="B108" s="714"/>
      <c r="C108" s="715" t="s">
        <v>135</v>
      </c>
      <c r="D108" s="715"/>
      <c r="E108" s="715"/>
      <c r="F108" s="720">
        <v>0</v>
      </c>
      <c r="G108" s="721">
        <v>0</v>
      </c>
      <c r="H108" s="722">
        <v>0</v>
      </c>
      <c r="I108" s="713">
        <v>0</v>
      </c>
      <c r="J108" s="152"/>
      <c r="K108" s="152"/>
      <c r="L108" s="153"/>
      <c r="M108" s="154"/>
    </row>
    <row r="109" spans="2:13" ht="16.5" thickBot="1" x14ac:dyDescent="0.3">
      <c r="B109" s="762"/>
      <c r="C109" s="764" t="s">
        <v>69</v>
      </c>
      <c r="D109" s="764"/>
      <c r="E109" s="764"/>
      <c r="F109" s="749">
        <v>0</v>
      </c>
      <c r="G109" s="750">
        <v>0</v>
      </c>
      <c r="H109" s="751">
        <v>0</v>
      </c>
      <c r="I109" s="727">
        <v>0</v>
      </c>
      <c r="J109" s="152"/>
      <c r="K109" s="152"/>
      <c r="L109" s="153"/>
      <c r="M109" s="154"/>
    </row>
    <row r="110" spans="2:13" ht="15.75" x14ac:dyDescent="0.25">
      <c r="B110" s="734" t="s">
        <v>136</v>
      </c>
      <c r="C110" s="736"/>
      <c r="D110" s="736"/>
      <c r="E110" s="736"/>
      <c r="F110" s="730">
        <v>508823</v>
      </c>
      <c r="G110" s="731">
        <v>732700</v>
      </c>
      <c r="H110" s="732">
        <v>678502</v>
      </c>
      <c r="I110" s="760">
        <v>1088313</v>
      </c>
      <c r="J110" s="152"/>
      <c r="K110" s="152"/>
      <c r="L110" s="153"/>
      <c r="M110" s="154"/>
    </row>
    <row r="111" spans="2:13" ht="15.75" x14ac:dyDescent="0.25">
      <c r="B111" s="714"/>
      <c r="C111" s="715" t="s">
        <v>134</v>
      </c>
      <c r="D111" s="715"/>
      <c r="E111" s="715"/>
      <c r="F111" s="720">
        <v>508823</v>
      </c>
      <c r="G111" s="721">
        <v>657700</v>
      </c>
      <c r="H111" s="722">
        <v>678502</v>
      </c>
      <c r="I111" s="713">
        <v>1088313</v>
      </c>
      <c r="J111" s="152"/>
      <c r="K111" s="152"/>
      <c r="L111" s="153"/>
      <c r="M111" s="154"/>
    </row>
    <row r="112" spans="2:13" ht="15.75" x14ac:dyDescent="0.25">
      <c r="B112" s="714"/>
      <c r="C112" s="715" t="s">
        <v>69</v>
      </c>
      <c r="D112" s="715"/>
      <c r="E112" s="715"/>
      <c r="F112" s="720">
        <v>0</v>
      </c>
      <c r="G112" s="721">
        <v>75000</v>
      </c>
      <c r="H112" s="722">
        <v>0</v>
      </c>
      <c r="I112" s="713">
        <v>0</v>
      </c>
      <c r="J112" s="152"/>
      <c r="K112" s="152"/>
      <c r="L112" s="153"/>
      <c r="M112" s="154"/>
    </row>
    <row r="113" spans="2:13" ht="16.5" thickBot="1" x14ac:dyDescent="0.3">
      <c r="B113" s="723"/>
      <c r="C113" s="719" t="s">
        <v>70</v>
      </c>
      <c r="D113" s="719"/>
      <c r="E113" s="719"/>
      <c r="F113" s="749">
        <v>0</v>
      </c>
      <c r="G113" s="750">
        <v>0</v>
      </c>
      <c r="H113" s="751">
        <v>0</v>
      </c>
      <c r="I113" s="752">
        <v>0</v>
      </c>
      <c r="J113" s="152"/>
      <c r="K113" s="152"/>
      <c r="L113" s="153"/>
      <c r="M113" s="154"/>
    </row>
    <row r="114" spans="2:13" ht="16.5" thickBot="1" x14ac:dyDescent="0.3">
      <c r="B114" s="753" t="s">
        <v>137</v>
      </c>
      <c r="C114" s="754"/>
      <c r="D114" s="754"/>
      <c r="E114" s="754"/>
      <c r="F114" s="773">
        <v>2780</v>
      </c>
      <c r="G114" s="774">
        <v>8056</v>
      </c>
      <c r="H114" s="775">
        <v>13430</v>
      </c>
      <c r="I114" s="768">
        <v>12126</v>
      </c>
      <c r="J114" s="152"/>
      <c r="K114" s="152"/>
      <c r="L114" s="153"/>
      <c r="M114" s="154"/>
    </row>
    <row r="115" spans="2:13" ht="16.5" thickBot="1" x14ac:dyDescent="0.3">
      <c r="B115" s="753" t="s">
        <v>138</v>
      </c>
      <c r="C115" s="754"/>
      <c r="D115" s="754"/>
      <c r="E115" s="754"/>
      <c r="F115" s="827">
        <v>3111088</v>
      </c>
      <c r="G115" s="828">
        <v>3405684</v>
      </c>
      <c r="H115" s="829">
        <v>3266032</v>
      </c>
      <c r="I115" s="830">
        <v>3790696</v>
      </c>
      <c r="J115" s="155"/>
      <c r="K115" s="155"/>
      <c r="L115" s="156"/>
      <c r="M115" s="151"/>
    </row>
    <row r="116" spans="2:13" ht="15.75" x14ac:dyDescent="0.25">
      <c r="B116" s="708" t="s">
        <v>139</v>
      </c>
      <c r="C116" s="709"/>
      <c r="D116" s="709"/>
      <c r="E116" s="709"/>
      <c r="F116" s="805">
        <v>300956</v>
      </c>
      <c r="G116" s="831">
        <v>379295</v>
      </c>
      <c r="H116" s="806">
        <v>388427</v>
      </c>
      <c r="I116" s="733">
        <v>425501</v>
      </c>
      <c r="J116" s="152"/>
      <c r="K116" s="152"/>
      <c r="L116" s="153"/>
      <c r="M116" s="154"/>
    </row>
    <row r="117" spans="2:13" ht="15.75" x14ac:dyDescent="0.25">
      <c r="B117" s="714"/>
      <c r="C117" s="715" t="s">
        <v>73</v>
      </c>
      <c r="D117" s="715"/>
      <c r="E117" s="715"/>
      <c r="F117" s="720">
        <v>86642</v>
      </c>
      <c r="G117" s="721">
        <v>171581</v>
      </c>
      <c r="H117" s="722">
        <v>184899</v>
      </c>
      <c r="I117" s="713">
        <v>217506</v>
      </c>
      <c r="J117" s="152"/>
      <c r="K117" s="152"/>
      <c r="L117" s="153"/>
      <c r="M117" s="154"/>
    </row>
    <row r="118" spans="2:13" ht="15.75" x14ac:dyDescent="0.25">
      <c r="B118" s="714"/>
      <c r="C118" s="715" t="s">
        <v>74</v>
      </c>
      <c r="D118" s="715"/>
      <c r="E118" s="715"/>
      <c r="F118" s="720">
        <v>10146</v>
      </c>
      <c r="G118" s="721">
        <v>9877</v>
      </c>
      <c r="H118" s="722">
        <v>9488</v>
      </c>
      <c r="I118" s="713">
        <v>9091</v>
      </c>
      <c r="J118" s="152"/>
      <c r="K118" s="152"/>
      <c r="L118" s="153"/>
      <c r="M118" s="154"/>
    </row>
    <row r="119" spans="2:13" ht="15.75" x14ac:dyDescent="0.25">
      <c r="B119" s="714"/>
      <c r="C119" s="715" t="s">
        <v>75</v>
      </c>
      <c r="D119" s="715"/>
      <c r="E119" s="715"/>
      <c r="F119" s="720">
        <v>95991</v>
      </c>
      <c r="G119" s="721">
        <v>106133</v>
      </c>
      <c r="H119" s="722">
        <v>100705</v>
      </c>
      <c r="I119" s="713">
        <v>99855</v>
      </c>
      <c r="J119" s="152"/>
      <c r="K119" s="152"/>
      <c r="L119" s="153"/>
      <c r="M119" s="154"/>
    </row>
    <row r="120" spans="2:13" ht="16.5" thickBot="1" x14ac:dyDescent="0.3">
      <c r="B120" s="723"/>
      <c r="C120" s="719" t="s">
        <v>76</v>
      </c>
      <c r="D120" s="719"/>
      <c r="E120" s="719"/>
      <c r="F120" s="724">
        <v>108177</v>
      </c>
      <c r="G120" s="725">
        <v>91704</v>
      </c>
      <c r="H120" s="726">
        <v>93335</v>
      </c>
      <c r="I120" s="727">
        <v>99049</v>
      </c>
      <c r="J120" s="152"/>
      <c r="K120" s="152"/>
      <c r="L120" s="153"/>
      <c r="M120" s="154"/>
    </row>
    <row r="121" spans="2:13" ht="15.75" x14ac:dyDescent="0.25">
      <c r="B121" s="728" t="s">
        <v>77</v>
      </c>
      <c r="C121" s="729"/>
      <c r="D121" s="729"/>
      <c r="E121" s="729"/>
      <c r="F121" s="730">
        <v>1516751</v>
      </c>
      <c r="G121" s="731">
        <v>1274529</v>
      </c>
      <c r="H121" s="732">
        <v>1331306</v>
      </c>
      <c r="I121" s="760">
        <v>954975</v>
      </c>
      <c r="J121" s="152"/>
      <c r="K121" s="152"/>
      <c r="L121" s="153"/>
      <c r="M121" s="154"/>
    </row>
    <row r="122" spans="2:13" ht="15.75" x14ac:dyDescent="0.25">
      <c r="B122" s="714"/>
      <c r="C122" s="715" t="s">
        <v>140</v>
      </c>
      <c r="D122" s="715"/>
      <c r="E122" s="715"/>
      <c r="F122" s="720">
        <v>4197</v>
      </c>
      <c r="G122" s="721">
        <v>21287</v>
      </c>
      <c r="H122" s="722">
        <v>21853</v>
      </c>
      <c r="I122" s="713">
        <v>17425</v>
      </c>
      <c r="J122" s="152"/>
      <c r="K122" s="152"/>
      <c r="L122" s="153"/>
      <c r="M122" s="154"/>
    </row>
    <row r="123" spans="2:13" ht="15.75" x14ac:dyDescent="0.25">
      <c r="B123" s="714"/>
      <c r="C123" s="715" t="s">
        <v>79</v>
      </c>
      <c r="D123" s="715"/>
      <c r="E123" s="715"/>
      <c r="F123" s="720">
        <v>395296</v>
      </c>
      <c r="G123" s="721">
        <v>375889</v>
      </c>
      <c r="H123" s="722">
        <v>603976</v>
      </c>
      <c r="I123" s="713">
        <v>140689</v>
      </c>
      <c r="J123" s="152"/>
      <c r="K123" s="152"/>
      <c r="L123" s="153"/>
      <c r="M123" s="154"/>
    </row>
    <row r="124" spans="2:13" ht="15.75" x14ac:dyDescent="0.25">
      <c r="B124" s="714"/>
      <c r="C124" s="715" t="s">
        <v>80</v>
      </c>
      <c r="D124" s="715"/>
      <c r="E124" s="715"/>
      <c r="F124" s="720">
        <v>175944</v>
      </c>
      <c r="G124" s="721">
        <v>88149</v>
      </c>
      <c r="H124" s="722">
        <v>90473</v>
      </c>
      <c r="I124" s="713">
        <v>116683</v>
      </c>
      <c r="J124" s="152"/>
      <c r="K124" s="152"/>
      <c r="L124" s="153"/>
      <c r="M124" s="154"/>
    </row>
    <row r="125" spans="2:13" ht="15.75" x14ac:dyDescent="0.25">
      <c r="B125" s="714"/>
      <c r="C125" s="715" t="s">
        <v>141</v>
      </c>
      <c r="D125" s="715"/>
      <c r="E125" s="715"/>
      <c r="F125" s="720">
        <v>48618</v>
      </c>
      <c r="G125" s="721">
        <v>31693</v>
      </c>
      <c r="H125" s="722">
        <v>31693</v>
      </c>
      <c r="I125" s="713">
        <v>21180</v>
      </c>
      <c r="J125" s="152"/>
      <c r="K125" s="152"/>
      <c r="L125" s="153"/>
      <c r="M125" s="154"/>
    </row>
    <row r="126" spans="2:13" ht="16.5" thickBot="1" x14ac:dyDescent="0.3">
      <c r="B126" s="762"/>
      <c r="C126" s="764" t="s">
        <v>43</v>
      </c>
      <c r="D126" s="764"/>
      <c r="E126" s="764"/>
      <c r="F126" s="749">
        <v>892696</v>
      </c>
      <c r="G126" s="750">
        <v>757511</v>
      </c>
      <c r="H126" s="751">
        <v>583311</v>
      </c>
      <c r="I126" s="752">
        <v>658998</v>
      </c>
      <c r="J126" s="152"/>
      <c r="K126" s="152"/>
      <c r="L126" s="153"/>
      <c r="M126" s="154"/>
    </row>
    <row r="127" spans="2:13" ht="16.5" thickBot="1" x14ac:dyDescent="0.3">
      <c r="B127" s="708" t="s">
        <v>81</v>
      </c>
      <c r="C127" s="709"/>
      <c r="D127" s="709"/>
      <c r="E127" s="709"/>
      <c r="F127" s="832">
        <v>24825138</v>
      </c>
      <c r="G127" s="833">
        <v>25665939</v>
      </c>
      <c r="H127" s="834">
        <v>26691784</v>
      </c>
      <c r="I127" s="835">
        <v>28178188</v>
      </c>
      <c r="J127" s="155"/>
      <c r="K127" s="155"/>
      <c r="L127" s="156"/>
      <c r="M127" s="151"/>
    </row>
    <row r="128" spans="2:13" ht="16.5" thickBot="1" x14ac:dyDescent="0.3">
      <c r="B128" s="778" t="s">
        <v>82</v>
      </c>
      <c r="C128" s="779"/>
      <c r="D128" s="836"/>
      <c r="E128" s="836"/>
      <c r="F128" s="780"/>
      <c r="G128" s="781">
        <v>0</v>
      </c>
      <c r="H128" s="837"/>
      <c r="I128" s="783"/>
      <c r="J128" s="157"/>
      <c r="K128" s="157"/>
      <c r="L128" s="158"/>
      <c r="M128" s="159"/>
    </row>
    <row r="129" spans="2:13" ht="15.75" x14ac:dyDescent="0.25">
      <c r="B129" s="772" t="s">
        <v>83</v>
      </c>
      <c r="C129" s="735"/>
      <c r="D129" s="735"/>
      <c r="E129" s="735"/>
      <c r="F129" s="730">
        <v>2027200</v>
      </c>
      <c r="G129" s="731">
        <v>1650445</v>
      </c>
      <c r="H129" s="732">
        <v>1580207</v>
      </c>
      <c r="I129" s="713">
        <v>1631669</v>
      </c>
      <c r="J129" s="152"/>
      <c r="K129" s="152"/>
      <c r="L129" s="153"/>
      <c r="M129" s="154"/>
    </row>
    <row r="130" spans="2:13" ht="15.75" x14ac:dyDescent="0.25">
      <c r="B130" s="714" t="s">
        <v>142</v>
      </c>
      <c r="C130" s="715"/>
      <c r="D130" s="715"/>
      <c r="E130" s="715"/>
      <c r="F130" s="720">
        <v>516163</v>
      </c>
      <c r="G130" s="721">
        <v>989415</v>
      </c>
      <c r="H130" s="722">
        <v>1058299</v>
      </c>
      <c r="I130" s="713">
        <v>1160717</v>
      </c>
      <c r="J130" s="152"/>
      <c r="K130" s="152"/>
      <c r="L130" s="153"/>
      <c r="M130" s="154"/>
    </row>
    <row r="131" spans="2:13" ht="16.5" thickBot="1" x14ac:dyDescent="0.3">
      <c r="B131" s="838" t="s">
        <v>143</v>
      </c>
      <c r="C131" s="839"/>
      <c r="D131" s="839"/>
      <c r="E131" s="839"/>
      <c r="F131" s="749">
        <v>508823</v>
      </c>
      <c r="G131" s="750">
        <v>657700</v>
      </c>
      <c r="H131" s="751">
        <v>678502</v>
      </c>
      <c r="I131" s="727">
        <v>1088313</v>
      </c>
      <c r="J131" s="152"/>
      <c r="K131" s="152"/>
      <c r="L131" s="153"/>
      <c r="M131" s="154"/>
    </row>
  </sheetData>
  <mergeCells count="16">
    <mergeCell ref="E1:E3"/>
    <mergeCell ref="F1:F3"/>
    <mergeCell ref="H1:I3"/>
    <mergeCell ref="B13:E18"/>
    <mergeCell ref="B6:I6"/>
    <mergeCell ref="B4:I4"/>
    <mergeCell ref="B7:I7"/>
    <mergeCell ref="B71:E71"/>
    <mergeCell ref="B19:E19"/>
    <mergeCell ref="F13:I14"/>
    <mergeCell ref="E12:I12"/>
    <mergeCell ref="B8:I8"/>
    <mergeCell ref="H15:H18"/>
    <mergeCell ref="I15:I18"/>
    <mergeCell ref="F15:F18"/>
    <mergeCell ref="G15:G18"/>
  </mergeCells>
  <pageMargins left="0.70866141732283472" right="0.70866141732283472" top="0.32" bottom="0.6692913385826772" header="0.15748031496062992" footer="0.39370078740157483"/>
  <pageSetup scale="61" orientation="portrait" r:id="rId1"/>
  <headerFooter>
    <oddFooter>&amp;L&amp;F&amp;R&amp;P of &amp;N</oddFooter>
  </headerFooter>
  <rowBreaks count="1" manualBreakCount="1">
    <brk id="68" max="9" man="1"/>
  </rowBreaks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4</xdr:col>
                <xdr:colOff>1390650</xdr:colOff>
                <xdr:row>0</xdr:row>
                <xdr:rowOff>266700</xdr:rowOff>
              </from>
              <to>
                <xdr:col>5</xdr:col>
                <xdr:colOff>466725</xdr:colOff>
                <xdr:row>2</xdr:row>
                <xdr:rowOff>428625</xdr:rowOff>
              </to>
            </anchor>
          </objectPr>
        </oleObject>
      </mc:Choice>
      <mc:Fallback>
        <oleObject progId="Word.Picture.8" shapeId="512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N156"/>
  <sheetViews>
    <sheetView view="pageBreakPreview" topLeftCell="B1" zoomScale="60" zoomScaleNormal="100" workbookViewId="0">
      <selection activeCell="F10" sqref="F10"/>
    </sheetView>
  </sheetViews>
  <sheetFormatPr defaultRowHeight="15" x14ac:dyDescent="0.25"/>
  <cols>
    <col min="1" max="1" width="4.42578125" customWidth="1"/>
    <col min="5" max="5" width="46.140625" customWidth="1"/>
    <col min="6" max="17" width="17" bestFit="1" customWidth="1"/>
    <col min="18" max="18" width="3" customWidth="1"/>
  </cols>
  <sheetData>
    <row r="1" spans="2:17" ht="35.1" customHeight="1" x14ac:dyDescent="0.25">
      <c r="C1" s="196"/>
      <c r="D1" s="196"/>
      <c r="E1" s="1348"/>
      <c r="F1" s="1348"/>
      <c r="G1" s="196"/>
      <c r="H1" s="1314"/>
      <c r="I1" s="1314"/>
      <c r="J1" s="196"/>
      <c r="K1" s="196"/>
      <c r="M1" s="196"/>
    </row>
    <row r="2" spans="2:17" ht="35.1" customHeight="1" x14ac:dyDescent="0.25">
      <c r="C2" s="196"/>
      <c r="D2" s="196"/>
      <c r="E2" s="1348"/>
      <c r="F2" s="1348"/>
      <c r="G2" s="196"/>
      <c r="H2" s="1314"/>
      <c r="I2" s="1314"/>
      <c r="J2" s="196"/>
    </row>
    <row r="3" spans="2:17" ht="35.1" customHeight="1" x14ac:dyDescent="0.25">
      <c r="C3" s="196"/>
      <c r="D3" s="196"/>
      <c r="E3" s="1348"/>
      <c r="F3" s="1348"/>
      <c r="G3" s="196"/>
      <c r="H3" s="1314"/>
      <c r="I3" s="1314"/>
      <c r="J3" s="196"/>
    </row>
    <row r="4" spans="2:17" ht="25.5" customHeight="1" x14ac:dyDescent="0.25">
      <c r="B4" s="1303" t="s">
        <v>144</v>
      </c>
      <c r="C4" s="1303"/>
      <c r="D4" s="1303"/>
      <c r="E4" s="1303"/>
      <c r="F4" s="1303"/>
      <c r="G4" s="1303"/>
      <c r="H4" s="1303"/>
      <c r="I4" s="1303"/>
      <c r="J4" s="1303"/>
      <c r="K4" s="1303"/>
      <c r="L4" s="1303"/>
      <c r="M4" s="1303"/>
      <c r="N4" s="1303"/>
      <c r="O4" s="1303"/>
      <c r="P4" s="1303"/>
      <c r="Q4" s="1303"/>
    </row>
    <row r="5" spans="2:17" ht="20.100000000000001" customHeight="1" x14ac:dyDescent="0.25">
      <c r="C5" s="196"/>
      <c r="D5" s="196"/>
      <c r="E5" s="196"/>
      <c r="F5" s="197"/>
      <c r="G5" s="196"/>
      <c r="H5" s="196"/>
      <c r="I5" s="196"/>
      <c r="J5" s="196"/>
    </row>
    <row r="6" spans="2:17" ht="20.100000000000001" customHeight="1" x14ac:dyDescent="0.3">
      <c r="B6" s="1306" t="s">
        <v>145</v>
      </c>
      <c r="C6" s="1306"/>
      <c r="D6" s="1306"/>
      <c r="E6" s="1306"/>
      <c r="F6" s="1306"/>
      <c r="G6" s="1306"/>
      <c r="H6" s="1306"/>
      <c r="I6" s="1306"/>
      <c r="J6" s="1306"/>
      <c r="K6" s="1306"/>
      <c r="L6" s="1306"/>
      <c r="M6" s="1306"/>
      <c r="N6" s="1306"/>
      <c r="O6" s="1306"/>
      <c r="P6" s="1306"/>
      <c r="Q6" s="1306"/>
    </row>
    <row r="7" spans="2:17" ht="20.100000000000001" customHeight="1" x14ac:dyDescent="0.3">
      <c r="B7" s="1306" t="s">
        <v>150</v>
      </c>
      <c r="C7" s="1306"/>
      <c r="D7" s="1306"/>
      <c r="E7" s="1306"/>
      <c r="F7" s="1306"/>
      <c r="G7" s="1306"/>
      <c r="H7" s="1306"/>
      <c r="I7" s="1306"/>
      <c r="J7" s="1306"/>
      <c r="K7" s="1306"/>
      <c r="L7" s="1306"/>
      <c r="M7" s="1306"/>
      <c r="N7" s="1306"/>
      <c r="O7" s="1306"/>
      <c r="P7" s="1306"/>
      <c r="Q7" s="1306"/>
    </row>
    <row r="8" spans="2:17" ht="20.100000000000001" customHeight="1" x14ac:dyDescent="0.3">
      <c r="B8" s="1306" t="s">
        <v>156</v>
      </c>
      <c r="C8" s="1306"/>
      <c r="D8" s="1306"/>
      <c r="E8" s="1306"/>
      <c r="F8" s="1306"/>
      <c r="G8" s="1306"/>
      <c r="H8" s="1306"/>
      <c r="I8" s="1306"/>
      <c r="J8" s="1306"/>
      <c r="K8" s="1306"/>
      <c r="L8" s="1306"/>
      <c r="M8" s="1306"/>
      <c r="N8" s="1306"/>
      <c r="O8" s="1306"/>
      <c r="P8" s="1306"/>
      <c r="Q8" s="1306"/>
    </row>
    <row r="9" spans="2:17" ht="20.100000000000001" customHeight="1" x14ac:dyDescent="0.3">
      <c r="B9" s="323"/>
      <c r="C9" s="323"/>
      <c r="D9" s="323"/>
      <c r="E9" s="323"/>
      <c r="F9" s="323"/>
      <c r="G9" s="323"/>
      <c r="H9" s="323"/>
      <c r="I9" s="323"/>
      <c r="J9" s="323"/>
      <c r="K9" s="323"/>
      <c r="L9" s="323"/>
      <c r="M9" s="323"/>
      <c r="N9" s="323"/>
      <c r="O9" s="323"/>
      <c r="P9" s="323"/>
      <c r="Q9" s="323"/>
    </row>
    <row r="10" spans="2:17" ht="20.100000000000001" customHeight="1" x14ac:dyDescent="0.3">
      <c r="B10" s="323"/>
      <c r="C10" s="323"/>
      <c r="D10" s="323"/>
      <c r="E10" s="323"/>
      <c r="F10" s="323"/>
      <c r="G10" s="323"/>
      <c r="H10" s="323"/>
      <c r="I10" s="323"/>
      <c r="J10" s="323"/>
      <c r="K10" s="323"/>
      <c r="L10" s="323"/>
      <c r="M10" s="323"/>
      <c r="N10" s="323"/>
      <c r="O10" s="323"/>
      <c r="P10" s="323"/>
      <c r="Q10" s="323"/>
    </row>
    <row r="11" spans="2:17" ht="20.100000000000001" customHeight="1" x14ac:dyDescent="0.3">
      <c r="B11" s="323"/>
      <c r="C11" s="323"/>
      <c r="D11" s="323"/>
      <c r="E11" s="323"/>
      <c r="F11" s="323"/>
      <c r="G11" s="323"/>
      <c r="H11" s="323"/>
      <c r="I11" s="323"/>
      <c r="J11" s="323"/>
      <c r="K11" s="323"/>
      <c r="L11" s="323"/>
      <c r="M11" s="323"/>
      <c r="N11" s="323"/>
      <c r="O11" s="323"/>
      <c r="P11" s="323"/>
      <c r="Q11" s="323"/>
    </row>
    <row r="12" spans="2:17" ht="20.100000000000001" customHeight="1" thickBot="1" x14ac:dyDescent="0.3">
      <c r="B12" s="199"/>
      <c r="C12" s="37"/>
      <c r="D12" s="37"/>
      <c r="F12" s="1355" t="s">
        <v>147</v>
      </c>
      <c r="G12" s="1355"/>
      <c r="H12" s="1355"/>
      <c r="I12" s="1355"/>
      <c r="J12" s="1355"/>
      <c r="K12" s="1355"/>
      <c r="L12" s="1355"/>
      <c r="M12" s="1355"/>
      <c r="N12" s="1355"/>
      <c r="O12" s="1355"/>
      <c r="P12" s="1355"/>
      <c r="Q12" s="1355"/>
    </row>
    <row r="13" spans="2:17" ht="15.75" customHeight="1" x14ac:dyDescent="0.25">
      <c r="B13" s="1324" t="s">
        <v>148</v>
      </c>
      <c r="C13" s="1325"/>
      <c r="D13" s="1325"/>
      <c r="E13" s="1326"/>
      <c r="F13" s="1333" t="s">
        <v>149</v>
      </c>
      <c r="G13" s="1334"/>
      <c r="H13" s="1334"/>
      <c r="I13" s="1334"/>
      <c r="J13" s="1334"/>
      <c r="K13" s="1334"/>
      <c r="L13" s="1334"/>
      <c r="M13" s="1334"/>
      <c r="N13" s="1334"/>
      <c r="O13" s="1334"/>
      <c r="P13" s="1334"/>
      <c r="Q13" s="1335"/>
    </row>
    <row r="14" spans="2:17" ht="15.75" thickBot="1" x14ac:dyDescent="0.3">
      <c r="B14" s="1327"/>
      <c r="C14" s="1328"/>
      <c r="D14" s="1328"/>
      <c r="E14" s="1329"/>
      <c r="F14" s="1356"/>
      <c r="G14" s="1357"/>
      <c r="H14" s="1357"/>
      <c r="I14" s="1357"/>
      <c r="J14" s="1357"/>
      <c r="K14" s="1357"/>
      <c r="L14" s="1357"/>
      <c r="M14" s="1357"/>
      <c r="N14" s="1357"/>
      <c r="O14" s="1357"/>
      <c r="P14" s="1357"/>
      <c r="Q14" s="1358"/>
    </row>
    <row r="15" spans="2:17" ht="15" customHeight="1" x14ac:dyDescent="0.25">
      <c r="B15" s="1327"/>
      <c r="C15" s="1328"/>
      <c r="D15" s="1328"/>
      <c r="E15" s="1329"/>
      <c r="F15" s="1359">
        <v>38748</v>
      </c>
      <c r="G15" s="1339">
        <v>38776</v>
      </c>
      <c r="H15" s="1339">
        <v>38807</v>
      </c>
      <c r="I15" s="1339">
        <v>38837</v>
      </c>
      <c r="J15" s="1339">
        <v>38868</v>
      </c>
      <c r="K15" s="1339">
        <v>38898</v>
      </c>
      <c r="L15" s="1339">
        <v>38929</v>
      </c>
      <c r="M15" s="1339">
        <v>39691</v>
      </c>
      <c r="N15" s="1339">
        <v>39721</v>
      </c>
      <c r="O15" s="1339">
        <v>39752</v>
      </c>
      <c r="P15" s="1339">
        <v>39782</v>
      </c>
      <c r="Q15" s="1342">
        <v>39813</v>
      </c>
    </row>
    <row r="16" spans="2:17" ht="15" customHeight="1" x14ac:dyDescent="0.25">
      <c r="B16" s="1327"/>
      <c r="C16" s="1328"/>
      <c r="D16" s="1328"/>
      <c r="E16" s="1329"/>
      <c r="F16" s="1360"/>
      <c r="G16" s="1340"/>
      <c r="H16" s="1340"/>
      <c r="I16" s="1340"/>
      <c r="J16" s="1340"/>
      <c r="K16" s="1340"/>
      <c r="L16" s="1340"/>
      <c r="M16" s="1340"/>
      <c r="N16" s="1340"/>
      <c r="O16" s="1340"/>
      <c r="P16" s="1340"/>
      <c r="Q16" s="1343"/>
    </row>
    <row r="17" spans="2:40" ht="15" customHeight="1" x14ac:dyDescent="0.25">
      <c r="B17" s="1327"/>
      <c r="C17" s="1328"/>
      <c r="D17" s="1328"/>
      <c r="E17" s="1329"/>
      <c r="F17" s="1360"/>
      <c r="G17" s="1340"/>
      <c r="H17" s="1340"/>
      <c r="I17" s="1340"/>
      <c r="J17" s="1340"/>
      <c r="K17" s="1340"/>
      <c r="L17" s="1340"/>
      <c r="M17" s="1340"/>
      <c r="N17" s="1340"/>
      <c r="O17" s="1340"/>
      <c r="P17" s="1340"/>
      <c r="Q17" s="1343"/>
    </row>
    <row r="18" spans="2:40" ht="15.75" customHeight="1" thickBot="1" x14ac:dyDescent="0.3">
      <c r="B18" s="1330"/>
      <c r="C18" s="1331"/>
      <c r="D18" s="1331"/>
      <c r="E18" s="1332"/>
      <c r="F18" s="1361"/>
      <c r="G18" s="1341"/>
      <c r="H18" s="1341"/>
      <c r="I18" s="1341"/>
      <c r="J18" s="1341"/>
      <c r="K18" s="1341"/>
      <c r="L18" s="1341"/>
      <c r="M18" s="1341"/>
      <c r="N18" s="1341"/>
      <c r="O18" s="1341"/>
      <c r="P18" s="1341"/>
      <c r="Q18" s="1344"/>
    </row>
    <row r="19" spans="2:40" ht="46.5" customHeight="1" thickBot="1" x14ac:dyDescent="0.3">
      <c r="B19" s="1315" t="s">
        <v>152</v>
      </c>
      <c r="C19" s="1316"/>
      <c r="D19" s="1316"/>
      <c r="E19" s="1316"/>
      <c r="F19" s="324"/>
      <c r="G19" s="325"/>
      <c r="H19" s="325"/>
      <c r="I19" s="325"/>
      <c r="J19" s="325"/>
      <c r="K19" s="325"/>
      <c r="L19" s="325"/>
      <c r="M19" s="325"/>
      <c r="N19" s="325"/>
      <c r="O19" s="325"/>
      <c r="P19" s="325"/>
      <c r="Q19" s="326"/>
      <c r="R19" s="172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63"/>
      <c r="AI19" s="163"/>
      <c r="AJ19" s="163"/>
      <c r="AK19" s="163"/>
      <c r="AL19" s="163"/>
      <c r="AM19" s="163"/>
      <c r="AN19" s="163"/>
    </row>
    <row r="20" spans="2:40" ht="15.75" x14ac:dyDescent="0.25">
      <c r="B20" s="507" t="s">
        <v>86</v>
      </c>
      <c r="C20" s="508"/>
      <c r="D20" s="508"/>
      <c r="E20" s="508"/>
      <c r="F20" s="509">
        <v>2373292</v>
      </c>
      <c r="G20" s="510">
        <v>2514534</v>
      </c>
      <c r="H20" s="511">
        <v>1909598</v>
      </c>
      <c r="I20" s="512">
        <v>2544640</v>
      </c>
      <c r="J20" s="513">
        <v>2125439</v>
      </c>
      <c r="K20" s="514">
        <v>1360900</v>
      </c>
      <c r="L20" s="515">
        <v>1399363</v>
      </c>
      <c r="M20" s="513">
        <v>1304168</v>
      </c>
      <c r="N20" s="516">
        <v>1569266</v>
      </c>
      <c r="O20" s="513">
        <v>1561310</v>
      </c>
      <c r="P20" s="513">
        <v>1662084</v>
      </c>
      <c r="Q20" s="517">
        <v>1988169</v>
      </c>
    </row>
    <row r="21" spans="2:40" ht="15.75" x14ac:dyDescent="0.25">
      <c r="B21" s="518"/>
      <c r="C21" s="519" t="s">
        <v>87</v>
      </c>
      <c r="D21" s="519"/>
      <c r="E21" s="519"/>
      <c r="F21" s="520">
        <v>1221129</v>
      </c>
      <c r="G21" s="521">
        <v>1565262</v>
      </c>
      <c r="H21" s="522">
        <v>1157897</v>
      </c>
      <c r="I21" s="523">
        <v>1686405</v>
      </c>
      <c r="J21" s="524">
        <v>1462177</v>
      </c>
      <c r="K21" s="525">
        <v>939054</v>
      </c>
      <c r="L21" s="526">
        <v>522796</v>
      </c>
      <c r="M21" s="524">
        <v>595941</v>
      </c>
      <c r="N21" s="527">
        <v>691887</v>
      </c>
      <c r="O21" s="524">
        <v>741612</v>
      </c>
      <c r="P21" s="524">
        <v>794579</v>
      </c>
      <c r="Q21" s="528">
        <v>572598</v>
      </c>
    </row>
    <row r="22" spans="2:40" ht="15.75" x14ac:dyDescent="0.25">
      <c r="B22" s="518"/>
      <c r="C22" s="519"/>
      <c r="D22" s="519" t="s">
        <v>88</v>
      </c>
      <c r="E22" s="519"/>
      <c r="F22" s="529">
        <v>185028</v>
      </c>
      <c r="G22" s="521">
        <v>536618</v>
      </c>
      <c r="H22" s="522">
        <v>172021</v>
      </c>
      <c r="I22" s="523">
        <v>333332</v>
      </c>
      <c r="J22" s="524">
        <v>161321</v>
      </c>
      <c r="K22" s="525">
        <v>434734</v>
      </c>
      <c r="L22" s="526">
        <v>129191</v>
      </c>
      <c r="M22" s="524">
        <v>160800</v>
      </c>
      <c r="N22" s="527">
        <v>243497</v>
      </c>
      <c r="O22" s="524">
        <v>125808</v>
      </c>
      <c r="P22" s="524">
        <v>404601</v>
      </c>
      <c r="Q22" s="528">
        <v>150228</v>
      </c>
    </row>
    <row r="23" spans="2:40" ht="15.75" x14ac:dyDescent="0.25">
      <c r="B23" s="518"/>
      <c r="C23" s="530"/>
      <c r="D23" s="530" t="s">
        <v>89</v>
      </c>
      <c r="E23" s="519"/>
      <c r="F23" s="529">
        <v>1036101</v>
      </c>
      <c r="G23" s="521">
        <v>1028644</v>
      </c>
      <c r="H23" s="522">
        <v>985876</v>
      </c>
      <c r="I23" s="523">
        <v>1353073</v>
      </c>
      <c r="J23" s="524">
        <v>1300856</v>
      </c>
      <c r="K23" s="525">
        <v>504320</v>
      </c>
      <c r="L23" s="526">
        <v>393605</v>
      </c>
      <c r="M23" s="524">
        <v>435141</v>
      </c>
      <c r="N23" s="527">
        <v>448390</v>
      </c>
      <c r="O23" s="524">
        <v>615804</v>
      </c>
      <c r="P23" s="524">
        <v>389978</v>
      </c>
      <c r="Q23" s="528">
        <v>422370</v>
      </c>
    </row>
    <row r="24" spans="2:40" ht="15.75" x14ac:dyDescent="0.25">
      <c r="B24" s="518"/>
      <c r="C24" s="530" t="s">
        <v>90</v>
      </c>
      <c r="D24" s="530"/>
      <c r="E24" s="519"/>
      <c r="F24" s="529">
        <v>980538</v>
      </c>
      <c r="G24" s="521">
        <v>932384</v>
      </c>
      <c r="H24" s="522">
        <v>690860</v>
      </c>
      <c r="I24" s="523">
        <v>472164</v>
      </c>
      <c r="J24" s="524">
        <v>387187</v>
      </c>
      <c r="K24" s="525">
        <v>4432</v>
      </c>
      <c r="L24" s="526">
        <v>298934</v>
      </c>
      <c r="M24" s="524">
        <v>102970</v>
      </c>
      <c r="N24" s="527">
        <v>83</v>
      </c>
      <c r="O24" s="524">
        <v>82</v>
      </c>
      <c r="P24" s="524">
        <v>6</v>
      </c>
      <c r="Q24" s="528">
        <v>355410</v>
      </c>
    </row>
    <row r="25" spans="2:40" ht="15.75" x14ac:dyDescent="0.25">
      <c r="B25" s="518"/>
      <c r="C25" s="530"/>
      <c r="D25" s="519" t="s">
        <v>88</v>
      </c>
      <c r="E25" s="519"/>
      <c r="F25" s="529">
        <v>977967</v>
      </c>
      <c r="G25" s="521">
        <v>929735</v>
      </c>
      <c r="H25" s="522">
        <v>688200</v>
      </c>
      <c r="I25" s="523">
        <v>459324</v>
      </c>
      <c r="J25" s="524">
        <v>373817</v>
      </c>
      <c r="K25" s="525">
        <v>0</v>
      </c>
      <c r="L25" s="526">
        <v>194257</v>
      </c>
      <c r="M25" s="524"/>
      <c r="N25" s="527"/>
      <c r="O25" s="524"/>
      <c r="P25" s="524"/>
      <c r="Q25" s="528"/>
    </row>
    <row r="26" spans="2:40" ht="15.75" x14ac:dyDescent="0.25">
      <c r="B26" s="518"/>
      <c r="C26" s="530"/>
      <c r="D26" s="530" t="s">
        <v>89</v>
      </c>
      <c r="E26" s="519"/>
      <c r="F26" s="529">
        <v>2571</v>
      </c>
      <c r="G26" s="521">
        <v>2649</v>
      </c>
      <c r="H26" s="522">
        <v>2660</v>
      </c>
      <c r="I26" s="523">
        <v>12840</v>
      </c>
      <c r="J26" s="524">
        <v>13370</v>
      </c>
      <c r="K26" s="525">
        <v>4432</v>
      </c>
      <c r="L26" s="526">
        <v>104677</v>
      </c>
      <c r="M26" s="524">
        <v>102970</v>
      </c>
      <c r="N26" s="527">
        <v>83</v>
      </c>
      <c r="O26" s="524">
        <v>82</v>
      </c>
      <c r="P26" s="524">
        <v>6</v>
      </c>
      <c r="Q26" s="528">
        <v>355410</v>
      </c>
    </row>
    <row r="27" spans="2:40" ht="16.5" thickBot="1" x14ac:dyDescent="0.3">
      <c r="B27" s="531"/>
      <c r="C27" s="532" t="s">
        <v>91</v>
      </c>
      <c r="D27" s="532"/>
      <c r="E27" s="532"/>
      <c r="F27" s="533">
        <v>171625</v>
      </c>
      <c r="G27" s="534">
        <v>16888</v>
      </c>
      <c r="H27" s="535">
        <v>60841</v>
      </c>
      <c r="I27" s="536">
        <v>386071</v>
      </c>
      <c r="J27" s="537">
        <v>276075</v>
      </c>
      <c r="K27" s="538">
        <v>417414</v>
      </c>
      <c r="L27" s="539">
        <v>577633</v>
      </c>
      <c r="M27" s="537">
        <v>605257</v>
      </c>
      <c r="N27" s="540">
        <v>877296</v>
      </c>
      <c r="O27" s="537">
        <v>819616</v>
      </c>
      <c r="P27" s="537">
        <v>867499</v>
      </c>
      <c r="Q27" s="541">
        <v>1060161</v>
      </c>
    </row>
    <row r="28" spans="2:40" ht="15.75" x14ac:dyDescent="0.25">
      <c r="B28" s="542" t="s">
        <v>92</v>
      </c>
      <c r="C28" s="543"/>
      <c r="D28" s="543"/>
      <c r="E28" s="543"/>
      <c r="F28" s="544">
        <v>21849877</v>
      </c>
      <c r="G28" s="545">
        <v>21967992</v>
      </c>
      <c r="H28" s="546">
        <v>22850020</v>
      </c>
      <c r="I28" s="547">
        <v>23206822</v>
      </c>
      <c r="J28" s="548">
        <v>23397682</v>
      </c>
      <c r="K28" s="549">
        <v>24810826</v>
      </c>
      <c r="L28" s="550">
        <v>25397567</v>
      </c>
      <c r="M28" s="548">
        <v>25249326</v>
      </c>
      <c r="N28" s="551">
        <v>25668959</v>
      </c>
      <c r="O28" s="548">
        <v>26674946</v>
      </c>
      <c r="P28" s="548">
        <v>26743075</v>
      </c>
      <c r="Q28" s="552">
        <v>27199416</v>
      </c>
    </row>
    <row r="29" spans="2:40" ht="15.75" x14ac:dyDescent="0.25">
      <c r="B29" s="553"/>
      <c r="C29" s="554" t="s">
        <v>93</v>
      </c>
      <c r="D29" s="555"/>
      <c r="E29" s="554"/>
      <c r="F29" s="556">
        <v>21466774</v>
      </c>
      <c r="G29" s="557">
        <v>21594552</v>
      </c>
      <c r="H29" s="558">
        <v>22473753</v>
      </c>
      <c r="I29" s="559">
        <v>22829216</v>
      </c>
      <c r="J29" s="560">
        <v>23027630</v>
      </c>
      <c r="K29" s="561">
        <v>24437728</v>
      </c>
      <c r="L29" s="562">
        <v>24706722</v>
      </c>
      <c r="M29" s="560">
        <v>24564156</v>
      </c>
      <c r="N29" s="563">
        <v>24872216</v>
      </c>
      <c r="O29" s="560">
        <v>25892791</v>
      </c>
      <c r="P29" s="560">
        <v>25963299</v>
      </c>
      <c r="Q29" s="564">
        <v>26406160</v>
      </c>
    </row>
    <row r="30" spans="2:40" ht="15.75" x14ac:dyDescent="0.25">
      <c r="B30" s="553"/>
      <c r="C30" s="554"/>
      <c r="D30" s="519" t="s">
        <v>8</v>
      </c>
      <c r="E30" s="554"/>
      <c r="F30" s="529">
        <v>10507955</v>
      </c>
      <c r="G30" s="521">
        <v>10914803</v>
      </c>
      <c r="H30" s="522">
        <v>11686821</v>
      </c>
      <c r="I30" s="523">
        <v>11831140</v>
      </c>
      <c r="J30" s="524">
        <v>12054340</v>
      </c>
      <c r="K30" s="525">
        <v>12595611</v>
      </c>
      <c r="L30" s="526">
        <v>13171547</v>
      </c>
      <c r="M30" s="524">
        <v>13004178</v>
      </c>
      <c r="N30" s="527">
        <v>12657324</v>
      </c>
      <c r="O30" s="565">
        <v>13871311</v>
      </c>
      <c r="P30" s="565">
        <v>13752254</v>
      </c>
      <c r="Q30" s="525">
        <v>13477286</v>
      </c>
    </row>
    <row r="31" spans="2:40" ht="15.75" x14ac:dyDescent="0.25">
      <c r="B31" s="553"/>
      <c r="C31" s="554"/>
      <c r="D31" s="519" t="s">
        <v>9</v>
      </c>
      <c r="E31" s="519"/>
      <c r="F31" s="529">
        <v>1048127</v>
      </c>
      <c r="G31" s="522">
        <v>1019935</v>
      </c>
      <c r="H31" s="522">
        <v>1040369</v>
      </c>
      <c r="I31" s="521">
        <v>1050114</v>
      </c>
      <c r="J31" s="524">
        <v>1058181</v>
      </c>
      <c r="K31" s="525">
        <v>1097541</v>
      </c>
      <c r="L31" s="526">
        <v>1080298</v>
      </c>
      <c r="M31" s="565">
        <v>1101693</v>
      </c>
      <c r="N31" s="565">
        <v>1114809</v>
      </c>
      <c r="O31" s="565">
        <v>1130805</v>
      </c>
      <c r="P31" s="565">
        <v>1167051</v>
      </c>
      <c r="Q31" s="525">
        <v>1155552</v>
      </c>
    </row>
    <row r="32" spans="2:40" ht="15.75" x14ac:dyDescent="0.25">
      <c r="B32" s="553"/>
      <c r="C32" s="554"/>
      <c r="D32" s="519" t="s">
        <v>10</v>
      </c>
      <c r="E32" s="519"/>
      <c r="F32" s="529">
        <v>5628416</v>
      </c>
      <c r="G32" s="522">
        <v>5592316</v>
      </c>
      <c r="H32" s="522">
        <v>5901290</v>
      </c>
      <c r="I32" s="521">
        <v>6082960</v>
      </c>
      <c r="J32" s="524">
        <v>6066137</v>
      </c>
      <c r="K32" s="525">
        <v>6493766</v>
      </c>
      <c r="L32" s="526">
        <v>6497115</v>
      </c>
      <c r="M32" s="565">
        <v>6598093</v>
      </c>
      <c r="N32" s="565">
        <v>6980468</v>
      </c>
      <c r="O32" s="565">
        <v>6398014</v>
      </c>
      <c r="P32" s="565">
        <v>6633048</v>
      </c>
      <c r="Q32" s="525">
        <v>7364749</v>
      </c>
    </row>
    <row r="33" spans="2:17" ht="15.75" x14ac:dyDescent="0.25">
      <c r="B33" s="566"/>
      <c r="C33" s="567"/>
      <c r="D33" s="567" t="s">
        <v>94</v>
      </c>
      <c r="E33" s="567"/>
      <c r="F33" s="529">
        <v>3917703</v>
      </c>
      <c r="G33" s="522">
        <v>3729942</v>
      </c>
      <c r="H33" s="522">
        <v>3444704</v>
      </c>
      <c r="I33" s="521">
        <v>3624867</v>
      </c>
      <c r="J33" s="524">
        <v>3557259</v>
      </c>
      <c r="K33" s="525">
        <v>3783720</v>
      </c>
      <c r="L33" s="526">
        <v>3451797</v>
      </c>
      <c r="M33" s="565">
        <v>3422826</v>
      </c>
      <c r="N33" s="565">
        <v>3633055</v>
      </c>
      <c r="O33" s="565">
        <v>3726771</v>
      </c>
      <c r="P33" s="565">
        <v>3667774</v>
      </c>
      <c r="Q33" s="525">
        <v>3650012</v>
      </c>
    </row>
    <row r="34" spans="2:17" ht="15.75" x14ac:dyDescent="0.25">
      <c r="B34" s="568"/>
      <c r="C34" s="569"/>
      <c r="D34" s="570" t="s">
        <v>95</v>
      </c>
      <c r="E34" s="569"/>
      <c r="F34" s="529">
        <v>364573</v>
      </c>
      <c r="G34" s="522">
        <v>337556</v>
      </c>
      <c r="H34" s="522">
        <v>400569</v>
      </c>
      <c r="I34" s="521">
        <v>240135</v>
      </c>
      <c r="J34" s="524">
        <v>291713</v>
      </c>
      <c r="K34" s="525">
        <v>467090</v>
      </c>
      <c r="L34" s="526">
        <v>505965</v>
      </c>
      <c r="M34" s="565">
        <v>437366</v>
      </c>
      <c r="N34" s="565">
        <v>486560</v>
      </c>
      <c r="O34" s="565">
        <v>765890</v>
      </c>
      <c r="P34" s="565">
        <v>743172</v>
      </c>
      <c r="Q34" s="525">
        <v>758561</v>
      </c>
    </row>
    <row r="35" spans="2:17" ht="15.75" x14ac:dyDescent="0.25">
      <c r="B35" s="571"/>
      <c r="C35" s="572" t="s">
        <v>96</v>
      </c>
      <c r="D35" s="572"/>
      <c r="E35" s="572"/>
      <c r="F35" s="556">
        <v>383103</v>
      </c>
      <c r="G35" s="558">
        <v>373440</v>
      </c>
      <c r="H35" s="558">
        <v>376267</v>
      </c>
      <c r="I35" s="557">
        <v>377606</v>
      </c>
      <c r="J35" s="560">
        <v>370052</v>
      </c>
      <c r="K35" s="561">
        <v>373098</v>
      </c>
      <c r="L35" s="562">
        <v>690845</v>
      </c>
      <c r="M35" s="573">
        <v>685170</v>
      </c>
      <c r="N35" s="573">
        <v>796743</v>
      </c>
      <c r="O35" s="573">
        <v>782155</v>
      </c>
      <c r="P35" s="573">
        <v>779776</v>
      </c>
      <c r="Q35" s="561">
        <v>793256</v>
      </c>
    </row>
    <row r="36" spans="2:17" ht="15.75" x14ac:dyDescent="0.25">
      <c r="B36" s="571"/>
      <c r="C36" s="572"/>
      <c r="D36" s="572" t="s">
        <v>97</v>
      </c>
      <c r="E36" s="572"/>
      <c r="F36" s="529">
        <v>0</v>
      </c>
      <c r="G36" s="522">
        <v>0</v>
      </c>
      <c r="H36" s="522">
        <v>0</v>
      </c>
      <c r="I36" s="521">
        <v>0</v>
      </c>
      <c r="J36" s="524">
        <v>0</v>
      </c>
      <c r="K36" s="525">
        <v>0</v>
      </c>
      <c r="L36" s="526"/>
      <c r="M36" s="565"/>
      <c r="N36" s="565"/>
      <c r="O36" s="565"/>
      <c r="P36" s="565"/>
      <c r="Q36" s="525">
        <v>9242</v>
      </c>
    </row>
    <row r="37" spans="2:17" ht="15.75" x14ac:dyDescent="0.25">
      <c r="B37" s="571"/>
      <c r="C37" s="574"/>
      <c r="D37" s="575" t="s">
        <v>15</v>
      </c>
      <c r="E37" s="572"/>
      <c r="F37" s="529">
        <v>0</v>
      </c>
      <c r="G37" s="522">
        <v>0</v>
      </c>
      <c r="H37" s="522">
        <v>0</v>
      </c>
      <c r="I37" s="521">
        <v>0</v>
      </c>
      <c r="J37" s="524">
        <v>0</v>
      </c>
      <c r="K37" s="525">
        <v>0</v>
      </c>
      <c r="L37" s="526"/>
      <c r="M37" s="565"/>
      <c r="N37" s="565"/>
      <c r="O37" s="565"/>
      <c r="P37" s="565"/>
      <c r="Q37" s="525"/>
    </row>
    <row r="38" spans="2:17" ht="15.75" x14ac:dyDescent="0.25">
      <c r="B38" s="576"/>
      <c r="C38" s="577"/>
      <c r="D38" s="578" t="s">
        <v>16</v>
      </c>
      <c r="E38" s="578"/>
      <c r="F38" s="529">
        <v>354661</v>
      </c>
      <c r="G38" s="522">
        <v>347312</v>
      </c>
      <c r="H38" s="522">
        <v>350589</v>
      </c>
      <c r="I38" s="521">
        <v>353746</v>
      </c>
      <c r="J38" s="524">
        <v>348036</v>
      </c>
      <c r="K38" s="525">
        <v>351205</v>
      </c>
      <c r="L38" s="526">
        <v>354074</v>
      </c>
      <c r="M38" s="565">
        <v>347616</v>
      </c>
      <c r="N38" s="565">
        <v>350787</v>
      </c>
      <c r="O38" s="565">
        <v>354063</v>
      </c>
      <c r="P38" s="565">
        <v>348255</v>
      </c>
      <c r="Q38" s="525">
        <v>351047</v>
      </c>
    </row>
    <row r="39" spans="2:17" ht="15.75" x14ac:dyDescent="0.25">
      <c r="B39" s="566"/>
      <c r="C39" s="574"/>
      <c r="D39" s="572" t="s">
        <v>98</v>
      </c>
      <c r="E39" s="572"/>
      <c r="F39" s="529">
        <v>0</v>
      </c>
      <c r="G39" s="522">
        <v>0</v>
      </c>
      <c r="H39" s="522">
        <v>0</v>
      </c>
      <c r="I39" s="521">
        <v>0</v>
      </c>
      <c r="J39" s="524">
        <v>0</v>
      </c>
      <c r="K39" s="525">
        <v>0</v>
      </c>
      <c r="L39" s="526"/>
      <c r="M39" s="565"/>
      <c r="N39" s="565"/>
      <c r="O39" s="565"/>
      <c r="P39" s="565"/>
      <c r="Q39" s="525"/>
    </row>
    <row r="40" spans="2:17" ht="16.5" thickBot="1" x14ac:dyDescent="0.3">
      <c r="B40" s="568"/>
      <c r="C40" s="579"/>
      <c r="D40" s="567" t="s">
        <v>99</v>
      </c>
      <c r="E40" s="567"/>
      <c r="F40" s="580">
        <v>28442</v>
      </c>
      <c r="G40" s="581">
        <v>26128</v>
      </c>
      <c r="H40" s="581">
        <v>25678</v>
      </c>
      <c r="I40" s="582">
        <v>23860</v>
      </c>
      <c r="J40" s="583">
        <v>22016</v>
      </c>
      <c r="K40" s="584">
        <v>21893</v>
      </c>
      <c r="L40" s="585">
        <v>336771</v>
      </c>
      <c r="M40" s="586">
        <v>337554</v>
      </c>
      <c r="N40" s="586">
        <v>445956</v>
      </c>
      <c r="O40" s="586">
        <v>428092</v>
      </c>
      <c r="P40" s="586">
        <v>431521</v>
      </c>
      <c r="Q40" s="584">
        <v>432967</v>
      </c>
    </row>
    <row r="41" spans="2:17" ht="16.5" thickBot="1" x14ac:dyDescent="0.3">
      <c r="B41" s="587" t="s">
        <v>100</v>
      </c>
      <c r="C41" s="588"/>
      <c r="D41" s="588"/>
      <c r="E41" s="588"/>
      <c r="F41" s="589">
        <v>24223169</v>
      </c>
      <c r="G41" s="590">
        <v>24482526</v>
      </c>
      <c r="H41" s="590">
        <v>24759618</v>
      </c>
      <c r="I41" s="591">
        <v>25751462</v>
      </c>
      <c r="J41" s="592">
        <v>25523121</v>
      </c>
      <c r="K41" s="593">
        <v>26171726</v>
      </c>
      <c r="L41" s="594">
        <v>26796930</v>
      </c>
      <c r="M41" s="595">
        <v>26553494</v>
      </c>
      <c r="N41" s="595">
        <v>27238225</v>
      </c>
      <c r="O41" s="595">
        <v>28236256</v>
      </c>
      <c r="P41" s="595">
        <v>28405159</v>
      </c>
      <c r="Q41" s="596">
        <v>29187585</v>
      </c>
    </row>
    <row r="42" spans="2:17" ht="15.75" x14ac:dyDescent="0.25">
      <c r="B42" s="542" t="s">
        <v>101</v>
      </c>
      <c r="C42" s="543"/>
      <c r="D42" s="543"/>
      <c r="E42" s="597"/>
      <c r="F42" s="598">
        <v>865682</v>
      </c>
      <c r="G42" s="599">
        <v>1062183</v>
      </c>
      <c r="H42" s="599">
        <v>1093775</v>
      </c>
      <c r="I42" s="600">
        <v>903112</v>
      </c>
      <c r="J42" s="601">
        <v>918954</v>
      </c>
      <c r="K42" s="602">
        <v>951738</v>
      </c>
      <c r="L42" s="603">
        <v>843994</v>
      </c>
      <c r="M42" s="604">
        <v>1087606</v>
      </c>
      <c r="N42" s="604">
        <v>908021</v>
      </c>
      <c r="O42" s="604">
        <v>1016642</v>
      </c>
      <c r="P42" s="604">
        <v>1391201</v>
      </c>
      <c r="Q42" s="602">
        <v>1148059</v>
      </c>
    </row>
    <row r="43" spans="2:17" ht="15.75" x14ac:dyDescent="0.25">
      <c r="B43" s="518"/>
      <c r="C43" s="519" t="s">
        <v>20</v>
      </c>
      <c r="D43" s="519"/>
      <c r="E43" s="519"/>
      <c r="F43" s="529">
        <v>56795</v>
      </c>
      <c r="G43" s="522">
        <v>87876</v>
      </c>
      <c r="H43" s="522">
        <v>86461</v>
      </c>
      <c r="I43" s="521">
        <v>107959</v>
      </c>
      <c r="J43" s="524">
        <v>137250</v>
      </c>
      <c r="K43" s="525">
        <v>56015</v>
      </c>
      <c r="L43" s="605">
        <v>55273</v>
      </c>
      <c r="M43" s="606">
        <v>80507</v>
      </c>
      <c r="N43" s="606">
        <v>79289</v>
      </c>
      <c r="O43" s="606">
        <v>110019</v>
      </c>
      <c r="P43" s="606">
        <v>127162</v>
      </c>
      <c r="Q43" s="602">
        <v>23436</v>
      </c>
    </row>
    <row r="44" spans="2:17" ht="15.75" x14ac:dyDescent="0.25">
      <c r="B44" s="518"/>
      <c r="C44" s="519" t="s">
        <v>21</v>
      </c>
      <c r="D44" s="519"/>
      <c r="E44" s="519"/>
      <c r="F44" s="529">
        <v>164976</v>
      </c>
      <c r="G44" s="522">
        <v>172415</v>
      </c>
      <c r="H44" s="522">
        <v>170894</v>
      </c>
      <c r="I44" s="521">
        <v>176926</v>
      </c>
      <c r="J44" s="524">
        <v>174913</v>
      </c>
      <c r="K44" s="525">
        <v>189225</v>
      </c>
      <c r="L44" s="526">
        <v>199957</v>
      </c>
      <c r="M44" s="565">
        <v>193271</v>
      </c>
      <c r="N44" s="565">
        <v>258005</v>
      </c>
      <c r="O44" s="565">
        <v>246610</v>
      </c>
      <c r="P44" s="565">
        <v>238658</v>
      </c>
      <c r="Q44" s="525">
        <v>241856</v>
      </c>
    </row>
    <row r="45" spans="2:17" ht="15.75" x14ac:dyDescent="0.25">
      <c r="B45" s="518"/>
      <c r="C45" s="519" t="s">
        <v>22</v>
      </c>
      <c r="D45" s="519"/>
      <c r="E45" s="519"/>
      <c r="F45" s="529">
        <v>0</v>
      </c>
      <c r="G45" s="522">
        <v>0</v>
      </c>
      <c r="H45" s="522">
        <v>0</v>
      </c>
      <c r="I45" s="521">
        <v>0</v>
      </c>
      <c r="J45" s="524">
        <v>0</v>
      </c>
      <c r="K45" s="525">
        <v>0</v>
      </c>
      <c r="L45" s="526"/>
      <c r="M45" s="565"/>
      <c r="N45" s="565"/>
      <c r="O45" s="565"/>
      <c r="P45" s="565"/>
      <c r="Q45" s="525"/>
    </row>
    <row r="46" spans="2:17" ht="15.75" x14ac:dyDescent="0.25">
      <c r="B46" s="518"/>
      <c r="C46" s="519" t="s">
        <v>23</v>
      </c>
      <c r="D46" s="519"/>
      <c r="E46" s="519"/>
      <c r="F46" s="529">
        <v>344183</v>
      </c>
      <c r="G46" s="522">
        <v>428245</v>
      </c>
      <c r="H46" s="522">
        <v>500954</v>
      </c>
      <c r="I46" s="521">
        <v>331762</v>
      </c>
      <c r="J46" s="524">
        <v>308841</v>
      </c>
      <c r="K46" s="525">
        <v>287736</v>
      </c>
      <c r="L46" s="526">
        <v>316298</v>
      </c>
      <c r="M46" s="565">
        <v>330146</v>
      </c>
      <c r="N46" s="565">
        <v>335523</v>
      </c>
      <c r="O46" s="565">
        <v>408319</v>
      </c>
      <c r="P46" s="565">
        <v>349664</v>
      </c>
      <c r="Q46" s="525">
        <v>305806</v>
      </c>
    </row>
    <row r="47" spans="2:17" ht="15.75" x14ac:dyDescent="0.25">
      <c r="B47" s="518"/>
      <c r="C47" s="607" t="s">
        <v>79</v>
      </c>
      <c r="D47" s="519"/>
      <c r="E47" s="519"/>
      <c r="F47" s="529">
        <v>111642</v>
      </c>
      <c r="G47" s="522">
        <v>236021</v>
      </c>
      <c r="H47" s="522">
        <v>198104</v>
      </c>
      <c r="I47" s="521">
        <v>161370</v>
      </c>
      <c r="J47" s="524">
        <v>138383</v>
      </c>
      <c r="K47" s="525">
        <v>223238</v>
      </c>
      <c r="L47" s="526">
        <v>131115</v>
      </c>
      <c r="M47" s="565">
        <v>129946</v>
      </c>
      <c r="N47" s="565">
        <v>114575</v>
      </c>
      <c r="O47" s="565">
        <v>130443</v>
      </c>
      <c r="P47" s="565">
        <v>309868</v>
      </c>
      <c r="Q47" s="525">
        <v>482412</v>
      </c>
    </row>
    <row r="48" spans="2:17" ht="16.5" thickBot="1" x14ac:dyDescent="0.3">
      <c r="B48" s="531"/>
      <c r="C48" s="608" t="s">
        <v>24</v>
      </c>
      <c r="D48" s="532"/>
      <c r="E48" s="532"/>
      <c r="F48" s="580">
        <v>188086</v>
      </c>
      <c r="G48" s="581">
        <v>137626</v>
      </c>
      <c r="H48" s="581">
        <v>137362</v>
      </c>
      <c r="I48" s="582">
        <v>125095</v>
      </c>
      <c r="J48" s="583">
        <v>159567</v>
      </c>
      <c r="K48" s="584">
        <v>195524</v>
      </c>
      <c r="L48" s="585">
        <v>141351</v>
      </c>
      <c r="M48" s="586">
        <v>353736</v>
      </c>
      <c r="N48" s="586">
        <v>120629</v>
      </c>
      <c r="O48" s="586">
        <v>121251</v>
      </c>
      <c r="P48" s="586">
        <v>365849</v>
      </c>
      <c r="Q48" s="584">
        <v>94549</v>
      </c>
    </row>
    <row r="49" spans="2:17" ht="16.5" thickBot="1" x14ac:dyDescent="0.3">
      <c r="B49" s="587" t="s">
        <v>25</v>
      </c>
      <c r="C49" s="588"/>
      <c r="D49" s="588"/>
      <c r="E49" s="588"/>
      <c r="F49" s="589">
        <v>25088851</v>
      </c>
      <c r="G49" s="590">
        <v>25544709</v>
      </c>
      <c r="H49" s="590">
        <v>25853393</v>
      </c>
      <c r="I49" s="591">
        <v>26654574</v>
      </c>
      <c r="J49" s="592">
        <v>26442075</v>
      </c>
      <c r="K49" s="593">
        <v>27123464</v>
      </c>
      <c r="L49" s="594">
        <v>27640924</v>
      </c>
      <c r="M49" s="595">
        <v>27641100</v>
      </c>
      <c r="N49" s="595">
        <v>28146246</v>
      </c>
      <c r="O49" s="595">
        <v>29252898</v>
      </c>
      <c r="P49" s="595">
        <v>29796360</v>
      </c>
      <c r="Q49" s="596">
        <v>30335644</v>
      </c>
    </row>
    <row r="50" spans="2:17" ht="15.75" x14ac:dyDescent="0.25">
      <c r="B50" s="542" t="s">
        <v>26</v>
      </c>
      <c r="C50" s="543"/>
      <c r="D50" s="543"/>
      <c r="E50" s="543"/>
      <c r="F50" s="544">
        <v>2791715</v>
      </c>
      <c r="G50" s="546">
        <v>2857525</v>
      </c>
      <c r="H50" s="546">
        <v>2856818</v>
      </c>
      <c r="I50" s="545">
        <v>2900109</v>
      </c>
      <c r="J50" s="548">
        <v>2950401</v>
      </c>
      <c r="K50" s="549">
        <v>3007004</v>
      </c>
      <c r="L50" s="550">
        <v>3038072</v>
      </c>
      <c r="M50" s="609">
        <v>3057114</v>
      </c>
      <c r="N50" s="609">
        <v>3032164</v>
      </c>
      <c r="O50" s="609">
        <v>3075880</v>
      </c>
      <c r="P50" s="609">
        <v>3047045</v>
      </c>
      <c r="Q50" s="549">
        <v>3061660</v>
      </c>
    </row>
    <row r="51" spans="2:17" ht="15.75" x14ac:dyDescent="0.25">
      <c r="B51" s="518"/>
      <c r="C51" s="519" t="s">
        <v>102</v>
      </c>
      <c r="D51" s="519"/>
      <c r="E51" s="519"/>
      <c r="F51" s="529">
        <v>22755</v>
      </c>
      <c r="G51" s="522">
        <v>22755</v>
      </c>
      <c r="H51" s="522">
        <v>22755</v>
      </c>
      <c r="I51" s="521">
        <v>22755</v>
      </c>
      <c r="J51" s="524">
        <v>22755</v>
      </c>
      <c r="K51" s="525">
        <v>22755</v>
      </c>
      <c r="L51" s="526">
        <v>22755</v>
      </c>
      <c r="M51" s="565">
        <v>22755</v>
      </c>
      <c r="N51" s="565">
        <v>22756</v>
      </c>
      <c r="O51" s="565">
        <v>23672</v>
      </c>
      <c r="P51" s="565">
        <v>23672</v>
      </c>
      <c r="Q51" s="525">
        <v>23672</v>
      </c>
    </row>
    <row r="52" spans="2:17" ht="15.75" x14ac:dyDescent="0.25">
      <c r="B52" s="610"/>
      <c r="C52" s="611"/>
      <c r="D52" s="611" t="s">
        <v>28</v>
      </c>
      <c r="E52" s="612"/>
      <c r="F52" s="529">
        <v>22755</v>
      </c>
      <c r="G52" s="522">
        <v>22755</v>
      </c>
      <c r="H52" s="522">
        <v>22755</v>
      </c>
      <c r="I52" s="521">
        <v>22755</v>
      </c>
      <c r="J52" s="524">
        <v>22755</v>
      </c>
      <c r="K52" s="525">
        <v>22755</v>
      </c>
      <c r="L52" s="526">
        <v>22755</v>
      </c>
      <c r="M52" s="565">
        <v>22755</v>
      </c>
      <c r="N52" s="565">
        <v>22756</v>
      </c>
      <c r="O52" s="565">
        <v>23672</v>
      </c>
      <c r="P52" s="565">
        <v>23672</v>
      </c>
      <c r="Q52" s="525">
        <v>23672</v>
      </c>
    </row>
    <row r="53" spans="2:17" ht="15.75" x14ac:dyDescent="0.25">
      <c r="B53" s="613"/>
      <c r="C53" s="554"/>
      <c r="D53" s="554" t="s">
        <v>29</v>
      </c>
      <c r="E53" s="574"/>
      <c r="F53" s="529">
        <v>0</v>
      </c>
      <c r="G53" s="522">
        <v>0</v>
      </c>
      <c r="H53" s="522">
        <v>0</v>
      </c>
      <c r="I53" s="521">
        <v>0</v>
      </c>
      <c r="J53" s="524">
        <v>0</v>
      </c>
      <c r="K53" s="525">
        <v>0</v>
      </c>
      <c r="L53" s="526"/>
      <c r="M53" s="565"/>
      <c r="N53" s="565"/>
      <c r="O53" s="565"/>
      <c r="P53" s="565"/>
      <c r="Q53" s="525"/>
    </row>
    <row r="54" spans="2:17" ht="15.75" x14ac:dyDescent="0.25">
      <c r="B54" s="518"/>
      <c r="C54" s="519" t="s">
        <v>103</v>
      </c>
      <c r="D54" s="579"/>
      <c r="E54" s="579"/>
      <c r="F54" s="529">
        <v>1609221</v>
      </c>
      <c r="G54" s="522">
        <v>1609221</v>
      </c>
      <c r="H54" s="522">
        <v>1609221</v>
      </c>
      <c r="I54" s="521">
        <v>1609221</v>
      </c>
      <c r="J54" s="524">
        <v>1609221</v>
      </c>
      <c r="K54" s="525">
        <v>1609221</v>
      </c>
      <c r="L54" s="526">
        <v>1609221</v>
      </c>
      <c r="M54" s="565">
        <v>1609221</v>
      </c>
      <c r="N54" s="565">
        <v>1609220</v>
      </c>
      <c r="O54" s="565">
        <v>1641249</v>
      </c>
      <c r="P54" s="565">
        <v>1641249</v>
      </c>
      <c r="Q54" s="525">
        <v>1641249</v>
      </c>
    </row>
    <row r="55" spans="2:17" ht="15.75" x14ac:dyDescent="0.25">
      <c r="B55" s="518"/>
      <c r="C55" s="519" t="s">
        <v>104</v>
      </c>
      <c r="D55" s="519"/>
      <c r="E55" s="519"/>
      <c r="F55" s="529">
        <v>-1272</v>
      </c>
      <c r="G55" s="522">
        <v>-899</v>
      </c>
      <c r="H55" s="522">
        <v>-813</v>
      </c>
      <c r="I55" s="521">
        <v>-651</v>
      </c>
      <c r="J55" s="524">
        <v>-996</v>
      </c>
      <c r="K55" s="525">
        <v>-3490</v>
      </c>
      <c r="L55" s="526">
        <v>-2940</v>
      </c>
      <c r="M55" s="565">
        <v>-2278</v>
      </c>
      <c r="N55" s="565">
        <v>9223</v>
      </c>
      <c r="O55" s="565">
        <v>11514</v>
      </c>
      <c r="P55" s="565">
        <v>9103</v>
      </c>
      <c r="Q55" s="525">
        <v>18723</v>
      </c>
    </row>
    <row r="56" spans="2:17" ht="15.75" x14ac:dyDescent="0.25">
      <c r="B56" s="518"/>
      <c r="C56" s="519" t="s">
        <v>105</v>
      </c>
      <c r="D56" s="579"/>
      <c r="E56" s="579"/>
      <c r="F56" s="556">
        <v>1161011</v>
      </c>
      <c r="G56" s="558">
        <v>1226448</v>
      </c>
      <c r="H56" s="558">
        <v>1225655</v>
      </c>
      <c r="I56" s="557">
        <v>1268784</v>
      </c>
      <c r="J56" s="560">
        <v>1319421</v>
      </c>
      <c r="K56" s="561">
        <v>1378518</v>
      </c>
      <c r="L56" s="562">
        <v>1409036</v>
      </c>
      <c r="M56" s="573">
        <v>1427416</v>
      </c>
      <c r="N56" s="573">
        <v>1390965</v>
      </c>
      <c r="O56" s="573">
        <v>1399445</v>
      </c>
      <c r="P56" s="573">
        <v>1373021</v>
      </c>
      <c r="Q56" s="561">
        <v>1378016</v>
      </c>
    </row>
    <row r="57" spans="2:17" ht="15.75" x14ac:dyDescent="0.25">
      <c r="B57" s="518"/>
      <c r="C57" s="519"/>
      <c r="D57" s="519" t="s">
        <v>33</v>
      </c>
      <c r="E57" s="519"/>
      <c r="F57" s="529">
        <v>597062</v>
      </c>
      <c r="G57" s="522">
        <v>622506</v>
      </c>
      <c r="H57" s="522">
        <v>597024</v>
      </c>
      <c r="I57" s="521">
        <v>597024</v>
      </c>
      <c r="J57" s="524">
        <v>597021</v>
      </c>
      <c r="K57" s="525">
        <v>597021</v>
      </c>
      <c r="L57" s="526">
        <v>656519</v>
      </c>
      <c r="M57" s="565">
        <v>696270</v>
      </c>
      <c r="N57" s="565">
        <v>688652</v>
      </c>
      <c r="O57" s="565">
        <v>687702</v>
      </c>
      <c r="P57" s="565">
        <v>692070</v>
      </c>
      <c r="Q57" s="525">
        <v>680571</v>
      </c>
    </row>
    <row r="58" spans="2:17" ht="16.5" thickBot="1" x14ac:dyDescent="0.3">
      <c r="B58" s="531"/>
      <c r="C58" s="532"/>
      <c r="D58" s="532" t="s">
        <v>34</v>
      </c>
      <c r="E58" s="532"/>
      <c r="F58" s="580">
        <v>563949</v>
      </c>
      <c r="G58" s="581">
        <v>603942</v>
      </c>
      <c r="H58" s="581">
        <v>628631</v>
      </c>
      <c r="I58" s="582">
        <v>671760</v>
      </c>
      <c r="J58" s="524">
        <v>722400</v>
      </c>
      <c r="K58" s="525">
        <v>781497</v>
      </c>
      <c r="L58" s="526">
        <v>752517</v>
      </c>
      <c r="M58" s="565">
        <v>731146</v>
      </c>
      <c r="N58" s="565">
        <v>702313</v>
      </c>
      <c r="O58" s="565">
        <v>711743</v>
      </c>
      <c r="P58" s="565">
        <v>680951</v>
      </c>
      <c r="Q58" s="525">
        <v>697445</v>
      </c>
    </row>
    <row r="59" spans="2:17" ht="16.5" thickBot="1" x14ac:dyDescent="0.3">
      <c r="B59" s="566" t="s">
        <v>106</v>
      </c>
      <c r="C59" s="567"/>
      <c r="D59" s="567"/>
      <c r="E59" s="567"/>
      <c r="F59" s="614">
        <v>0</v>
      </c>
      <c r="G59" s="615">
        <v>0</v>
      </c>
      <c r="H59" s="615">
        <v>0</v>
      </c>
      <c r="I59" s="616">
        <v>0</v>
      </c>
      <c r="J59" s="524">
        <v>0</v>
      </c>
      <c r="K59" s="525">
        <v>0</v>
      </c>
      <c r="L59" s="526"/>
      <c r="M59" s="565"/>
      <c r="N59" s="565"/>
      <c r="O59" s="565"/>
      <c r="P59" s="565"/>
      <c r="Q59" s="525"/>
    </row>
    <row r="60" spans="2:17" ht="16.5" thickBot="1" x14ac:dyDescent="0.3">
      <c r="B60" s="507" t="s">
        <v>107</v>
      </c>
      <c r="C60" s="508"/>
      <c r="D60" s="508"/>
      <c r="E60" s="508"/>
      <c r="F60" s="617">
        <v>27880566</v>
      </c>
      <c r="G60" s="618">
        <v>28402234</v>
      </c>
      <c r="H60" s="618">
        <v>28710211</v>
      </c>
      <c r="I60" s="619">
        <v>29554683</v>
      </c>
      <c r="J60" s="560">
        <v>29392476</v>
      </c>
      <c r="K60" s="561">
        <v>30130468</v>
      </c>
      <c r="L60" s="562">
        <v>30678996</v>
      </c>
      <c r="M60" s="573">
        <v>30698214</v>
      </c>
      <c r="N60" s="573">
        <v>31178410</v>
      </c>
      <c r="O60" s="573">
        <v>32329944</v>
      </c>
      <c r="P60" s="573">
        <v>32843404</v>
      </c>
      <c r="Q60" s="620">
        <v>33397304</v>
      </c>
    </row>
    <row r="61" spans="2:17" ht="16.5" thickBot="1" x14ac:dyDescent="0.3">
      <c r="B61" s="621" t="s">
        <v>82</v>
      </c>
      <c r="C61" s="622"/>
      <c r="D61" s="622"/>
      <c r="E61" s="622"/>
      <c r="F61" s="623"/>
      <c r="G61" s="624"/>
      <c r="H61" s="624"/>
      <c r="I61" s="625"/>
      <c r="J61" s="625"/>
      <c r="K61" s="626"/>
      <c r="L61" s="627"/>
      <c r="M61" s="625"/>
      <c r="N61" s="625"/>
      <c r="O61" s="625"/>
      <c r="P61" s="625"/>
      <c r="Q61" s="628"/>
    </row>
    <row r="62" spans="2:17" ht="15.75" x14ac:dyDescent="0.25">
      <c r="B62" s="629" t="s">
        <v>108</v>
      </c>
      <c r="C62" s="630"/>
      <c r="D62" s="630"/>
      <c r="E62" s="630"/>
      <c r="F62" s="670">
        <v>148518</v>
      </c>
      <c r="G62" s="671">
        <v>455908</v>
      </c>
      <c r="H62" s="671">
        <v>116611</v>
      </c>
      <c r="I62" s="672">
        <v>288492</v>
      </c>
      <c r="J62" s="702">
        <v>122245</v>
      </c>
      <c r="K62" s="703">
        <v>154992</v>
      </c>
      <c r="L62" s="675">
        <v>90630</v>
      </c>
      <c r="M62" s="676">
        <v>94694</v>
      </c>
      <c r="N62" s="676">
        <v>53815</v>
      </c>
      <c r="O62" s="676">
        <v>44036</v>
      </c>
      <c r="P62" s="676">
        <v>61681</v>
      </c>
      <c r="Q62" s="674">
        <v>18304</v>
      </c>
    </row>
    <row r="63" spans="2:17" ht="15.75" x14ac:dyDescent="0.25">
      <c r="B63" s="633" t="s">
        <v>109</v>
      </c>
      <c r="C63" s="634"/>
      <c r="D63" s="634"/>
      <c r="E63" s="634"/>
      <c r="F63" s="529">
        <v>33435</v>
      </c>
      <c r="G63" s="522">
        <v>15756</v>
      </c>
      <c r="H63" s="522">
        <v>13588</v>
      </c>
      <c r="I63" s="521">
        <v>19254</v>
      </c>
      <c r="J63" s="631">
        <v>12821</v>
      </c>
      <c r="K63" s="632">
        <v>14483</v>
      </c>
      <c r="L63" s="526">
        <v>15365</v>
      </c>
      <c r="M63" s="565">
        <v>14645</v>
      </c>
      <c r="N63" s="565">
        <v>5404</v>
      </c>
      <c r="O63" s="565">
        <v>6487</v>
      </c>
      <c r="P63" s="565">
        <v>86304</v>
      </c>
      <c r="Q63" s="525">
        <v>94859</v>
      </c>
    </row>
    <row r="64" spans="2:17" ht="15.75" x14ac:dyDescent="0.25">
      <c r="B64" s="633" t="s">
        <v>110</v>
      </c>
      <c r="C64" s="634"/>
      <c r="D64" s="634"/>
      <c r="E64" s="634"/>
      <c r="F64" s="529">
        <v>321531</v>
      </c>
      <c r="G64" s="522">
        <v>317227</v>
      </c>
      <c r="H64" s="522">
        <v>319309</v>
      </c>
      <c r="I64" s="521">
        <v>321329</v>
      </c>
      <c r="J64" s="631">
        <v>0</v>
      </c>
      <c r="K64" s="632">
        <v>0</v>
      </c>
      <c r="L64" s="526"/>
      <c r="M64" s="565"/>
      <c r="N64" s="565">
        <v>714</v>
      </c>
      <c r="O64" s="565"/>
      <c r="P64" s="565"/>
      <c r="Q64" s="525"/>
    </row>
    <row r="65" spans="2:17" ht="15.75" x14ac:dyDescent="0.25">
      <c r="B65" s="633" t="s">
        <v>111</v>
      </c>
      <c r="C65" s="634"/>
      <c r="D65" s="634"/>
      <c r="E65" s="635"/>
      <c r="F65" s="529">
        <v>0</v>
      </c>
      <c r="G65" s="522">
        <v>0</v>
      </c>
      <c r="H65" s="522">
        <v>0</v>
      </c>
      <c r="I65" s="521">
        <v>0</v>
      </c>
      <c r="J65" s="631">
        <v>0</v>
      </c>
      <c r="K65" s="632">
        <v>0</v>
      </c>
      <c r="L65" s="526">
        <v>4</v>
      </c>
      <c r="M65" s="565"/>
      <c r="N65" s="565"/>
      <c r="O65" s="565"/>
      <c r="P65" s="565"/>
      <c r="Q65" s="525">
        <v>56</v>
      </c>
    </row>
    <row r="66" spans="2:17" ht="15.75" x14ac:dyDescent="0.25">
      <c r="B66" s="633" t="s">
        <v>112</v>
      </c>
      <c r="C66" s="635"/>
      <c r="D66" s="635"/>
      <c r="E66" s="635"/>
      <c r="F66" s="529">
        <v>0</v>
      </c>
      <c r="G66" s="522">
        <v>0</v>
      </c>
      <c r="H66" s="522">
        <v>0</v>
      </c>
      <c r="I66" s="521">
        <v>0</v>
      </c>
      <c r="J66" s="631">
        <v>0</v>
      </c>
      <c r="K66" s="632">
        <v>0</v>
      </c>
      <c r="L66" s="526"/>
      <c r="M66" s="565"/>
      <c r="N66" s="565"/>
      <c r="O66" s="565"/>
      <c r="P66" s="565"/>
      <c r="Q66" s="525"/>
    </row>
    <row r="67" spans="2:17" ht="16.5" thickBot="1" x14ac:dyDescent="0.3">
      <c r="B67" s="636" t="s">
        <v>113</v>
      </c>
      <c r="C67" s="637"/>
      <c r="D67" s="637"/>
      <c r="E67" s="637"/>
      <c r="F67" s="533">
        <v>0</v>
      </c>
      <c r="G67" s="535">
        <v>0</v>
      </c>
      <c r="H67" s="535">
        <v>0</v>
      </c>
      <c r="I67" s="534">
        <v>0</v>
      </c>
      <c r="J67" s="704">
        <v>0</v>
      </c>
      <c r="K67" s="705">
        <v>0</v>
      </c>
      <c r="L67" s="539"/>
      <c r="M67" s="668"/>
      <c r="N67" s="668"/>
      <c r="O67" s="668"/>
      <c r="P67" s="668"/>
      <c r="Q67" s="538"/>
    </row>
    <row r="68" spans="2:17" s="322" customFormat="1" ht="15.75" x14ac:dyDescent="0.25">
      <c r="B68" s="699"/>
      <c r="C68" s="698"/>
      <c r="D68" s="698"/>
      <c r="E68" s="698"/>
      <c r="F68" s="700"/>
      <c r="G68" s="700"/>
      <c r="H68" s="700"/>
      <c r="I68" s="700"/>
      <c r="J68" s="665"/>
      <c r="K68" s="665"/>
      <c r="L68" s="701"/>
      <c r="M68" s="701"/>
      <c r="N68" s="701"/>
      <c r="O68" s="701"/>
      <c r="P68" s="701"/>
      <c r="Q68" s="701"/>
    </row>
    <row r="69" spans="2:17" s="322" customFormat="1" ht="15.75" x14ac:dyDescent="0.25">
      <c r="B69" s="699"/>
      <c r="C69" s="698"/>
      <c r="D69" s="698"/>
      <c r="E69" s="698"/>
      <c r="F69" s="700"/>
      <c r="G69" s="700"/>
      <c r="H69" s="700"/>
      <c r="I69" s="700"/>
      <c r="J69" s="665"/>
      <c r="K69" s="665"/>
      <c r="L69" s="701"/>
      <c r="M69" s="701"/>
      <c r="N69" s="701"/>
      <c r="O69" s="701"/>
      <c r="P69" s="701"/>
      <c r="Q69" s="701"/>
    </row>
    <row r="70" spans="2:17" s="322" customFormat="1" ht="15.75" x14ac:dyDescent="0.25">
      <c r="B70" s="699"/>
      <c r="C70" s="698"/>
      <c r="D70" s="698"/>
      <c r="E70" s="698"/>
      <c r="F70" s="700"/>
      <c r="G70" s="700"/>
      <c r="H70" s="700"/>
      <c r="I70" s="700"/>
      <c r="J70" s="665"/>
      <c r="K70" s="665"/>
      <c r="L70" s="701"/>
      <c r="M70" s="701"/>
      <c r="N70" s="701"/>
      <c r="O70" s="701"/>
      <c r="P70" s="701"/>
      <c r="Q70" s="701"/>
    </row>
    <row r="71" spans="2:17" s="322" customFormat="1" ht="16.5" thickBot="1" x14ac:dyDescent="0.3">
      <c r="B71" s="699"/>
      <c r="C71" s="698"/>
      <c r="D71" s="698"/>
      <c r="E71" s="698"/>
      <c r="F71" s="700"/>
      <c r="G71" s="700"/>
      <c r="H71" s="700"/>
      <c r="I71" s="700"/>
      <c r="J71" s="665"/>
      <c r="K71" s="665"/>
      <c r="L71" s="701"/>
      <c r="M71" s="701"/>
      <c r="N71" s="701"/>
      <c r="O71" s="701"/>
      <c r="P71" s="701"/>
      <c r="Q71" s="701"/>
    </row>
    <row r="72" spans="2:17" ht="47.25" customHeight="1" x14ac:dyDescent="0.25">
      <c r="B72" s="1349" t="s">
        <v>151</v>
      </c>
      <c r="C72" s="1350"/>
      <c r="D72" s="1350"/>
      <c r="E72" s="1351"/>
      <c r="F72" s="638"/>
      <c r="G72" s="639"/>
      <c r="H72" s="639"/>
      <c r="I72" s="640"/>
      <c r="J72" s="640"/>
      <c r="K72" s="641"/>
      <c r="L72" s="642"/>
      <c r="M72" s="640"/>
      <c r="N72" s="640"/>
      <c r="O72" s="640"/>
      <c r="P72" s="640"/>
      <c r="Q72" s="643"/>
    </row>
    <row r="73" spans="2:17" ht="16.5" thickBot="1" x14ac:dyDescent="0.3">
      <c r="B73" s="644"/>
      <c r="C73" s="645"/>
      <c r="D73" s="645"/>
      <c r="E73" s="645"/>
      <c r="F73" s="646"/>
      <c r="G73" s="647"/>
      <c r="H73" s="647"/>
      <c r="I73" s="648"/>
      <c r="J73" s="648"/>
      <c r="K73" s="649"/>
      <c r="L73" s="650"/>
      <c r="M73" s="648"/>
      <c r="N73" s="648"/>
      <c r="O73" s="648"/>
      <c r="P73" s="648"/>
      <c r="Q73" s="651"/>
    </row>
    <row r="74" spans="2:17" ht="15.75" x14ac:dyDescent="0.25">
      <c r="B74" s="507" t="s">
        <v>114</v>
      </c>
      <c r="C74" s="543"/>
      <c r="D74" s="543"/>
      <c r="E74" s="543"/>
      <c r="F74" s="652">
        <v>1255126</v>
      </c>
      <c r="G74" s="511">
        <v>1004523</v>
      </c>
      <c r="H74" s="511">
        <v>1418420</v>
      </c>
      <c r="I74" s="510">
        <v>1871421</v>
      </c>
      <c r="J74" s="560">
        <v>1516123</v>
      </c>
      <c r="K74" s="561">
        <v>1648883</v>
      </c>
      <c r="L74" s="562">
        <v>1806691</v>
      </c>
      <c r="M74" s="573">
        <v>1777261</v>
      </c>
      <c r="N74" s="573">
        <v>2327033</v>
      </c>
      <c r="O74" s="573">
        <v>3035788</v>
      </c>
      <c r="P74" s="573">
        <v>2842741</v>
      </c>
      <c r="Q74" s="549">
        <v>3480774</v>
      </c>
    </row>
    <row r="75" spans="2:17" ht="15.75" x14ac:dyDescent="0.25">
      <c r="B75" s="518"/>
      <c r="C75" s="519" t="s">
        <v>115</v>
      </c>
      <c r="D75" s="653"/>
      <c r="E75" s="653"/>
      <c r="F75" s="529">
        <v>329297</v>
      </c>
      <c r="G75" s="522">
        <v>278917</v>
      </c>
      <c r="H75" s="522">
        <v>254100</v>
      </c>
      <c r="I75" s="521">
        <v>247751</v>
      </c>
      <c r="J75" s="524">
        <v>314663</v>
      </c>
      <c r="K75" s="525">
        <v>261725</v>
      </c>
      <c r="L75" s="526">
        <v>281078</v>
      </c>
      <c r="M75" s="565">
        <v>312237</v>
      </c>
      <c r="N75" s="565">
        <v>269509</v>
      </c>
      <c r="O75" s="565">
        <v>314614</v>
      </c>
      <c r="P75" s="565">
        <v>289658</v>
      </c>
      <c r="Q75" s="525">
        <v>398260</v>
      </c>
    </row>
    <row r="76" spans="2:17" ht="15.75" x14ac:dyDescent="0.25">
      <c r="B76" s="518"/>
      <c r="C76" s="519" t="s">
        <v>39</v>
      </c>
      <c r="D76" s="519"/>
      <c r="E76" s="519"/>
      <c r="F76" s="529">
        <v>38749</v>
      </c>
      <c r="G76" s="522">
        <v>25895</v>
      </c>
      <c r="H76" s="522">
        <v>53088</v>
      </c>
      <c r="I76" s="521">
        <v>35306</v>
      </c>
      <c r="J76" s="524">
        <v>53191</v>
      </c>
      <c r="K76" s="525">
        <v>46980</v>
      </c>
      <c r="L76" s="526">
        <v>52199</v>
      </c>
      <c r="M76" s="565">
        <v>36319</v>
      </c>
      <c r="N76" s="565">
        <v>38116</v>
      </c>
      <c r="O76" s="565">
        <v>42328</v>
      </c>
      <c r="P76" s="565">
        <v>48525</v>
      </c>
      <c r="Q76" s="525">
        <v>42239</v>
      </c>
    </row>
    <row r="77" spans="2:17" ht="15.75" x14ac:dyDescent="0.25">
      <c r="B77" s="654"/>
      <c r="C77" s="530" t="s">
        <v>116</v>
      </c>
      <c r="D77" s="530"/>
      <c r="E77" s="567"/>
      <c r="F77" s="529">
        <v>279739</v>
      </c>
      <c r="G77" s="522">
        <v>319786</v>
      </c>
      <c r="H77" s="522">
        <v>346130</v>
      </c>
      <c r="I77" s="521">
        <v>244072</v>
      </c>
      <c r="J77" s="524">
        <v>340825</v>
      </c>
      <c r="K77" s="525">
        <v>297989</v>
      </c>
      <c r="L77" s="526">
        <v>336345</v>
      </c>
      <c r="M77" s="565">
        <v>294295</v>
      </c>
      <c r="N77" s="565">
        <v>416180</v>
      </c>
      <c r="O77" s="565">
        <v>432389</v>
      </c>
      <c r="P77" s="565">
        <v>460545</v>
      </c>
      <c r="Q77" s="525">
        <v>456831</v>
      </c>
    </row>
    <row r="78" spans="2:17" ht="15.75" x14ac:dyDescent="0.25">
      <c r="B78" s="518"/>
      <c r="C78" s="519"/>
      <c r="D78" s="519" t="s">
        <v>41</v>
      </c>
      <c r="E78" s="519"/>
      <c r="F78" s="529">
        <v>235641</v>
      </c>
      <c r="G78" s="522">
        <v>237624</v>
      </c>
      <c r="H78" s="522">
        <v>235006</v>
      </c>
      <c r="I78" s="521">
        <v>244066</v>
      </c>
      <c r="J78" s="524">
        <v>253934</v>
      </c>
      <c r="K78" s="525">
        <v>254078</v>
      </c>
      <c r="L78" s="526">
        <v>256898</v>
      </c>
      <c r="M78" s="565">
        <v>262360</v>
      </c>
      <c r="N78" s="565">
        <v>265077</v>
      </c>
      <c r="O78" s="565">
        <v>274281</v>
      </c>
      <c r="P78" s="565">
        <v>276682</v>
      </c>
      <c r="Q78" s="525">
        <v>283350</v>
      </c>
    </row>
    <row r="79" spans="2:17" ht="15.75" x14ac:dyDescent="0.25">
      <c r="B79" s="518"/>
      <c r="C79" s="519"/>
      <c r="D79" s="519" t="s">
        <v>42</v>
      </c>
      <c r="E79" s="519"/>
      <c r="F79" s="529">
        <v>44098</v>
      </c>
      <c r="G79" s="522">
        <v>82162</v>
      </c>
      <c r="H79" s="522">
        <v>111124</v>
      </c>
      <c r="I79" s="521">
        <v>6</v>
      </c>
      <c r="J79" s="524">
        <v>86891</v>
      </c>
      <c r="K79" s="525">
        <v>43911</v>
      </c>
      <c r="L79" s="526">
        <v>79447</v>
      </c>
      <c r="M79" s="565">
        <v>31935</v>
      </c>
      <c r="N79" s="565">
        <v>151103</v>
      </c>
      <c r="O79" s="565">
        <v>73284</v>
      </c>
      <c r="P79" s="565">
        <v>89857</v>
      </c>
      <c r="Q79" s="525">
        <v>75531</v>
      </c>
    </row>
    <row r="80" spans="2:17" ht="15.75" x14ac:dyDescent="0.25">
      <c r="B80" s="518"/>
      <c r="C80" s="519"/>
      <c r="D80" s="519" t="s">
        <v>43</v>
      </c>
      <c r="E80" s="519"/>
      <c r="F80" s="529">
        <v>0</v>
      </c>
      <c r="G80" s="522">
        <v>0</v>
      </c>
      <c r="H80" s="522">
        <v>0</v>
      </c>
      <c r="I80" s="521">
        <v>0</v>
      </c>
      <c r="J80" s="524">
        <v>0</v>
      </c>
      <c r="K80" s="525">
        <v>0</v>
      </c>
      <c r="L80" s="526"/>
      <c r="M80" s="565"/>
      <c r="N80" s="565"/>
      <c r="O80" s="565">
        <v>84824</v>
      </c>
      <c r="P80" s="565">
        <v>94006</v>
      </c>
      <c r="Q80" s="525">
        <v>97950</v>
      </c>
    </row>
    <row r="81" spans="2:17" ht="15.75" x14ac:dyDescent="0.25">
      <c r="B81" s="518"/>
      <c r="C81" s="655" t="s">
        <v>117</v>
      </c>
      <c r="D81" s="554"/>
      <c r="E81" s="519"/>
      <c r="F81" s="529">
        <v>607341</v>
      </c>
      <c r="G81" s="522">
        <v>379925</v>
      </c>
      <c r="H81" s="522">
        <v>765102</v>
      </c>
      <c r="I81" s="521">
        <v>1344292</v>
      </c>
      <c r="J81" s="524">
        <v>807444</v>
      </c>
      <c r="K81" s="525">
        <v>1042189</v>
      </c>
      <c r="L81" s="526">
        <v>1137069</v>
      </c>
      <c r="M81" s="565">
        <v>1134410</v>
      </c>
      <c r="N81" s="565">
        <v>1603228</v>
      </c>
      <c r="O81" s="565">
        <v>2246457</v>
      </c>
      <c r="P81" s="565">
        <v>2044013</v>
      </c>
      <c r="Q81" s="525">
        <v>2583444</v>
      </c>
    </row>
    <row r="82" spans="2:17" ht="15.75" x14ac:dyDescent="0.25">
      <c r="B82" s="518"/>
      <c r="C82" s="554"/>
      <c r="D82" s="656" t="s">
        <v>118</v>
      </c>
      <c r="E82" s="519"/>
      <c r="F82" s="529">
        <v>97673</v>
      </c>
      <c r="G82" s="522">
        <v>92067</v>
      </c>
      <c r="H82" s="522">
        <v>27</v>
      </c>
      <c r="I82" s="521">
        <v>260246</v>
      </c>
      <c r="J82" s="524">
        <v>130533</v>
      </c>
      <c r="K82" s="525">
        <v>200049</v>
      </c>
      <c r="L82" s="526">
        <v>160286</v>
      </c>
      <c r="M82" s="565">
        <v>240046</v>
      </c>
      <c r="N82" s="565">
        <v>691249</v>
      </c>
      <c r="O82" s="565">
        <v>574472</v>
      </c>
      <c r="P82" s="565">
        <v>414629</v>
      </c>
      <c r="Q82" s="525">
        <v>395351</v>
      </c>
    </row>
    <row r="83" spans="2:17" ht="16.5" thickBot="1" x14ac:dyDescent="0.3">
      <c r="B83" s="657"/>
      <c r="C83" s="579"/>
      <c r="D83" s="658" t="s">
        <v>119</v>
      </c>
      <c r="E83" s="567"/>
      <c r="F83" s="580">
        <v>509668</v>
      </c>
      <c r="G83" s="581">
        <v>287858</v>
      </c>
      <c r="H83" s="581">
        <v>765075</v>
      </c>
      <c r="I83" s="582">
        <v>1084046</v>
      </c>
      <c r="J83" s="583">
        <v>676911</v>
      </c>
      <c r="K83" s="584">
        <v>842140</v>
      </c>
      <c r="L83" s="585">
        <v>976783</v>
      </c>
      <c r="M83" s="586">
        <v>894364</v>
      </c>
      <c r="N83" s="586">
        <v>911979</v>
      </c>
      <c r="O83" s="586">
        <v>1671985</v>
      </c>
      <c r="P83" s="586">
        <v>1629384</v>
      </c>
      <c r="Q83" s="538">
        <v>2188093</v>
      </c>
    </row>
    <row r="84" spans="2:17" ht="15.75" x14ac:dyDescent="0.25">
      <c r="B84" s="542" t="s">
        <v>120</v>
      </c>
      <c r="C84" s="543"/>
      <c r="D84" s="597"/>
      <c r="E84" s="597"/>
      <c r="F84" s="652">
        <v>22170152</v>
      </c>
      <c r="G84" s="511">
        <v>22886501</v>
      </c>
      <c r="H84" s="511">
        <v>22903217</v>
      </c>
      <c r="I84" s="510">
        <v>23271796</v>
      </c>
      <c r="J84" s="513">
        <v>23495821</v>
      </c>
      <c r="K84" s="514">
        <v>23933500</v>
      </c>
      <c r="L84" s="515">
        <v>24271554</v>
      </c>
      <c r="M84" s="659">
        <v>24507815</v>
      </c>
      <c r="N84" s="659">
        <v>24491561</v>
      </c>
      <c r="O84" s="659">
        <v>24860112</v>
      </c>
      <c r="P84" s="659">
        <v>25030571</v>
      </c>
      <c r="Q84" s="549">
        <v>25193192</v>
      </c>
    </row>
    <row r="85" spans="2:17" ht="15.75" x14ac:dyDescent="0.25">
      <c r="B85" s="553"/>
      <c r="C85" s="554" t="s">
        <v>121</v>
      </c>
      <c r="D85" s="660"/>
      <c r="E85" s="661"/>
      <c r="F85" s="529">
        <v>58176</v>
      </c>
      <c r="G85" s="522">
        <v>60571</v>
      </c>
      <c r="H85" s="522">
        <v>58479</v>
      </c>
      <c r="I85" s="521">
        <v>62061</v>
      </c>
      <c r="J85" s="524">
        <v>64443</v>
      </c>
      <c r="K85" s="525">
        <v>60847</v>
      </c>
      <c r="L85" s="526">
        <v>71074</v>
      </c>
      <c r="M85" s="565">
        <v>64037</v>
      </c>
      <c r="N85" s="565">
        <v>5302</v>
      </c>
      <c r="O85" s="565">
        <v>1620</v>
      </c>
      <c r="P85" s="565">
        <v>2709</v>
      </c>
      <c r="Q85" s="525">
        <v>534</v>
      </c>
    </row>
    <row r="86" spans="2:17" ht="15.75" x14ac:dyDescent="0.25">
      <c r="B86" s="553"/>
      <c r="C86" s="655" t="s">
        <v>122</v>
      </c>
      <c r="D86" s="579"/>
      <c r="E86" s="554"/>
      <c r="F86" s="529">
        <v>0</v>
      </c>
      <c r="G86" s="522">
        <v>0</v>
      </c>
      <c r="H86" s="522">
        <v>0</v>
      </c>
      <c r="I86" s="521">
        <v>0</v>
      </c>
      <c r="J86" s="524">
        <v>0</v>
      </c>
      <c r="K86" s="525">
        <v>0</v>
      </c>
      <c r="L86" s="526"/>
      <c r="M86" s="565"/>
      <c r="N86" s="565"/>
      <c r="O86" s="565"/>
      <c r="P86" s="565"/>
      <c r="Q86" s="525"/>
    </row>
    <row r="87" spans="2:17" ht="15.75" x14ac:dyDescent="0.25">
      <c r="B87" s="553"/>
      <c r="C87" s="655" t="s">
        <v>123</v>
      </c>
      <c r="D87" s="662"/>
      <c r="E87" s="554"/>
      <c r="F87" s="529">
        <v>240603</v>
      </c>
      <c r="G87" s="522">
        <v>209977</v>
      </c>
      <c r="H87" s="522">
        <v>134671</v>
      </c>
      <c r="I87" s="521">
        <v>127288</v>
      </c>
      <c r="J87" s="524">
        <v>106323</v>
      </c>
      <c r="K87" s="525">
        <v>143283</v>
      </c>
      <c r="L87" s="526">
        <v>76328</v>
      </c>
      <c r="M87" s="565">
        <v>84776</v>
      </c>
      <c r="N87" s="565">
        <v>204966</v>
      </c>
      <c r="O87" s="565">
        <v>204675</v>
      </c>
      <c r="P87" s="565">
        <v>283623</v>
      </c>
      <c r="Q87" s="525">
        <v>245883</v>
      </c>
    </row>
    <row r="88" spans="2:17" ht="15.75" x14ac:dyDescent="0.25">
      <c r="B88" s="663"/>
      <c r="C88" s="607" t="s">
        <v>50</v>
      </c>
      <c r="D88" s="519"/>
      <c r="E88" s="519"/>
      <c r="F88" s="529">
        <v>4070782</v>
      </c>
      <c r="G88" s="522">
        <v>4163623</v>
      </c>
      <c r="H88" s="522">
        <v>4230192</v>
      </c>
      <c r="I88" s="521">
        <v>4258701</v>
      </c>
      <c r="J88" s="524">
        <v>4328646</v>
      </c>
      <c r="K88" s="525">
        <v>4346098</v>
      </c>
      <c r="L88" s="526">
        <v>4402296</v>
      </c>
      <c r="M88" s="565">
        <v>4464752</v>
      </c>
      <c r="N88" s="565">
        <v>4473472</v>
      </c>
      <c r="O88" s="565">
        <v>4557717</v>
      </c>
      <c r="P88" s="565">
        <v>4625633</v>
      </c>
      <c r="Q88" s="525">
        <v>4664794</v>
      </c>
    </row>
    <row r="89" spans="2:17" ht="15.75" x14ac:dyDescent="0.25">
      <c r="B89" s="518"/>
      <c r="C89" s="519" t="s">
        <v>51</v>
      </c>
      <c r="D89" s="519"/>
      <c r="E89" s="519"/>
      <c r="F89" s="529">
        <v>9551581</v>
      </c>
      <c r="G89" s="522">
        <v>9684795</v>
      </c>
      <c r="H89" s="522">
        <v>9945597</v>
      </c>
      <c r="I89" s="521">
        <v>10132877</v>
      </c>
      <c r="J89" s="524">
        <v>10220634</v>
      </c>
      <c r="K89" s="525">
        <v>10388843</v>
      </c>
      <c r="L89" s="526">
        <v>10595592</v>
      </c>
      <c r="M89" s="565">
        <v>10773448</v>
      </c>
      <c r="N89" s="565">
        <v>11648163</v>
      </c>
      <c r="O89" s="565">
        <v>11660943</v>
      </c>
      <c r="P89" s="565">
        <v>12201046</v>
      </c>
      <c r="Q89" s="525">
        <v>12363452</v>
      </c>
    </row>
    <row r="90" spans="2:17" ht="15.75" x14ac:dyDescent="0.25">
      <c r="B90" s="518"/>
      <c r="C90" s="519" t="s">
        <v>124</v>
      </c>
      <c r="D90" s="519"/>
      <c r="E90" s="519"/>
      <c r="F90" s="529">
        <v>1730581</v>
      </c>
      <c r="G90" s="522">
        <v>1778124</v>
      </c>
      <c r="H90" s="522">
        <v>1816242</v>
      </c>
      <c r="I90" s="521">
        <v>1860882</v>
      </c>
      <c r="J90" s="524">
        <v>1888205</v>
      </c>
      <c r="K90" s="525">
        <v>1950993</v>
      </c>
      <c r="L90" s="526">
        <v>2044634</v>
      </c>
      <c r="M90" s="565">
        <v>2060056</v>
      </c>
      <c r="N90" s="565">
        <v>1743040</v>
      </c>
      <c r="O90" s="565">
        <v>1931094</v>
      </c>
      <c r="P90" s="565">
        <v>1650158</v>
      </c>
      <c r="Q90" s="525">
        <v>1681771</v>
      </c>
    </row>
    <row r="91" spans="2:17" ht="15.75" x14ac:dyDescent="0.25">
      <c r="B91" s="518"/>
      <c r="C91" s="519" t="s">
        <v>125</v>
      </c>
      <c r="D91" s="519"/>
      <c r="E91" s="519"/>
      <c r="F91" s="529">
        <v>1155710</v>
      </c>
      <c r="G91" s="522">
        <v>1172885</v>
      </c>
      <c r="H91" s="522">
        <v>1180382</v>
      </c>
      <c r="I91" s="521">
        <v>1201327</v>
      </c>
      <c r="J91" s="524">
        <v>1246038</v>
      </c>
      <c r="K91" s="525">
        <v>1228309</v>
      </c>
      <c r="L91" s="526">
        <v>1246515</v>
      </c>
      <c r="M91" s="565">
        <v>1255958</v>
      </c>
      <c r="N91" s="565">
        <v>1248956</v>
      </c>
      <c r="O91" s="565">
        <v>1287566</v>
      </c>
      <c r="P91" s="565">
        <v>1358163</v>
      </c>
      <c r="Q91" s="525">
        <v>1400953</v>
      </c>
    </row>
    <row r="92" spans="2:17" ht="15.75" x14ac:dyDescent="0.25">
      <c r="B92" s="518"/>
      <c r="C92" s="519" t="s">
        <v>53</v>
      </c>
      <c r="D92" s="519"/>
      <c r="E92" s="519"/>
      <c r="F92" s="529">
        <v>4716565</v>
      </c>
      <c r="G92" s="522">
        <v>5160965</v>
      </c>
      <c r="H92" s="522">
        <v>4951984</v>
      </c>
      <c r="I92" s="521">
        <v>4985906</v>
      </c>
      <c r="J92" s="524">
        <v>5020971</v>
      </c>
      <c r="K92" s="525">
        <v>5250435</v>
      </c>
      <c r="L92" s="526">
        <v>5194573</v>
      </c>
      <c r="M92" s="565">
        <v>5232980</v>
      </c>
      <c r="N92" s="565">
        <v>4604789</v>
      </c>
      <c r="O92" s="565">
        <v>4674660</v>
      </c>
      <c r="P92" s="565">
        <v>4375145</v>
      </c>
      <c r="Q92" s="525">
        <v>4308664</v>
      </c>
    </row>
    <row r="93" spans="2:17" ht="15.75" x14ac:dyDescent="0.25">
      <c r="B93" s="518"/>
      <c r="C93" s="607" t="s">
        <v>126</v>
      </c>
      <c r="D93" s="519"/>
      <c r="E93" s="519"/>
      <c r="F93" s="529">
        <v>0</v>
      </c>
      <c r="G93" s="522">
        <v>0</v>
      </c>
      <c r="H93" s="522">
        <v>0</v>
      </c>
      <c r="I93" s="521">
        <v>0</v>
      </c>
      <c r="J93" s="524">
        <v>0</v>
      </c>
      <c r="K93" s="525">
        <v>0</v>
      </c>
      <c r="L93" s="526">
        <v>12686</v>
      </c>
      <c r="M93" s="565">
        <v>12867</v>
      </c>
      <c r="N93" s="565">
        <v>13217</v>
      </c>
      <c r="O93" s="565">
        <v>13169</v>
      </c>
      <c r="P93" s="565">
        <v>13330</v>
      </c>
      <c r="Q93" s="525">
        <v>13499</v>
      </c>
    </row>
    <row r="94" spans="2:17" ht="15.75" x14ac:dyDescent="0.25">
      <c r="B94" s="518"/>
      <c r="C94" s="519" t="s">
        <v>55</v>
      </c>
      <c r="D94" s="519"/>
      <c r="E94" s="519"/>
      <c r="F94" s="529">
        <v>17017</v>
      </c>
      <c r="G94" s="522">
        <v>17205</v>
      </c>
      <c r="H94" s="522">
        <v>17408</v>
      </c>
      <c r="I94" s="521">
        <v>14892</v>
      </c>
      <c r="J94" s="524">
        <v>15077</v>
      </c>
      <c r="K94" s="525">
        <v>15262</v>
      </c>
      <c r="L94" s="526"/>
      <c r="M94" s="565"/>
      <c r="N94" s="565"/>
      <c r="O94" s="565"/>
      <c r="P94" s="565"/>
      <c r="Q94" s="525"/>
    </row>
    <row r="95" spans="2:17" ht="15.75" x14ac:dyDescent="0.25">
      <c r="B95" s="518"/>
      <c r="C95" s="607" t="s">
        <v>56</v>
      </c>
      <c r="D95" s="519"/>
      <c r="E95" s="519"/>
      <c r="F95" s="529">
        <v>0</v>
      </c>
      <c r="G95" s="522">
        <v>0</v>
      </c>
      <c r="H95" s="522">
        <v>0</v>
      </c>
      <c r="I95" s="521">
        <v>0</v>
      </c>
      <c r="J95" s="524">
        <v>0</v>
      </c>
      <c r="K95" s="525">
        <v>0</v>
      </c>
      <c r="L95" s="664"/>
      <c r="M95" s="665"/>
      <c r="N95" s="665"/>
      <c r="O95" s="665"/>
      <c r="P95" s="665"/>
      <c r="Q95" s="666"/>
    </row>
    <row r="96" spans="2:17" ht="15.75" x14ac:dyDescent="0.25">
      <c r="B96" s="654"/>
      <c r="C96" s="667" t="s">
        <v>127</v>
      </c>
      <c r="D96" s="530"/>
      <c r="E96" s="530"/>
      <c r="F96" s="529">
        <v>364014</v>
      </c>
      <c r="G96" s="522">
        <v>356369</v>
      </c>
      <c r="H96" s="522">
        <v>326470</v>
      </c>
      <c r="I96" s="521">
        <v>317450</v>
      </c>
      <c r="J96" s="524">
        <v>319348</v>
      </c>
      <c r="K96" s="525">
        <v>299193</v>
      </c>
      <c r="L96" s="526">
        <v>300504</v>
      </c>
      <c r="M96" s="565">
        <v>291680</v>
      </c>
      <c r="N96" s="565">
        <v>292238</v>
      </c>
      <c r="O96" s="565">
        <v>271124</v>
      </c>
      <c r="P96" s="565">
        <v>277832</v>
      </c>
      <c r="Q96" s="525">
        <v>279087</v>
      </c>
    </row>
    <row r="97" spans="2:17" ht="16.5" thickBot="1" x14ac:dyDescent="0.3">
      <c r="B97" s="531"/>
      <c r="C97" s="532" t="s">
        <v>128</v>
      </c>
      <c r="D97" s="532"/>
      <c r="E97" s="532"/>
      <c r="F97" s="533">
        <v>265123</v>
      </c>
      <c r="G97" s="535">
        <v>281987</v>
      </c>
      <c r="H97" s="535">
        <v>241792</v>
      </c>
      <c r="I97" s="534">
        <v>310412</v>
      </c>
      <c r="J97" s="537">
        <v>286136</v>
      </c>
      <c r="K97" s="538">
        <v>250237</v>
      </c>
      <c r="L97" s="539">
        <v>327352</v>
      </c>
      <c r="M97" s="668">
        <v>267261</v>
      </c>
      <c r="N97" s="668">
        <v>257418</v>
      </c>
      <c r="O97" s="668">
        <v>257544</v>
      </c>
      <c r="P97" s="668">
        <v>242932</v>
      </c>
      <c r="Q97" s="538">
        <v>234555</v>
      </c>
    </row>
    <row r="98" spans="2:17" ht="15.75" x14ac:dyDescent="0.25">
      <c r="B98" s="669"/>
      <c r="C98" s="554" t="s">
        <v>60</v>
      </c>
      <c r="D98" s="554"/>
      <c r="E98" s="554"/>
      <c r="F98" s="670">
        <v>187889</v>
      </c>
      <c r="G98" s="671">
        <v>193560</v>
      </c>
      <c r="H98" s="671">
        <v>194941</v>
      </c>
      <c r="I98" s="672">
        <v>191688</v>
      </c>
      <c r="J98" s="673">
        <v>191916</v>
      </c>
      <c r="K98" s="674">
        <v>217313</v>
      </c>
      <c r="L98" s="675">
        <v>223339</v>
      </c>
      <c r="M98" s="676">
        <v>220612</v>
      </c>
      <c r="N98" s="676">
        <v>223045</v>
      </c>
      <c r="O98" s="676">
        <v>228973</v>
      </c>
      <c r="P98" s="676">
        <v>246348</v>
      </c>
      <c r="Q98" s="602">
        <v>300292</v>
      </c>
    </row>
    <row r="99" spans="2:17" ht="15.75" x14ac:dyDescent="0.25">
      <c r="B99" s="669"/>
      <c r="C99" s="519" t="s">
        <v>61</v>
      </c>
      <c r="D99" s="554"/>
      <c r="E99" s="554"/>
      <c r="F99" s="529">
        <v>258616</v>
      </c>
      <c r="G99" s="522">
        <v>263479</v>
      </c>
      <c r="H99" s="522">
        <v>267688</v>
      </c>
      <c r="I99" s="521">
        <v>269144</v>
      </c>
      <c r="J99" s="524">
        <v>270562</v>
      </c>
      <c r="K99" s="525">
        <v>266518</v>
      </c>
      <c r="L99" s="526">
        <v>270113</v>
      </c>
      <c r="M99" s="565">
        <v>273170</v>
      </c>
      <c r="N99" s="565">
        <v>273637</v>
      </c>
      <c r="O99" s="565">
        <v>286760</v>
      </c>
      <c r="P99" s="565">
        <v>289513</v>
      </c>
      <c r="Q99" s="525">
        <v>293980</v>
      </c>
    </row>
    <row r="100" spans="2:17" ht="16.5" thickBot="1" x14ac:dyDescent="0.3">
      <c r="B100" s="677"/>
      <c r="C100" s="532" t="s">
        <v>62</v>
      </c>
      <c r="D100" s="532"/>
      <c r="E100" s="532"/>
      <c r="F100" s="533">
        <v>152506</v>
      </c>
      <c r="G100" s="535">
        <v>154753</v>
      </c>
      <c r="H100" s="535">
        <v>155868</v>
      </c>
      <c r="I100" s="534">
        <v>157448</v>
      </c>
      <c r="J100" s="537">
        <v>160215</v>
      </c>
      <c r="K100" s="538">
        <v>162328</v>
      </c>
      <c r="L100" s="539">
        <v>161013</v>
      </c>
      <c r="M100" s="668">
        <v>165760</v>
      </c>
      <c r="N100" s="668">
        <v>169031</v>
      </c>
      <c r="O100" s="668">
        <v>166773</v>
      </c>
      <c r="P100" s="668">
        <v>168723</v>
      </c>
      <c r="Q100" s="584">
        <v>169228</v>
      </c>
    </row>
    <row r="101" spans="2:17" ht="16.5" thickBot="1" x14ac:dyDescent="0.3">
      <c r="B101" s="678" t="s">
        <v>129</v>
      </c>
      <c r="C101" s="679"/>
      <c r="D101" s="679"/>
      <c r="E101" s="679"/>
      <c r="F101" s="617">
        <v>21571141</v>
      </c>
      <c r="G101" s="618">
        <v>22274709</v>
      </c>
      <c r="H101" s="618">
        <v>22284720</v>
      </c>
      <c r="I101" s="619">
        <v>22653516</v>
      </c>
      <c r="J101" s="680">
        <v>22873128</v>
      </c>
      <c r="K101" s="681">
        <v>23287341</v>
      </c>
      <c r="L101" s="682">
        <v>23617089</v>
      </c>
      <c r="M101" s="683">
        <v>23848273</v>
      </c>
      <c r="N101" s="683">
        <v>23825848</v>
      </c>
      <c r="O101" s="683">
        <v>24177606</v>
      </c>
      <c r="P101" s="683">
        <v>24325987</v>
      </c>
      <c r="Q101" s="596">
        <v>24429692</v>
      </c>
    </row>
    <row r="102" spans="2:17" ht="15.75" x14ac:dyDescent="0.25">
      <c r="B102" s="507" t="s">
        <v>130</v>
      </c>
      <c r="C102" s="508"/>
      <c r="D102" s="508"/>
      <c r="E102" s="508"/>
      <c r="F102" s="652">
        <v>1572606</v>
      </c>
      <c r="G102" s="511">
        <v>1563016</v>
      </c>
      <c r="H102" s="511">
        <v>1505124</v>
      </c>
      <c r="I102" s="510">
        <v>1526629</v>
      </c>
      <c r="J102" s="513">
        <v>1560654</v>
      </c>
      <c r="K102" s="514">
        <v>1565185</v>
      </c>
      <c r="L102" s="515">
        <v>1553896</v>
      </c>
      <c r="M102" s="659">
        <v>1540639</v>
      </c>
      <c r="N102" s="659">
        <v>1594868</v>
      </c>
      <c r="O102" s="659">
        <v>1628474</v>
      </c>
      <c r="P102" s="659">
        <v>1651084</v>
      </c>
      <c r="Q102" s="549">
        <v>1676184</v>
      </c>
    </row>
    <row r="103" spans="2:17" ht="15.75" x14ac:dyDescent="0.25">
      <c r="B103" s="518"/>
      <c r="C103" s="519" t="s">
        <v>131</v>
      </c>
      <c r="D103" s="519"/>
      <c r="E103" s="519"/>
      <c r="F103" s="529">
        <v>1572606</v>
      </c>
      <c r="G103" s="522">
        <v>1563016</v>
      </c>
      <c r="H103" s="522">
        <v>1505124</v>
      </c>
      <c r="I103" s="521">
        <v>1526629</v>
      </c>
      <c r="J103" s="524">
        <v>1560654</v>
      </c>
      <c r="K103" s="525">
        <v>1565185</v>
      </c>
      <c r="L103" s="526">
        <v>1553896</v>
      </c>
      <c r="M103" s="565">
        <v>1540639</v>
      </c>
      <c r="N103" s="565">
        <v>1592944</v>
      </c>
      <c r="O103" s="565">
        <v>1628474</v>
      </c>
      <c r="P103" s="565">
        <v>1651084</v>
      </c>
      <c r="Q103" s="525">
        <v>1664947</v>
      </c>
    </row>
    <row r="104" spans="2:17" ht="15.75" x14ac:dyDescent="0.25">
      <c r="B104" s="518"/>
      <c r="C104" s="519" t="s">
        <v>65</v>
      </c>
      <c r="D104" s="519"/>
      <c r="E104" s="519"/>
      <c r="F104" s="529">
        <v>0</v>
      </c>
      <c r="G104" s="522">
        <v>0</v>
      </c>
      <c r="H104" s="522">
        <v>0</v>
      </c>
      <c r="I104" s="521">
        <v>0</v>
      </c>
      <c r="J104" s="524">
        <v>0</v>
      </c>
      <c r="K104" s="525">
        <v>0</v>
      </c>
      <c r="L104" s="526"/>
      <c r="M104" s="565"/>
      <c r="N104" s="565"/>
      <c r="O104" s="565"/>
      <c r="P104" s="565"/>
      <c r="Q104" s="525"/>
    </row>
    <row r="105" spans="2:17" ht="15.75" x14ac:dyDescent="0.25">
      <c r="B105" s="654"/>
      <c r="C105" s="530" t="s">
        <v>132</v>
      </c>
      <c r="D105" s="530"/>
      <c r="E105" s="530"/>
      <c r="F105" s="529">
        <v>0</v>
      </c>
      <c r="G105" s="522">
        <v>0</v>
      </c>
      <c r="H105" s="522">
        <v>0</v>
      </c>
      <c r="I105" s="521">
        <v>0</v>
      </c>
      <c r="J105" s="524">
        <v>0</v>
      </c>
      <c r="K105" s="525">
        <v>0</v>
      </c>
      <c r="L105" s="526"/>
      <c r="M105" s="565"/>
      <c r="N105" s="565"/>
      <c r="O105" s="565"/>
      <c r="P105" s="565"/>
      <c r="Q105" s="525">
        <v>11237</v>
      </c>
    </row>
    <row r="106" spans="2:17" ht="16.5" thickBot="1" x14ac:dyDescent="0.3">
      <c r="B106" s="531"/>
      <c r="C106" s="532" t="s">
        <v>43</v>
      </c>
      <c r="D106" s="532"/>
      <c r="E106" s="532"/>
      <c r="F106" s="533">
        <v>0</v>
      </c>
      <c r="G106" s="535">
        <v>0</v>
      </c>
      <c r="H106" s="535">
        <v>0</v>
      </c>
      <c r="I106" s="534">
        <v>0</v>
      </c>
      <c r="J106" s="537">
        <v>0</v>
      </c>
      <c r="K106" s="538">
        <v>0</v>
      </c>
      <c r="L106" s="539"/>
      <c r="M106" s="668"/>
      <c r="N106" s="668">
        <v>1924</v>
      </c>
      <c r="O106" s="668"/>
      <c r="P106" s="668"/>
      <c r="Q106" s="538"/>
    </row>
    <row r="107" spans="2:17" ht="15.75" x14ac:dyDescent="0.25">
      <c r="B107" s="553" t="s">
        <v>133</v>
      </c>
      <c r="C107" s="555"/>
      <c r="D107" s="555"/>
      <c r="E107" s="555"/>
      <c r="F107" s="544">
        <v>1172478</v>
      </c>
      <c r="G107" s="546">
        <v>1090352</v>
      </c>
      <c r="H107" s="546">
        <v>1039531</v>
      </c>
      <c r="I107" s="545">
        <v>976790</v>
      </c>
      <c r="J107" s="548">
        <v>1056833</v>
      </c>
      <c r="K107" s="549">
        <v>1059908</v>
      </c>
      <c r="L107" s="550">
        <v>1018423</v>
      </c>
      <c r="M107" s="609">
        <v>1017648</v>
      </c>
      <c r="N107" s="609">
        <v>1205553</v>
      </c>
      <c r="O107" s="609">
        <v>1005378</v>
      </c>
      <c r="P107" s="609">
        <v>1020884</v>
      </c>
      <c r="Q107" s="549">
        <v>1071334</v>
      </c>
    </row>
    <row r="108" spans="2:17" ht="15.75" x14ac:dyDescent="0.25">
      <c r="B108" s="518"/>
      <c r="C108" s="519" t="s">
        <v>134</v>
      </c>
      <c r="D108" s="519"/>
      <c r="E108" s="519"/>
      <c r="F108" s="529">
        <v>1172478</v>
      </c>
      <c r="G108" s="522">
        <v>1090352</v>
      </c>
      <c r="H108" s="522">
        <v>1039531</v>
      </c>
      <c r="I108" s="521">
        <v>976790</v>
      </c>
      <c r="J108" s="524">
        <v>1056833</v>
      </c>
      <c r="K108" s="525">
        <v>1059908</v>
      </c>
      <c r="L108" s="526">
        <v>1018423</v>
      </c>
      <c r="M108" s="565">
        <v>1017648</v>
      </c>
      <c r="N108" s="565">
        <v>1205553</v>
      </c>
      <c r="O108" s="565">
        <v>1005378</v>
      </c>
      <c r="P108" s="565">
        <v>1020884</v>
      </c>
      <c r="Q108" s="525">
        <v>1071344</v>
      </c>
    </row>
    <row r="109" spans="2:17" ht="15.75" x14ac:dyDescent="0.25">
      <c r="B109" s="518"/>
      <c r="C109" s="519" t="s">
        <v>135</v>
      </c>
      <c r="D109" s="519"/>
      <c r="E109" s="519"/>
      <c r="F109" s="529">
        <v>0</v>
      </c>
      <c r="G109" s="522">
        <v>0</v>
      </c>
      <c r="H109" s="522">
        <v>0</v>
      </c>
      <c r="I109" s="521">
        <v>0</v>
      </c>
      <c r="J109" s="524">
        <v>0</v>
      </c>
      <c r="K109" s="525">
        <v>0</v>
      </c>
      <c r="L109" s="526"/>
      <c r="M109" s="565"/>
      <c r="N109" s="565"/>
      <c r="O109" s="565"/>
      <c r="P109" s="565"/>
      <c r="Q109" s="525"/>
    </row>
    <row r="110" spans="2:17" ht="16.5" thickBot="1" x14ac:dyDescent="0.3">
      <c r="B110" s="531"/>
      <c r="C110" s="532" t="s">
        <v>69</v>
      </c>
      <c r="D110" s="532"/>
      <c r="E110" s="532"/>
      <c r="F110" s="580">
        <v>0</v>
      </c>
      <c r="G110" s="581">
        <v>0</v>
      </c>
      <c r="H110" s="581">
        <v>0</v>
      </c>
      <c r="I110" s="582">
        <v>0</v>
      </c>
      <c r="J110" s="583">
        <v>0</v>
      </c>
      <c r="K110" s="584">
        <v>0</v>
      </c>
      <c r="L110" s="585"/>
      <c r="M110" s="586"/>
      <c r="N110" s="586"/>
      <c r="O110" s="586"/>
      <c r="P110" s="586"/>
      <c r="Q110" s="538"/>
    </row>
    <row r="111" spans="2:17" ht="15.75" x14ac:dyDescent="0.25">
      <c r="B111" s="553" t="s">
        <v>136</v>
      </c>
      <c r="C111" s="555"/>
      <c r="D111" s="555"/>
      <c r="E111" s="555"/>
      <c r="F111" s="670">
        <v>871597</v>
      </c>
      <c r="G111" s="671">
        <v>707470</v>
      </c>
      <c r="H111" s="671">
        <v>844178</v>
      </c>
      <c r="I111" s="672">
        <v>850208</v>
      </c>
      <c r="J111" s="673">
        <v>851067</v>
      </c>
      <c r="K111" s="674">
        <v>1035495</v>
      </c>
      <c r="L111" s="675">
        <v>1000731</v>
      </c>
      <c r="M111" s="676">
        <v>992213</v>
      </c>
      <c r="N111" s="676">
        <v>758997</v>
      </c>
      <c r="O111" s="676">
        <v>1002967</v>
      </c>
      <c r="P111" s="676">
        <v>944572</v>
      </c>
      <c r="Q111" s="602">
        <v>1046340</v>
      </c>
    </row>
    <row r="112" spans="2:17" ht="15.75" x14ac:dyDescent="0.25">
      <c r="B112" s="518"/>
      <c r="C112" s="519" t="s">
        <v>134</v>
      </c>
      <c r="D112" s="519"/>
      <c r="E112" s="519"/>
      <c r="F112" s="529">
        <v>871597</v>
      </c>
      <c r="G112" s="522">
        <v>707470</v>
      </c>
      <c r="H112" s="522">
        <v>844178</v>
      </c>
      <c r="I112" s="521">
        <v>850208</v>
      </c>
      <c r="J112" s="524">
        <v>851067</v>
      </c>
      <c r="K112" s="525">
        <v>1005495</v>
      </c>
      <c r="L112" s="526">
        <v>970731</v>
      </c>
      <c r="M112" s="565">
        <v>992213</v>
      </c>
      <c r="N112" s="565">
        <v>758997</v>
      </c>
      <c r="O112" s="565">
        <v>1002967</v>
      </c>
      <c r="P112" s="565">
        <v>944572</v>
      </c>
      <c r="Q112" s="525">
        <v>1046340</v>
      </c>
    </row>
    <row r="113" spans="2:17" ht="15.75" x14ac:dyDescent="0.25">
      <c r="B113" s="518"/>
      <c r="C113" s="519" t="s">
        <v>69</v>
      </c>
      <c r="D113" s="519"/>
      <c r="E113" s="519"/>
      <c r="F113" s="529">
        <v>0</v>
      </c>
      <c r="G113" s="522">
        <v>0</v>
      </c>
      <c r="H113" s="522">
        <v>0</v>
      </c>
      <c r="I113" s="521">
        <v>0</v>
      </c>
      <c r="J113" s="524">
        <v>0</v>
      </c>
      <c r="K113" s="525">
        <v>30000</v>
      </c>
      <c r="L113" s="526">
        <v>30000</v>
      </c>
      <c r="M113" s="565"/>
      <c r="N113" s="565"/>
      <c r="O113" s="565"/>
      <c r="P113" s="565"/>
      <c r="Q113" s="525"/>
    </row>
    <row r="114" spans="2:17" ht="16.5" thickBot="1" x14ac:dyDescent="0.3">
      <c r="B114" s="654"/>
      <c r="C114" s="530" t="s">
        <v>70</v>
      </c>
      <c r="D114" s="530"/>
      <c r="E114" s="530"/>
      <c r="F114" s="533">
        <v>0</v>
      </c>
      <c r="G114" s="535">
        <v>0</v>
      </c>
      <c r="H114" s="535">
        <v>0</v>
      </c>
      <c r="I114" s="534">
        <v>0</v>
      </c>
      <c r="J114" s="537">
        <v>0</v>
      </c>
      <c r="K114" s="538">
        <v>0</v>
      </c>
      <c r="L114" s="539"/>
      <c r="M114" s="668"/>
      <c r="N114" s="668"/>
      <c r="O114" s="668"/>
      <c r="P114" s="668"/>
      <c r="Q114" s="538"/>
    </row>
    <row r="115" spans="2:17" ht="43.5" customHeight="1" thickBot="1" x14ac:dyDescent="0.3">
      <c r="B115" s="1352" t="s">
        <v>137</v>
      </c>
      <c r="C115" s="1353"/>
      <c r="D115" s="1353"/>
      <c r="E115" s="1354"/>
      <c r="F115" s="684">
        <v>15257</v>
      </c>
      <c r="G115" s="685">
        <v>15258</v>
      </c>
      <c r="H115" s="685">
        <v>15258</v>
      </c>
      <c r="I115" s="686">
        <v>15258</v>
      </c>
      <c r="J115" s="687">
        <v>15258</v>
      </c>
      <c r="K115" s="688">
        <v>12133</v>
      </c>
      <c r="L115" s="689">
        <v>11527</v>
      </c>
      <c r="M115" s="690">
        <v>11527</v>
      </c>
      <c r="N115" s="690">
        <v>9277</v>
      </c>
      <c r="O115" s="690">
        <v>8552</v>
      </c>
      <c r="P115" s="690">
        <v>10801</v>
      </c>
      <c r="Q115" s="691">
        <v>10802</v>
      </c>
    </row>
    <row r="116" spans="2:17" ht="16.5" thickBot="1" x14ac:dyDescent="0.3">
      <c r="B116" s="587" t="s">
        <v>138</v>
      </c>
      <c r="C116" s="588"/>
      <c r="D116" s="588"/>
      <c r="E116" s="588"/>
      <c r="F116" s="589">
        <v>3631938</v>
      </c>
      <c r="G116" s="590">
        <v>3376096</v>
      </c>
      <c r="H116" s="590">
        <v>3404091</v>
      </c>
      <c r="I116" s="591">
        <v>3368885</v>
      </c>
      <c r="J116" s="592">
        <v>3483812</v>
      </c>
      <c r="K116" s="593">
        <v>3672721</v>
      </c>
      <c r="L116" s="594">
        <v>3584577</v>
      </c>
      <c r="M116" s="595">
        <v>3562027</v>
      </c>
      <c r="N116" s="595">
        <v>3568695</v>
      </c>
      <c r="O116" s="595">
        <v>3645371</v>
      </c>
      <c r="P116" s="595">
        <v>3627341</v>
      </c>
      <c r="Q116" s="596">
        <v>3804670</v>
      </c>
    </row>
    <row r="117" spans="2:17" ht="15.75" x14ac:dyDescent="0.25">
      <c r="B117" s="566" t="s">
        <v>139</v>
      </c>
      <c r="C117" s="692"/>
      <c r="D117" s="692"/>
      <c r="E117" s="692"/>
      <c r="F117" s="598">
        <v>418183</v>
      </c>
      <c r="G117" s="599">
        <v>416133</v>
      </c>
      <c r="H117" s="599">
        <v>412868</v>
      </c>
      <c r="I117" s="600">
        <v>454300</v>
      </c>
      <c r="J117" s="601">
        <v>458033</v>
      </c>
      <c r="K117" s="602">
        <v>458848</v>
      </c>
      <c r="L117" s="605">
        <v>465456</v>
      </c>
      <c r="M117" s="606">
        <v>464543</v>
      </c>
      <c r="N117" s="606">
        <v>374505</v>
      </c>
      <c r="O117" s="606">
        <v>424697</v>
      </c>
      <c r="P117" s="606">
        <v>360771</v>
      </c>
      <c r="Q117" s="602">
        <v>360571</v>
      </c>
    </row>
    <row r="118" spans="2:17" ht="15.75" x14ac:dyDescent="0.25">
      <c r="B118" s="518"/>
      <c r="C118" s="519" t="s">
        <v>73</v>
      </c>
      <c r="D118" s="519"/>
      <c r="E118" s="519"/>
      <c r="F118" s="529">
        <v>216640</v>
      </c>
      <c r="G118" s="522">
        <v>217437</v>
      </c>
      <c r="H118" s="522">
        <v>216858</v>
      </c>
      <c r="I118" s="521">
        <v>259516</v>
      </c>
      <c r="J118" s="524">
        <v>263424</v>
      </c>
      <c r="K118" s="525">
        <v>254287</v>
      </c>
      <c r="L118" s="526">
        <v>254684</v>
      </c>
      <c r="M118" s="565">
        <v>254549</v>
      </c>
      <c r="N118" s="565">
        <v>159340</v>
      </c>
      <c r="O118" s="565">
        <v>218260</v>
      </c>
      <c r="P118" s="565">
        <v>165136</v>
      </c>
      <c r="Q118" s="525">
        <v>164007</v>
      </c>
    </row>
    <row r="119" spans="2:17" ht="15.75" x14ac:dyDescent="0.25">
      <c r="B119" s="518"/>
      <c r="C119" s="519" t="s">
        <v>74</v>
      </c>
      <c r="D119" s="519"/>
      <c r="E119" s="519"/>
      <c r="F119" s="529">
        <v>8957</v>
      </c>
      <c r="G119" s="522">
        <v>8836</v>
      </c>
      <c r="H119" s="522">
        <v>8702</v>
      </c>
      <c r="I119" s="521">
        <v>8572</v>
      </c>
      <c r="J119" s="524">
        <v>8438</v>
      </c>
      <c r="K119" s="525">
        <v>8309</v>
      </c>
      <c r="L119" s="526">
        <v>8175</v>
      </c>
      <c r="M119" s="565">
        <v>8041</v>
      </c>
      <c r="N119" s="565">
        <v>7911</v>
      </c>
      <c r="O119" s="565">
        <v>7777</v>
      </c>
      <c r="P119" s="565">
        <v>7648</v>
      </c>
      <c r="Q119" s="525">
        <v>7514</v>
      </c>
    </row>
    <row r="120" spans="2:17" ht="15.75" x14ac:dyDescent="0.25">
      <c r="B120" s="518"/>
      <c r="C120" s="519" t="s">
        <v>75</v>
      </c>
      <c r="D120" s="519"/>
      <c r="E120" s="519"/>
      <c r="F120" s="529">
        <v>96535</v>
      </c>
      <c r="G120" s="522">
        <v>94030</v>
      </c>
      <c r="H120" s="522">
        <v>90783</v>
      </c>
      <c r="I120" s="521">
        <v>89379</v>
      </c>
      <c r="J120" s="524">
        <v>88507</v>
      </c>
      <c r="K120" s="525">
        <v>90028</v>
      </c>
      <c r="L120" s="526">
        <v>84946</v>
      </c>
      <c r="M120" s="565">
        <v>85654</v>
      </c>
      <c r="N120" s="565">
        <v>90836</v>
      </c>
      <c r="O120" s="565">
        <v>91577</v>
      </c>
      <c r="P120" s="565">
        <v>105045</v>
      </c>
      <c r="Q120" s="525">
        <v>92671</v>
      </c>
    </row>
    <row r="121" spans="2:17" ht="16.5" thickBot="1" x14ac:dyDescent="0.3">
      <c r="B121" s="654"/>
      <c r="C121" s="530" t="s">
        <v>76</v>
      </c>
      <c r="D121" s="530"/>
      <c r="E121" s="530"/>
      <c r="F121" s="580">
        <v>96051</v>
      </c>
      <c r="G121" s="581">
        <v>95830</v>
      </c>
      <c r="H121" s="581">
        <v>96525</v>
      </c>
      <c r="I121" s="582">
        <v>96833</v>
      </c>
      <c r="J121" s="583">
        <v>97664</v>
      </c>
      <c r="K121" s="584">
        <v>106224</v>
      </c>
      <c r="L121" s="585">
        <v>117651</v>
      </c>
      <c r="M121" s="586">
        <v>116299</v>
      </c>
      <c r="N121" s="586">
        <v>116418</v>
      </c>
      <c r="O121" s="586">
        <v>107083</v>
      </c>
      <c r="P121" s="586">
        <v>82942</v>
      </c>
      <c r="Q121" s="538">
        <v>96379</v>
      </c>
    </row>
    <row r="122" spans="2:17" ht="15.75" x14ac:dyDescent="0.25">
      <c r="B122" s="542" t="s">
        <v>77</v>
      </c>
      <c r="C122" s="543"/>
      <c r="D122" s="543"/>
      <c r="E122" s="543"/>
      <c r="F122" s="670">
        <v>1004178</v>
      </c>
      <c r="G122" s="671">
        <v>1330773</v>
      </c>
      <c r="H122" s="671">
        <v>1190112</v>
      </c>
      <c r="I122" s="672">
        <v>1206561</v>
      </c>
      <c r="J122" s="673">
        <v>1061380</v>
      </c>
      <c r="K122" s="674">
        <v>1062675</v>
      </c>
      <c r="L122" s="675">
        <v>1205183</v>
      </c>
      <c r="M122" s="676">
        <v>1046110</v>
      </c>
      <c r="N122" s="676">
        <v>1082327</v>
      </c>
      <c r="O122" s="676">
        <v>1046480</v>
      </c>
      <c r="P122" s="676">
        <v>1686565</v>
      </c>
      <c r="Q122" s="602">
        <v>1321597</v>
      </c>
    </row>
    <row r="123" spans="2:17" ht="15.75" x14ac:dyDescent="0.25">
      <c r="B123" s="518"/>
      <c r="C123" s="519" t="s">
        <v>140</v>
      </c>
      <c r="D123" s="519"/>
      <c r="E123" s="519"/>
      <c r="F123" s="529">
        <v>17530</v>
      </c>
      <c r="G123" s="522">
        <v>17412</v>
      </c>
      <c r="H123" s="522">
        <v>18020</v>
      </c>
      <c r="I123" s="521">
        <v>18513</v>
      </c>
      <c r="J123" s="524">
        <v>17281</v>
      </c>
      <c r="K123" s="525">
        <v>15154</v>
      </c>
      <c r="L123" s="526">
        <v>13387</v>
      </c>
      <c r="M123" s="565">
        <v>10482</v>
      </c>
      <c r="N123" s="565">
        <v>13327</v>
      </c>
      <c r="O123" s="565">
        <v>12956</v>
      </c>
      <c r="P123" s="565">
        <v>6423</v>
      </c>
      <c r="Q123" s="525">
        <v>15433</v>
      </c>
    </row>
    <row r="124" spans="2:17" ht="15.75" x14ac:dyDescent="0.25">
      <c r="B124" s="518"/>
      <c r="C124" s="519" t="s">
        <v>79</v>
      </c>
      <c r="D124" s="519"/>
      <c r="E124" s="519"/>
      <c r="F124" s="529">
        <v>225230</v>
      </c>
      <c r="G124" s="522">
        <v>516887</v>
      </c>
      <c r="H124" s="522">
        <v>345180</v>
      </c>
      <c r="I124" s="521">
        <v>435456</v>
      </c>
      <c r="J124" s="524">
        <v>299412</v>
      </c>
      <c r="K124" s="525">
        <v>191588</v>
      </c>
      <c r="L124" s="526">
        <v>278789</v>
      </c>
      <c r="M124" s="565">
        <v>196927</v>
      </c>
      <c r="N124" s="565">
        <v>184088</v>
      </c>
      <c r="O124" s="565">
        <v>264427</v>
      </c>
      <c r="P124" s="565">
        <v>389109</v>
      </c>
      <c r="Q124" s="525">
        <v>369555</v>
      </c>
    </row>
    <row r="125" spans="2:17" ht="15.75" x14ac:dyDescent="0.25">
      <c r="B125" s="518"/>
      <c r="C125" s="519" t="s">
        <v>80</v>
      </c>
      <c r="D125" s="519"/>
      <c r="E125" s="519"/>
      <c r="F125" s="529">
        <v>102531</v>
      </c>
      <c r="G125" s="522">
        <v>104686</v>
      </c>
      <c r="H125" s="522">
        <v>100036</v>
      </c>
      <c r="I125" s="521">
        <v>89744</v>
      </c>
      <c r="J125" s="524">
        <v>94912</v>
      </c>
      <c r="K125" s="525">
        <v>98325</v>
      </c>
      <c r="L125" s="526">
        <v>77190</v>
      </c>
      <c r="M125" s="565">
        <v>77654</v>
      </c>
      <c r="N125" s="565">
        <v>61967</v>
      </c>
      <c r="O125" s="565">
        <v>65950</v>
      </c>
      <c r="P125" s="565">
        <v>61830</v>
      </c>
      <c r="Q125" s="525">
        <v>105563</v>
      </c>
    </row>
    <row r="126" spans="2:17" ht="15.75" x14ac:dyDescent="0.25">
      <c r="B126" s="518"/>
      <c r="C126" s="519" t="s">
        <v>141</v>
      </c>
      <c r="D126" s="519"/>
      <c r="E126" s="519"/>
      <c r="F126" s="529">
        <v>21180</v>
      </c>
      <c r="G126" s="522">
        <v>15410</v>
      </c>
      <c r="H126" s="522">
        <v>15410</v>
      </c>
      <c r="I126" s="521">
        <v>22678</v>
      </c>
      <c r="J126" s="524">
        <v>22898</v>
      </c>
      <c r="K126" s="525">
        <v>23421</v>
      </c>
      <c r="L126" s="526">
        <v>25325</v>
      </c>
      <c r="M126" s="565">
        <v>25862</v>
      </c>
      <c r="N126" s="565">
        <v>40456</v>
      </c>
      <c r="O126" s="565">
        <v>41432</v>
      </c>
      <c r="P126" s="565">
        <v>35354</v>
      </c>
      <c r="Q126" s="525">
        <v>37107</v>
      </c>
    </row>
    <row r="127" spans="2:17" ht="16.5" thickBot="1" x14ac:dyDescent="0.3">
      <c r="B127" s="531"/>
      <c r="C127" s="532" t="s">
        <v>43</v>
      </c>
      <c r="D127" s="532"/>
      <c r="E127" s="532"/>
      <c r="F127" s="533">
        <v>637707</v>
      </c>
      <c r="G127" s="535">
        <v>676378</v>
      </c>
      <c r="H127" s="535">
        <v>711466</v>
      </c>
      <c r="I127" s="534">
        <v>640170</v>
      </c>
      <c r="J127" s="537">
        <v>626877</v>
      </c>
      <c r="K127" s="538">
        <v>734187</v>
      </c>
      <c r="L127" s="539">
        <v>810492</v>
      </c>
      <c r="M127" s="668">
        <v>735185</v>
      </c>
      <c r="N127" s="668">
        <v>782489</v>
      </c>
      <c r="O127" s="668">
        <v>661715</v>
      </c>
      <c r="P127" s="668">
        <v>1193849</v>
      </c>
      <c r="Q127" s="584">
        <v>793939</v>
      </c>
    </row>
    <row r="128" spans="2:17" ht="16.5" thickBot="1" x14ac:dyDescent="0.3">
      <c r="B128" s="566" t="s">
        <v>81</v>
      </c>
      <c r="C128" s="692"/>
      <c r="D128" s="692"/>
      <c r="E128" s="692"/>
      <c r="F128" s="617">
        <v>27880566</v>
      </c>
      <c r="G128" s="618">
        <v>28402234</v>
      </c>
      <c r="H128" s="618">
        <v>28710211</v>
      </c>
      <c r="I128" s="619">
        <v>29554683</v>
      </c>
      <c r="J128" s="680">
        <v>29392476</v>
      </c>
      <c r="K128" s="681">
        <v>30130468</v>
      </c>
      <c r="L128" s="682">
        <v>30678996</v>
      </c>
      <c r="M128" s="683">
        <v>30698214</v>
      </c>
      <c r="N128" s="683">
        <v>31178408</v>
      </c>
      <c r="O128" s="683">
        <v>32329941</v>
      </c>
      <c r="P128" s="683">
        <v>32843405</v>
      </c>
      <c r="Q128" s="596">
        <v>33397304</v>
      </c>
    </row>
    <row r="129" spans="2:17" ht="16.5" thickBot="1" x14ac:dyDescent="0.3">
      <c r="B129" s="621" t="s">
        <v>82</v>
      </c>
      <c r="C129" s="622"/>
      <c r="D129" s="693"/>
      <c r="E129" s="693"/>
      <c r="F129" s="627"/>
      <c r="G129" s="694"/>
      <c r="H129" s="694"/>
      <c r="I129" s="695"/>
      <c r="J129" s="625"/>
      <c r="K129" s="626"/>
      <c r="L129" s="627"/>
      <c r="M129" s="625"/>
      <c r="N129" s="625"/>
      <c r="O129" s="625"/>
      <c r="P129" s="625"/>
      <c r="Q129" s="628"/>
    </row>
    <row r="130" spans="2:17" ht="15.75" x14ac:dyDescent="0.25">
      <c r="B130" s="613" t="s">
        <v>83</v>
      </c>
      <c r="C130" s="554"/>
      <c r="D130" s="554"/>
      <c r="E130" s="554"/>
      <c r="F130" s="598">
        <v>1634965</v>
      </c>
      <c r="G130" s="599">
        <v>1614235</v>
      </c>
      <c r="H130" s="599">
        <v>1533764</v>
      </c>
      <c r="I130" s="600">
        <v>1544090</v>
      </c>
      <c r="J130" s="601">
        <v>1559357</v>
      </c>
      <c r="K130" s="602">
        <v>1551418</v>
      </c>
      <c r="L130" s="605">
        <v>1547552</v>
      </c>
      <c r="M130" s="606">
        <v>1555870</v>
      </c>
      <c r="N130" s="606">
        <v>1357051</v>
      </c>
      <c r="O130" s="606">
        <v>1628474</v>
      </c>
      <c r="P130" s="606">
        <v>1651084</v>
      </c>
      <c r="Q130" s="602">
        <v>2069358</v>
      </c>
    </row>
    <row r="131" spans="2:17" ht="15.75" x14ac:dyDescent="0.25">
      <c r="B131" s="518" t="s">
        <v>142</v>
      </c>
      <c r="C131" s="519"/>
      <c r="D131" s="519"/>
      <c r="E131" s="519"/>
      <c r="F131" s="529">
        <v>1149609</v>
      </c>
      <c r="G131" s="522">
        <v>1078504</v>
      </c>
      <c r="H131" s="522">
        <v>1025692</v>
      </c>
      <c r="I131" s="521">
        <v>977329</v>
      </c>
      <c r="J131" s="524">
        <v>1059624</v>
      </c>
      <c r="K131" s="525">
        <v>1067727</v>
      </c>
      <c r="L131" s="526">
        <v>1031035</v>
      </c>
      <c r="M131" s="565">
        <v>1039504</v>
      </c>
      <c r="N131" s="565">
        <v>1116169</v>
      </c>
      <c r="O131" s="565">
        <v>1095829</v>
      </c>
      <c r="P131" s="565">
        <v>1032155</v>
      </c>
      <c r="Q131" s="525">
        <v>1075154</v>
      </c>
    </row>
    <row r="132" spans="2:17" ht="16.5" thickBot="1" x14ac:dyDescent="0.3">
      <c r="B132" s="696" t="s">
        <v>143</v>
      </c>
      <c r="C132" s="697"/>
      <c r="D132" s="697"/>
      <c r="E132" s="697"/>
      <c r="F132" s="533">
        <v>871597</v>
      </c>
      <c r="G132" s="535">
        <v>707470</v>
      </c>
      <c r="H132" s="535">
        <v>844178</v>
      </c>
      <c r="I132" s="534">
        <v>850208</v>
      </c>
      <c r="J132" s="537">
        <v>851067</v>
      </c>
      <c r="K132" s="538">
        <v>1005495</v>
      </c>
      <c r="L132" s="539">
        <v>970731</v>
      </c>
      <c r="M132" s="668">
        <v>992213</v>
      </c>
      <c r="N132" s="668">
        <v>758997</v>
      </c>
      <c r="O132" s="668">
        <v>921804</v>
      </c>
      <c r="P132" s="668">
        <v>944572</v>
      </c>
      <c r="Q132" s="538">
        <v>646743</v>
      </c>
    </row>
    <row r="133" spans="2:17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2"/>
    </row>
    <row r="134" spans="2:17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2"/>
    </row>
    <row r="135" spans="2:17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2"/>
    </row>
    <row r="136" spans="2:17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2"/>
    </row>
    <row r="137" spans="2:17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2"/>
    </row>
    <row r="138" spans="2:17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2"/>
    </row>
    <row r="139" spans="2:17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2"/>
    </row>
    <row r="140" spans="2:17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2"/>
    </row>
    <row r="141" spans="2:17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2"/>
    </row>
    <row r="142" spans="2:17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2"/>
    </row>
    <row r="143" spans="2:17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2"/>
    </row>
    <row r="144" spans="2:17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2"/>
    </row>
    <row r="145" spans="2:17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2"/>
    </row>
    <row r="146" spans="2:17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2"/>
    </row>
    <row r="147" spans="2:17" x14ac:dyDescent="0.25">
      <c r="Q147" s="162"/>
    </row>
    <row r="148" spans="2:17" x14ac:dyDescent="0.25">
      <c r="Q148" s="162"/>
    </row>
    <row r="149" spans="2:17" x14ac:dyDescent="0.25">
      <c r="Q149" s="162"/>
    </row>
    <row r="150" spans="2:17" x14ac:dyDescent="0.25">
      <c r="Q150" s="162"/>
    </row>
    <row r="151" spans="2:17" x14ac:dyDescent="0.25">
      <c r="Q151" s="162"/>
    </row>
    <row r="152" spans="2:17" x14ac:dyDescent="0.25">
      <c r="Q152" s="162"/>
    </row>
    <row r="153" spans="2:17" x14ac:dyDescent="0.25">
      <c r="Q153" s="162"/>
    </row>
    <row r="154" spans="2:17" x14ac:dyDescent="0.25">
      <c r="Q154" s="162"/>
    </row>
    <row r="155" spans="2:17" x14ac:dyDescent="0.25">
      <c r="Q155" s="162"/>
    </row>
    <row r="156" spans="2:17" x14ac:dyDescent="0.25">
      <c r="Q156" s="162"/>
    </row>
  </sheetData>
  <mergeCells count="25">
    <mergeCell ref="B7:Q7"/>
    <mergeCell ref="B8:Q8"/>
    <mergeCell ref="F12:Q12"/>
    <mergeCell ref="B13:E18"/>
    <mergeCell ref="F13:Q14"/>
    <mergeCell ref="F15:F18"/>
    <mergeCell ref="G15:G18"/>
    <mergeCell ref="H15:H18"/>
    <mergeCell ref="Q15:Q18"/>
    <mergeCell ref="M15:M18"/>
    <mergeCell ref="E1:E3"/>
    <mergeCell ref="F1:F3"/>
    <mergeCell ref="H1:I3"/>
    <mergeCell ref="B4:Q4"/>
    <mergeCell ref="B6:Q6"/>
    <mergeCell ref="B72:E72"/>
    <mergeCell ref="B115:E115"/>
    <mergeCell ref="N15:N18"/>
    <mergeCell ref="O15:O18"/>
    <mergeCell ref="P15:P18"/>
    <mergeCell ref="B19:E19"/>
    <mergeCell ref="I15:I18"/>
    <mergeCell ref="J15:J18"/>
    <mergeCell ref="K15:K18"/>
    <mergeCell ref="L15:L18"/>
  </mergeCells>
  <pageMargins left="0.23622047244094491" right="0.24" top="0.74803149606299213" bottom="0.74803149606299213" header="0.31496062992125984" footer="0.31496062992125984"/>
  <pageSetup scale="35" orientation="portrait" r:id="rId1"/>
  <headerFooter>
    <oddFooter>&amp;L&amp;F&amp;R&amp;P of &amp;N</oddFooter>
  </headerFooter>
  <rowBreaks count="1" manualBreakCount="1">
    <brk id="69" max="17" man="1"/>
  </rowBreaks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 sizeWithCells="1">
              <from>
                <xdr:col>6</xdr:col>
                <xdr:colOff>790575</xdr:colOff>
                <xdr:row>0</xdr:row>
                <xdr:rowOff>361950</xdr:rowOff>
              </from>
              <to>
                <xdr:col>8</xdr:col>
                <xdr:colOff>771525</xdr:colOff>
                <xdr:row>3</xdr:row>
                <xdr:rowOff>85725</xdr:rowOff>
              </to>
            </anchor>
          </objectPr>
        </oleObject>
      </mc:Choice>
      <mc:Fallback>
        <oleObject progId="Word.Picture.8" shapeId="4097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N132"/>
  <sheetViews>
    <sheetView topLeftCell="J8" zoomScaleNormal="100" workbookViewId="0">
      <selection activeCell="M15" sqref="M15:M18"/>
    </sheetView>
  </sheetViews>
  <sheetFormatPr defaultRowHeight="15" x14ac:dyDescent="0.25"/>
  <cols>
    <col min="1" max="1" width="4.140625" customWidth="1"/>
    <col min="5" max="5" width="66.28515625" customWidth="1"/>
    <col min="6" max="7" width="17" customWidth="1"/>
    <col min="8" max="10" width="17" bestFit="1" customWidth="1"/>
    <col min="11" max="11" width="17" customWidth="1"/>
    <col min="12" max="17" width="17" bestFit="1" customWidth="1"/>
    <col min="18" max="18" width="5.140625" customWidth="1"/>
  </cols>
  <sheetData>
    <row r="1" spans="2:17" ht="35.1" customHeight="1" x14ac:dyDescent="0.25">
      <c r="C1" s="196"/>
      <c r="D1" s="196"/>
      <c r="E1" s="1348"/>
      <c r="F1" s="1348"/>
      <c r="G1" s="196"/>
      <c r="H1" s="1314"/>
      <c r="I1" s="1314"/>
      <c r="J1" s="196"/>
      <c r="K1" s="196"/>
      <c r="M1" s="196"/>
    </row>
    <row r="2" spans="2:17" ht="35.1" customHeight="1" x14ac:dyDescent="0.25">
      <c r="C2" s="196"/>
      <c r="D2" s="196"/>
      <c r="E2" s="1348"/>
      <c r="F2" s="1348"/>
      <c r="G2" s="196"/>
      <c r="H2" s="1314"/>
      <c r="I2" s="1314"/>
      <c r="J2" s="196"/>
    </row>
    <row r="3" spans="2:17" ht="35.1" customHeight="1" x14ac:dyDescent="0.25">
      <c r="C3" s="196"/>
      <c r="D3" s="196"/>
      <c r="E3" s="1348"/>
      <c r="F3" s="1348"/>
      <c r="G3" s="196"/>
      <c r="H3" s="1314"/>
      <c r="I3" s="1314"/>
      <c r="J3" s="196"/>
    </row>
    <row r="4" spans="2:17" ht="25.5" customHeight="1" x14ac:dyDescent="0.25">
      <c r="B4" s="1303" t="s">
        <v>144</v>
      </c>
      <c r="C4" s="1303"/>
      <c r="D4" s="1303"/>
      <c r="E4" s="1303"/>
      <c r="F4" s="1303"/>
      <c r="G4" s="1303"/>
      <c r="H4" s="1303"/>
      <c r="I4" s="1303"/>
      <c r="J4" s="1303"/>
      <c r="K4" s="1303"/>
      <c r="L4" s="1303"/>
      <c r="M4" s="1303"/>
      <c r="N4" s="1303"/>
      <c r="O4" s="1303"/>
      <c r="P4" s="1303"/>
      <c r="Q4" s="1303"/>
    </row>
    <row r="5" spans="2:17" ht="20.100000000000001" customHeight="1" x14ac:dyDescent="0.25">
      <c r="C5" s="196"/>
      <c r="D5" s="196"/>
      <c r="E5" s="196"/>
      <c r="F5" s="197"/>
      <c r="G5" s="196"/>
      <c r="H5" s="196"/>
      <c r="I5" s="196"/>
      <c r="J5" s="196"/>
    </row>
    <row r="6" spans="2:17" ht="20.100000000000001" customHeight="1" x14ac:dyDescent="0.3">
      <c r="B6" s="1306" t="s">
        <v>145</v>
      </c>
      <c r="C6" s="1306"/>
      <c r="D6" s="1306"/>
      <c r="E6" s="1306"/>
      <c r="F6" s="1306"/>
      <c r="G6" s="1306"/>
      <c r="H6" s="1306"/>
      <c r="I6" s="1306"/>
      <c r="J6" s="1306"/>
      <c r="K6" s="1306"/>
      <c r="L6" s="1306"/>
      <c r="M6" s="1306"/>
      <c r="N6" s="1306"/>
      <c r="O6" s="1306"/>
      <c r="P6" s="1306"/>
      <c r="Q6" s="1306"/>
    </row>
    <row r="7" spans="2:17" ht="20.100000000000001" customHeight="1" x14ac:dyDescent="0.3">
      <c r="B7" s="1306" t="s">
        <v>150</v>
      </c>
      <c r="C7" s="1306"/>
      <c r="D7" s="1306"/>
      <c r="E7" s="1306"/>
      <c r="F7" s="1306"/>
      <c r="G7" s="1306"/>
      <c r="H7" s="1306"/>
      <c r="I7" s="1306"/>
      <c r="J7" s="1306"/>
      <c r="K7" s="1306"/>
      <c r="L7" s="1306"/>
      <c r="M7" s="1306"/>
      <c r="N7" s="1306"/>
      <c r="O7" s="1306"/>
      <c r="P7" s="1306"/>
      <c r="Q7" s="1306"/>
    </row>
    <row r="8" spans="2:17" ht="20.100000000000001" customHeight="1" x14ac:dyDescent="0.3">
      <c r="B8" s="1306" t="s">
        <v>154</v>
      </c>
      <c r="C8" s="1306"/>
      <c r="D8" s="1306"/>
      <c r="E8" s="1306"/>
      <c r="F8" s="1306"/>
      <c r="G8" s="1306"/>
      <c r="H8" s="1306"/>
      <c r="I8" s="1306"/>
      <c r="J8" s="1306"/>
      <c r="K8" s="1306"/>
      <c r="L8" s="1306"/>
      <c r="M8" s="1306"/>
      <c r="N8" s="1306"/>
      <c r="O8" s="1306"/>
      <c r="P8" s="1306"/>
      <c r="Q8" s="1306"/>
    </row>
    <row r="9" spans="2:17" ht="20.100000000000001" customHeight="1" x14ac:dyDescent="0.3">
      <c r="B9" s="323"/>
      <c r="C9" s="323"/>
      <c r="D9" s="323"/>
      <c r="E9" s="323"/>
      <c r="F9" s="323"/>
      <c r="G9" s="323"/>
      <c r="H9" s="323"/>
      <c r="I9" s="323"/>
      <c r="J9" s="323"/>
      <c r="K9" s="323"/>
      <c r="L9" s="323"/>
      <c r="M9" s="323"/>
      <c r="N9" s="323"/>
      <c r="O9" s="323"/>
      <c r="P9" s="323"/>
      <c r="Q9" s="323"/>
    </row>
    <row r="10" spans="2:17" ht="20.100000000000001" customHeight="1" x14ac:dyDescent="0.3">
      <c r="B10" s="323"/>
      <c r="C10" s="323"/>
      <c r="D10" s="323"/>
      <c r="E10" s="323"/>
      <c r="F10" s="323"/>
      <c r="G10" s="323"/>
      <c r="H10" s="323"/>
      <c r="I10" s="323"/>
      <c r="J10" s="323"/>
      <c r="K10" s="323"/>
      <c r="L10" s="323"/>
      <c r="M10" s="323"/>
      <c r="N10" s="323"/>
      <c r="O10" s="323"/>
      <c r="P10" s="323"/>
      <c r="Q10" s="323"/>
    </row>
    <row r="11" spans="2:17" ht="20.100000000000001" customHeight="1" x14ac:dyDescent="0.3">
      <c r="B11" s="323"/>
      <c r="C11" s="323"/>
      <c r="D11" s="323"/>
      <c r="E11" s="323"/>
      <c r="F11" s="323"/>
      <c r="G11" s="323"/>
      <c r="H11" s="323"/>
      <c r="I11" s="323"/>
      <c r="J11" s="323"/>
      <c r="K11" s="323"/>
      <c r="L11" s="323"/>
      <c r="M11" s="323"/>
      <c r="N11" s="323"/>
      <c r="O11" s="323"/>
      <c r="P11" s="323"/>
      <c r="Q11" s="323"/>
    </row>
    <row r="12" spans="2:17" ht="20.100000000000001" customHeight="1" thickBot="1" x14ac:dyDescent="0.3">
      <c r="B12" s="199"/>
      <c r="C12" s="37"/>
      <c r="D12" s="37"/>
      <c r="F12" s="1355" t="s">
        <v>147</v>
      </c>
      <c r="G12" s="1355"/>
      <c r="H12" s="1355"/>
      <c r="I12" s="1355"/>
      <c r="J12" s="1355"/>
      <c r="K12" s="1355"/>
      <c r="L12" s="1355"/>
      <c r="M12" s="1355"/>
      <c r="N12" s="1355"/>
      <c r="O12" s="1355"/>
      <c r="P12" s="1355"/>
      <c r="Q12" s="1355"/>
    </row>
    <row r="13" spans="2:17" ht="15.75" customHeight="1" x14ac:dyDescent="0.25">
      <c r="B13" s="1324" t="s">
        <v>148</v>
      </c>
      <c r="C13" s="1325"/>
      <c r="D13" s="1325"/>
      <c r="E13" s="1326"/>
      <c r="F13" s="1333" t="s">
        <v>149</v>
      </c>
      <c r="G13" s="1334"/>
      <c r="H13" s="1334"/>
      <c r="I13" s="1334"/>
      <c r="J13" s="1334"/>
      <c r="K13" s="1334"/>
      <c r="L13" s="1334"/>
      <c r="M13" s="1334"/>
      <c r="N13" s="1334"/>
      <c r="O13" s="1334"/>
      <c r="P13" s="1334"/>
      <c r="Q13" s="1335"/>
    </row>
    <row r="14" spans="2:17" ht="15.75" thickBot="1" x14ac:dyDescent="0.3">
      <c r="B14" s="1327"/>
      <c r="C14" s="1328"/>
      <c r="D14" s="1328"/>
      <c r="E14" s="1329"/>
      <c r="F14" s="1356"/>
      <c r="G14" s="1357"/>
      <c r="H14" s="1357"/>
      <c r="I14" s="1357"/>
      <c r="J14" s="1357"/>
      <c r="K14" s="1357"/>
      <c r="L14" s="1357"/>
      <c r="M14" s="1357"/>
      <c r="N14" s="1357"/>
      <c r="O14" s="1357"/>
      <c r="P14" s="1357"/>
      <c r="Q14" s="1358"/>
    </row>
    <row r="15" spans="2:17" ht="15" customHeight="1" x14ac:dyDescent="0.25">
      <c r="B15" s="1327"/>
      <c r="C15" s="1328"/>
      <c r="D15" s="1328"/>
      <c r="E15" s="1329"/>
      <c r="F15" s="1359">
        <v>38748</v>
      </c>
      <c r="G15" s="1339">
        <v>38776</v>
      </c>
      <c r="H15" s="1339">
        <v>38807</v>
      </c>
      <c r="I15" s="1339">
        <v>38837</v>
      </c>
      <c r="J15" s="1339">
        <v>38868</v>
      </c>
      <c r="K15" s="1339">
        <v>38898</v>
      </c>
      <c r="L15" s="1339">
        <v>38929</v>
      </c>
      <c r="M15" s="1339">
        <v>39691</v>
      </c>
      <c r="N15" s="1339">
        <v>39721</v>
      </c>
      <c r="O15" s="1339">
        <v>39752</v>
      </c>
      <c r="P15" s="1339">
        <v>39782</v>
      </c>
      <c r="Q15" s="1342">
        <v>39813</v>
      </c>
    </row>
    <row r="16" spans="2:17" ht="15" customHeight="1" x14ac:dyDescent="0.25">
      <c r="B16" s="1327"/>
      <c r="C16" s="1328"/>
      <c r="D16" s="1328"/>
      <c r="E16" s="1329"/>
      <c r="F16" s="1360"/>
      <c r="G16" s="1340"/>
      <c r="H16" s="1340"/>
      <c r="I16" s="1340"/>
      <c r="J16" s="1340"/>
      <c r="K16" s="1340"/>
      <c r="L16" s="1340"/>
      <c r="M16" s="1340"/>
      <c r="N16" s="1340"/>
      <c r="O16" s="1340"/>
      <c r="P16" s="1340"/>
      <c r="Q16" s="1343"/>
    </row>
    <row r="17" spans="2:40" ht="15" customHeight="1" x14ac:dyDescent="0.25">
      <c r="B17" s="1327"/>
      <c r="C17" s="1328"/>
      <c r="D17" s="1328"/>
      <c r="E17" s="1329"/>
      <c r="F17" s="1360"/>
      <c r="G17" s="1340"/>
      <c r="H17" s="1340"/>
      <c r="I17" s="1340"/>
      <c r="J17" s="1340"/>
      <c r="K17" s="1340"/>
      <c r="L17" s="1340"/>
      <c r="M17" s="1340"/>
      <c r="N17" s="1340"/>
      <c r="O17" s="1340"/>
      <c r="P17" s="1340"/>
      <c r="Q17" s="1343"/>
    </row>
    <row r="18" spans="2:40" ht="15.75" customHeight="1" thickBot="1" x14ac:dyDescent="0.3">
      <c r="B18" s="1330"/>
      <c r="C18" s="1331"/>
      <c r="D18" s="1331"/>
      <c r="E18" s="1332"/>
      <c r="F18" s="1361"/>
      <c r="G18" s="1341"/>
      <c r="H18" s="1341"/>
      <c r="I18" s="1341"/>
      <c r="J18" s="1341"/>
      <c r="K18" s="1341"/>
      <c r="L18" s="1341"/>
      <c r="M18" s="1341"/>
      <c r="N18" s="1341"/>
      <c r="O18" s="1341"/>
      <c r="P18" s="1341"/>
      <c r="Q18" s="1344"/>
    </row>
    <row r="19" spans="2:40" ht="46.5" customHeight="1" thickBot="1" x14ac:dyDescent="0.3">
      <c r="B19" s="1315" t="s">
        <v>152</v>
      </c>
      <c r="C19" s="1316"/>
      <c r="D19" s="1316"/>
      <c r="E19" s="1316"/>
      <c r="F19" s="324"/>
      <c r="G19" s="325"/>
      <c r="H19" s="325"/>
      <c r="I19" s="325"/>
      <c r="J19" s="325"/>
      <c r="K19" s="325"/>
      <c r="L19" s="325"/>
      <c r="M19" s="325"/>
      <c r="N19" s="325"/>
      <c r="O19" s="325"/>
      <c r="P19" s="325"/>
      <c r="Q19" s="326"/>
      <c r="R19" s="172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63"/>
      <c r="AI19" s="163"/>
      <c r="AJ19" s="163"/>
      <c r="AK19" s="163"/>
      <c r="AL19" s="163"/>
      <c r="AM19" s="163"/>
      <c r="AN19" s="163"/>
    </row>
    <row r="20" spans="2:40" ht="15.75" x14ac:dyDescent="0.25">
      <c r="B20" s="394" t="s">
        <v>86</v>
      </c>
      <c r="C20" s="395"/>
      <c r="D20" s="395"/>
      <c r="E20" s="395"/>
      <c r="F20" s="396">
        <v>2390781</v>
      </c>
      <c r="G20" s="397">
        <v>2162837</v>
      </c>
      <c r="H20" s="397">
        <v>2049691</v>
      </c>
      <c r="I20" s="397">
        <v>2130830</v>
      </c>
      <c r="J20" s="397">
        <v>2271743</v>
      </c>
      <c r="K20" s="397">
        <v>2262375</v>
      </c>
      <c r="L20" s="397">
        <v>1136746</v>
      </c>
      <c r="M20" s="397">
        <v>1025552</v>
      </c>
      <c r="N20" s="398">
        <v>1005012</v>
      </c>
      <c r="O20" s="397">
        <v>1710249</v>
      </c>
      <c r="P20" s="397">
        <v>1281146</v>
      </c>
      <c r="Q20" s="399">
        <v>1506942</v>
      </c>
    </row>
    <row r="21" spans="2:40" ht="15.75" x14ac:dyDescent="0.25">
      <c r="B21" s="400"/>
      <c r="C21" s="401" t="s">
        <v>87</v>
      </c>
      <c r="D21" s="401"/>
      <c r="E21" s="401"/>
      <c r="F21" s="402">
        <v>674882</v>
      </c>
      <c r="G21" s="403">
        <v>507531</v>
      </c>
      <c r="H21" s="403">
        <v>413013</v>
      </c>
      <c r="I21" s="403">
        <v>416972</v>
      </c>
      <c r="J21" s="403">
        <v>565303</v>
      </c>
      <c r="K21" s="403">
        <v>496596</v>
      </c>
      <c r="L21" s="403">
        <v>501334</v>
      </c>
      <c r="M21" s="403">
        <v>370528</v>
      </c>
      <c r="N21" s="404">
        <v>332620</v>
      </c>
      <c r="O21" s="403">
        <v>872145</v>
      </c>
      <c r="P21" s="403">
        <v>362641</v>
      </c>
      <c r="Q21" s="405">
        <v>579474</v>
      </c>
    </row>
    <row r="22" spans="2:40" ht="15.75" x14ac:dyDescent="0.25">
      <c r="B22" s="400"/>
      <c r="C22" s="401"/>
      <c r="D22" s="401" t="s">
        <v>88</v>
      </c>
      <c r="E22" s="401"/>
      <c r="F22" s="402">
        <v>351263</v>
      </c>
      <c r="G22" s="403">
        <v>168137</v>
      </c>
      <c r="H22" s="403">
        <v>170034</v>
      </c>
      <c r="I22" s="403">
        <v>164856</v>
      </c>
      <c r="J22" s="403">
        <v>188479</v>
      </c>
      <c r="K22" s="403">
        <v>381685</v>
      </c>
      <c r="L22" s="403">
        <v>178845</v>
      </c>
      <c r="M22" s="403">
        <v>229138</v>
      </c>
      <c r="N22" s="404">
        <v>226160</v>
      </c>
      <c r="O22" s="403">
        <v>777679</v>
      </c>
      <c r="P22" s="403">
        <v>196023</v>
      </c>
      <c r="Q22" s="405">
        <v>337852</v>
      </c>
    </row>
    <row r="23" spans="2:40" ht="15.75" x14ac:dyDescent="0.25">
      <c r="B23" s="400"/>
      <c r="C23" s="406"/>
      <c r="D23" s="406" t="s">
        <v>89</v>
      </c>
      <c r="E23" s="401"/>
      <c r="F23" s="402">
        <v>323619</v>
      </c>
      <c r="G23" s="403">
        <v>339394</v>
      </c>
      <c r="H23" s="403">
        <v>242979</v>
      </c>
      <c r="I23" s="403">
        <v>252116</v>
      </c>
      <c r="J23" s="403">
        <v>376824</v>
      </c>
      <c r="K23" s="403">
        <v>114911</v>
      </c>
      <c r="L23" s="403">
        <v>322489</v>
      </c>
      <c r="M23" s="403">
        <v>141390</v>
      </c>
      <c r="N23" s="404">
        <v>106460</v>
      </c>
      <c r="O23" s="403">
        <v>94466</v>
      </c>
      <c r="P23" s="403">
        <v>166618</v>
      </c>
      <c r="Q23" s="405">
        <v>241622</v>
      </c>
    </row>
    <row r="24" spans="2:40" ht="15.75" x14ac:dyDescent="0.25">
      <c r="B24" s="400"/>
      <c r="C24" s="406" t="s">
        <v>90</v>
      </c>
      <c r="D24" s="406"/>
      <c r="E24" s="401"/>
      <c r="F24" s="402">
        <v>1005240</v>
      </c>
      <c r="G24" s="403">
        <v>360732</v>
      </c>
      <c r="H24" s="403">
        <v>355251</v>
      </c>
      <c r="I24" s="403">
        <v>357948</v>
      </c>
      <c r="J24" s="403">
        <v>360101</v>
      </c>
      <c r="K24" s="403">
        <v>354232</v>
      </c>
      <c r="L24" s="403">
        <v>358140</v>
      </c>
      <c r="M24" s="403">
        <v>360647</v>
      </c>
      <c r="N24" s="404">
        <v>355190</v>
      </c>
      <c r="O24" s="403">
        <v>358704</v>
      </c>
      <c r="P24" s="403">
        <v>342066</v>
      </c>
      <c r="Q24" s="405">
        <v>339541</v>
      </c>
    </row>
    <row r="25" spans="2:40" ht="15.75" x14ac:dyDescent="0.25">
      <c r="B25" s="400"/>
      <c r="C25" s="406"/>
      <c r="D25" s="401" t="s">
        <v>88</v>
      </c>
      <c r="E25" s="401"/>
      <c r="F25" s="402">
        <v>358190</v>
      </c>
      <c r="G25" s="403">
        <v>28</v>
      </c>
      <c r="H25" s="403">
        <v>0</v>
      </c>
      <c r="I25" s="403">
        <v>0</v>
      </c>
      <c r="J25" s="403">
        <v>0</v>
      </c>
      <c r="K25" s="403">
        <v>0</v>
      </c>
      <c r="L25" s="403">
        <v>0</v>
      </c>
      <c r="M25" s="403">
        <v>0</v>
      </c>
      <c r="N25" s="404">
        <v>0</v>
      </c>
      <c r="O25" s="403">
        <v>541</v>
      </c>
      <c r="P25" s="403">
        <v>2</v>
      </c>
      <c r="Q25" s="405">
        <v>0</v>
      </c>
    </row>
    <row r="26" spans="2:40" ht="15.75" x14ac:dyDescent="0.25">
      <c r="B26" s="400"/>
      <c r="C26" s="406"/>
      <c r="D26" s="406" t="s">
        <v>89</v>
      </c>
      <c r="E26" s="401"/>
      <c r="F26" s="402">
        <v>647050</v>
      </c>
      <c r="G26" s="403">
        <v>360704</v>
      </c>
      <c r="H26" s="403">
        <v>355251</v>
      </c>
      <c r="I26" s="403">
        <v>357948</v>
      </c>
      <c r="J26" s="403">
        <v>360101</v>
      </c>
      <c r="K26" s="403">
        <v>354232</v>
      </c>
      <c r="L26" s="403">
        <v>358140</v>
      </c>
      <c r="M26" s="403">
        <v>360647</v>
      </c>
      <c r="N26" s="404">
        <v>355190</v>
      </c>
      <c r="O26" s="403">
        <v>358163</v>
      </c>
      <c r="P26" s="403">
        <v>342064</v>
      </c>
      <c r="Q26" s="405">
        <v>339541</v>
      </c>
    </row>
    <row r="27" spans="2:40" ht="16.5" thickBot="1" x14ac:dyDescent="0.3">
      <c r="B27" s="407"/>
      <c r="C27" s="408" t="s">
        <v>91</v>
      </c>
      <c r="D27" s="408"/>
      <c r="E27" s="408"/>
      <c r="F27" s="409">
        <v>710659</v>
      </c>
      <c r="G27" s="410">
        <v>1294574</v>
      </c>
      <c r="H27" s="410">
        <v>1281427</v>
      </c>
      <c r="I27" s="410">
        <v>1355910</v>
      </c>
      <c r="J27" s="410">
        <v>1346339</v>
      </c>
      <c r="K27" s="410">
        <v>1411547</v>
      </c>
      <c r="L27" s="410">
        <v>277272</v>
      </c>
      <c r="M27" s="410">
        <v>294377</v>
      </c>
      <c r="N27" s="411">
        <v>317202</v>
      </c>
      <c r="O27" s="410">
        <v>479400</v>
      </c>
      <c r="P27" s="410">
        <v>576439</v>
      </c>
      <c r="Q27" s="412">
        <v>587927</v>
      </c>
    </row>
    <row r="28" spans="2:40" ht="15.75" x14ac:dyDescent="0.25">
      <c r="B28" s="413" t="s">
        <v>92</v>
      </c>
      <c r="C28" s="414"/>
      <c r="D28" s="414"/>
      <c r="E28" s="414"/>
      <c r="F28" s="396">
        <v>26859535</v>
      </c>
      <c r="G28" s="397">
        <v>27792890</v>
      </c>
      <c r="H28" s="397">
        <v>27743243</v>
      </c>
      <c r="I28" s="397">
        <v>29028108</v>
      </c>
      <c r="J28" s="397">
        <v>29001099</v>
      </c>
      <c r="K28" s="397">
        <v>27912610</v>
      </c>
      <c r="L28" s="397">
        <v>30448503</v>
      </c>
      <c r="M28" s="397">
        <v>30313268</v>
      </c>
      <c r="N28" s="415">
        <v>30558912</v>
      </c>
      <c r="O28" s="416">
        <v>29690206</v>
      </c>
      <c r="P28" s="416">
        <v>30789180</v>
      </c>
      <c r="Q28" s="417">
        <v>29924646</v>
      </c>
    </row>
    <row r="29" spans="2:40" ht="15.75" x14ac:dyDescent="0.25">
      <c r="B29" s="418"/>
      <c r="C29" s="419" t="s">
        <v>93</v>
      </c>
      <c r="D29" s="420"/>
      <c r="E29" s="419"/>
      <c r="F29" s="402">
        <v>26089948</v>
      </c>
      <c r="G29" s="403">
        <v>27022428</v>
      </c>
      <c r="H29" s="403">
        <v>26706096</v>
      </c>
      <c r="I29" s="403">
        <v>27982621</v>
      </c>
      <c r="J29" s="403">
        <v>27954679</v>
      </c>
      <c r="K29" s="403">
        <v>26866258</v>
      </c>
      <c r="L29" s="403">
        <v>29415685</v>
      </c>
      <c r="M29" s="403">
        <v>29281868</v>
      </c>
      <c r="N29" s="404">
        <v>29516474</v>
      </c>
      <c r="O29" s="403">
        <v>28654375</v>
      </c>
      <c r="P29" s="403">
        <v>29747784</v>
      </c>
      <c r="Q29" s="405">
        <v>28877379</v>
      </c>
    </row>
    <row r="30" spans="2:40" ht="15.75" x14ac:dyDescent="0.25">
      <c r="B30" s="418"/>
      <c r="C30" s="419"/>
      <c r="D30" s="401" t="s">
        <v>8</v>
      </c>
      <c r="E30" s="419"/>
      <c r="F30" s="402">
        <v>13846124</v>
      </c>
      <c r="G30" s="403">
        <v>13953422</v>
      </c>
      <c r="H30" s="403">
        <v>14073448</v>
      </c>
      <c r="I30" s="403">
        <v>14314469</v>
      </c>
      <c r="J30" s="403">
        <v>14375345</v>
      </c>
      <c r="K30" s="403">
        <v>12659936</v>
      </c>
      <c r="L30" s="403">
        <v>14982002</v>
      </c>
      <c r="M30" s="403">
        <v>14923921</v>
      </c>
      <c r="N30" s="404">
        <v>14314486</v>
      </c>
      <c r="O30" s="403">
        <v>14224173</v>
      </c>
      <c r="P30" s="403">
        <v>15109399</v>
      </c>
      <c r="Q30" s="405">
        <v>13965306</v>
      </c>
    </row>
    <row r="31" spans="2:40" ht="15.75" x14ac:dyDescent="0.25">
      <c r="B31" s="418"/>
      <c r="C31" s="419"/>
      <c r="D31" s="401" t="s">
        <v>9</v>
      </c>
      <c r="E31" s="401"/>
      <c r="F31" s="402">
        <v>1115319</v>
      </c>
      <c r="G31" s="403">
        <v>1132102</v>
      </c>
      <c r="H31" s="403">
        <v>1148846</v>
      </c>
      <c r="I31" s="403">
        <v>1171575</v>
      </c>
      <c r="J31" s="403">
        <v>1188469</v>
      </c>
      <c r="K31" s="403">
        <v>1217632</v>
      </c>
      <c r="L31" s="403">
        <v>1235831</v>
      </c>
      <c r="M31" s="403">
        <v>1258277</v>
      </c>
      <c r="N31" s="404">
        <v>1270202</v>
      </c>
      <c r="O31" s="403">
        <v>1280357</v>
      </c>
      <c r="P31" s="403">
        <v>1339593</v>
      </c>
      <c r="Q31" s="405">
        <v>1292557</v>
      </c>
    </row>
    <row r="32" spans="2:40" ht="15.75" x14ac:dyDescent="0.25">
      <c r="B32" s="418"/>
      <c r="C32" s="419"/>
      <c r="D32" s="401" t="s">
        <v>10</v>
      </c>
      <c r="E32" s="401"/>
      <c r="F32" s="402">
        <v>6810098</v>
      </c>
      <c r="G32" s="403">
        <v>7132537</v>
      </c>
      <c r="H32" s="403">
        <v>6549909</v>
      </c>
      <c r="I32" s="403">
        <v>6890125</v>
      </c>
      <c r="J32" s="403">
        <v>6969313</v>
      </c>
      <c r="K32" s="403">
        <v>7575329</v>
      </c>
      <c r="L32" s="403">
        <v>7717889</v>
      </c>
      <c r="M32" s="403">
        <v>7716838</v>
      </c>
      <c r="N32" s="404">
        <v>8667537</v>
      </c>
      <c r="O32" s="403">
        <v>7854453</v>
      </c>
      <c r="P32" s="403">
        <v>8165072</v>
      </c>
      <c r="Q32" s="405">
        <v>8354293</v>
      </c>
    </row>
    <row r="33" spans="2:17" ht="15.75" x14ac:dyDescent="0.25">
      <c r="B33" s="421"/>
      <c r="C33" s="422"/>
      <c r="D33" s="422" t="s">
        <v>94</v>
      </c>
      <c r="E33" s="422"/>
      <c r="F33" s="402">
        <v>3823357</v>
      </c>
      <c r="G33" s="403">
        <v>4377039</v>
      </c>
      <c r="H33" s="403">
        <v>4274010</v>
      </c>
      <c r="I33" s="403">
        <v>4395493</v>
      </c>
      <c r="J33" s="403">
        <v>4295133</v>
      </c>
      <c r="K33" s="403">
        <v>4439196</v>
      </c>
      <c r="L33" s="403">
        <v>4661200</v>
      </c>
      <c r="M33" s="403">
        <v>4765089</v>
      </c>
      <c r="N33" s="404">
        <v>4608601</v>
      </c>
      <c r="O33" s="403">
        <v>4418412</v>
      </c>
      <c r="P33" s="403">
        <v>4220263</v>
      </c>
      <c r="Q33" s="405">
        <v>4210709</v>
      </c>
    </row>
    <row r="34" spans="2:17" ht="15.75" x14ac:dyDescent="0.25">
      <c r="B34" s="423"/>
      <c r="C34" s="424"/>
      <c r="D34" s="425" t="s">
        <v>95</v>
      </c>
      <c r="E34" s="424"/>
      <c r="F34" s="402">
        <v>495050</v>
      </c>
      <c r="G34" s="403">
        <v>427328</v>
      </c>
      <c r="H34" s="403">
        <v>659883</v>
      </c>
      <c r="I34" s="403">
        <v>1210959</v>
      </c>
      <c r="J34" s="403">
        <v>1126419</v>
      </c>
      <c r="K34" s="403">
        <v>974165</v>
      </c>
      <c r="L34" s="403">
        <v>818763</v>
      </c>
      <c r="M34" s="403">
        <v>617743</v>
      </c>
      <c r="N34" s="404">
        <v>655648</v>
      </c>
      <c r="O34" s="403">
        <v>876980</v>
      </c>
      <c r="P34" s="403">
        <v>913457</v>
      </c>
      <c r="Q34" s="405">
        <v>1054514</v>
      </c>
    </row>
    <row r="35" spans="2:17" ht="15.75" x14ac:dyDescent="0.25">
      <c r="B35" s="426"/>
      <c r="C35" s="427" t="s">
        <v>96</v>
      </c>
      <c r="D35" s="427"/>
      <c r="E35" s="427"/>
      <c r="F35" s="402">
        <v>769587</v>
      </c>
      <c r="G35" s="403">
        <v>770462</v>
      </c>
      <c r="H35" s="403">
        <v>1037147</v>
      </c>
      <c r="I35" s="403">
        <v>1045487</v>
      </c>
      <c r="J35" s="403">
        <v>1046420</v>
      </c>
      <c r="K35" s="403">
        <v>1046352</v>
      </c>
      <c r="L35" s="403">
        <v>1032818</v>
      </c>
      <c r="M35" s="403">
        <v>1031400</v>
      </c>
      <c r="N35" s="404">
        <v>1042438</v>
      </c>
      <c r="O35" s="403">
        <v>1035831</v>
      </c>
      <c r="P35" s="403">
        <v>1041396</v>
      </c>
      <c r="Q35" s="405">
        <v>1047267</v>
      </c>
    </row>
    <row r="36" spans="2:17" ht="15.75" x14ac:dyDescent="0.25">
      <c r="B36" s="426"/>
      <c r="C36" s="427"/>
      <c r="D36" s="427" t="s">
        <v>97</v>
      </c>
      <c r="E36" s="427"/>
      <c r="F36" s="402">
        <v>0</v>
      </c>
      <c r="G36" s="403">
        <v>5326</v>
      </c>
      <c r="H36" s="403">
        <v>5326</v>
      </c>
      <c r="I36" s="403">
        <v>5326</v>
      </c>
      <c r="J36" s="403">
        <v>5326</v>
      </c>
      <c r="K36" s="403">
        <v>5326</v>
      </c>
      <c r="L36" s="403">
        <v>5326</v>
      </c>
      <c r="M36" s="403">
        <v>5326</v>
      </c>
      <c r="N36" s="404">
        <v>5326</v>
      </c>
      <c r="O36" s="403">
        <v>0</v>
      </c>
      <c r="P36" s="403">
        <v>9739</v>
      </c>
      <c r="Q36" s="405">
        <v>6726</v>
      </c>
    </row>
    <row r="37" spans="2:17" ht="15.75" x14ac:dyDescent="0.25">
      <c r="B37" s="426"/>
      <c r="C37" s="428"/>
      <c r="D37" s="429" t="s">
        <v>15</v>
      </c>
      <c r="E37" s="427"/>
      <c r="F37" s="402">
        <v>0</v>
      </c>
      <c r="G37" s="403">
        <v>191597</v>
      </c>
      <c r="H37" s="403">
        <v>0</v>
      </c>
      <c r="I37" s="403">
        <v>0</v>
      </c>
      <c r="J37" s="403">
        <v>0</v>
      </c>
      <c r="K37" s="403">
        <v>0</v>
      </c>
      <c r="L37" s="403">
        <v>0</v>
      </c>
      <c r="M37" s="403">
        <v>0</v>
      </c>
      <c r="N37" s="404">
        <v>0</v>
      </c>
      <c r="O37" s="403">
        <v>0</v>
      </c>
      <c r="P37" s="403">
        <v>0</v>
      </c>
      <c r="Q37" s="405">
        <v>0</v>
      </c>
    </row>
    <row r="38" spans="2:17" ht="15.75" x14ac:dyDescent="0.25">
      <c r="B38" s="430"/>
      <c r="C38" s="431"/>
      <c r="D38" s="432" t="s">
        <v>16</v>
      </c>
      <c r="E38" s="432"/>
      <c r="F38" s="402">
        <v>354039</v>
      </c>
      <c r="G38" s="403">
        <v>154838</v>
      </c>
      <c r="H38" s="403">
        <v>608314</v>
      </c>
      <c r="I38" s="403">
        <v>613259</v>
      </c>
      <c r="J38" s="403">
        <v>610559</v>
      </c>
      <c r="K38" s="403">
        <v>607078</v>
      </c>
      <c r="L38" s="403">
        <v>610615</v>
      </c>
      <c r="M38" s="403">
        <v>606884</v>
      </c>
      <c r="N38" s="404">
        <v>614509</v>
      </c>
      <c r="O38" s="403">
        <v>609701</v>
      </c>
      <c r="P38" s="403">
        <v>602115</v>
      </c>
      <c r="Q38" s="405">
        <v>607472</v>
      </c>
    </row>
    <row r="39" spans="2:17" ht="15.75" x14ac:dyDescent="0.25">
      <c r="B39" s="421"/>
      <c r="C39" s="428"/>
      <c r="D39" s="427" t="s">
        <v>98</v>
      </c>
      <c r="E39" s="427"/>
      <c r="F39" s="402">
        <v>0</v>
      </c>
      <c r="G39" s="403">
        <v>0</v>
      </c>
      <c r="H39" s="403">
        <v>0</v>
      </c>
      <c r="I39" s="403">
        <v>0</v>
      </c>
      <c r="J39" s="403">
        <v>0</v>
      </c>
      <c r="K39" s="403">
        <v>0</v>
      </c>
      <c r="L39" s="403">
        <v>0</v>
      </c>
      <c r="M39" s="403">
        <v>0</v>
      </c>
      <c r="N39" s="404">
        <v>0</v>
      </c>
      <c r="O39" s="403">
        <v>0</v>
      </c>
      <c r="P39" s="403">
        <v>0</v>
      </c>
      <c r="Q39" s="405">
        <v>0</v>
      </c>
    </row>
    <row r="40" spans="2:17" ht="16.5" thickBot="1" x14ac:dyDescent="0.3">
      <c r="B40" s="423"/>
      <c r="C40" s="433"/>
      <c r="D40" s="422" t="s">
        <v>99</v>
      </c>
      <c r="E40" s="422"/>
      <c r="F40" s="409">
        <v>415548</v>
      </c>
      <c r="G40" s="410">
        <v>418701</v>
      </c>
      <c r="H40" s="410">
        <v>423507</v>
      </c>
      <c r="I40" s="410">
        <v>426902</v>
      </c>
      <c r="J40" s="410">
        <v>430535</v>
      </c>
      <c r="K40" s="410">
        <v>433948</v>
      </c>
      <c r="L40" s="410">
        <v>416877</v>
      </c>
      <c r="M40" s="410">
        <v>419190</v>
      </c>
      <c r="N40" s="411">
        <v>422603</v>
      </c>
      <c r="O40" s="410">
        <v>426130</v>
      </c>
      <c r="P40" s="410">
        <v>429542</v>
      </c>
      <c r="Q40" s="412">
        <v>433069</v>
      </c>
    </row>
    <row r="41" spans="2:17" ht="16.5" thickBot="1" x14ac:dyDescent="0.3">
      <c r="B41" s="434" t="s">
        <v>100</v>
      </c>
      <c r="C41" s="435"/>
      <c r="D41" s="435"/>
      <c r="E41" s="435"/>
      <c r="F41" s="436">
        <v>29250316</v>
      </c>
      <c r="G41" s="437">
        <v>29955727</v>
      </c>
      <c r="H41" s="437">
        <v>29792934</v>
      </c>
      <c r="I41" s="437">
        <v>31158938</v>
      </c>
      <c r="J41" s="437">
        <v>31272842</v>
      </c>
      <c r="K41" s="437">
        <v>30174985</v>
      </c>
      <c r="L41" s="437">
        <v>31585249</v>
      </c>
      <c r="M41" s="437">
        <v>31338820</v>
      </c>
      <c r="N41" s="438">
        <v>31563924</v>
      </c>
      <c r="O41" s="437">
        <v>31400455</v>
      </c>
      <c r="P41" s="437">
        <v>32070326</v>
      </c>
      <c r="Q41" s="439">
        <v>31431588</v>
      </c>
    </row>
    <row r="42" spans="2:17" ht="15.75" x14ac:dyDescent="0.25">
      <c r="B42" s="413" t="s">
        <v>101</v>
      </c>
      <c r="C42" s="414"/>
      <c r="D42" s="414"/>
      <c r="E42" s="440"/>
      <c r="F42" s="441">
        <v>1156439</v>
      </c>
      <c r="G42" s="442">
        <v>1411811</v>
      </c>
      <c r="H42" s="442">
        <v>1160419</v>
      </c>
      <c r="I42" s="442">
        <v>1163845</v>
      </c>
      <c r="J42" s="442">
        <v>1367808</v>
      </c>
      <c r="K42" s="442">
        <v>1220427</v>
      </c>
      <c r="L42" s="442">
        <v>1156557</v>
      </c>
      <c r="M42" s="442">
        <v>1159078</v>
      </c>
      <c r="N42" s="443">
        <v>1364801</v>
      </c>
      <c r="O42" s="442">
        <v>1099787</v>
      </c>
      <c r="P42" s="442">
        <v>1320505</v>
      </c>
      <c r="Q42" s="444">
        <v>1603654</v>
      </c>
    </row>
    <row r="43" spans="2:17" ht="15.75" x14ac:dyDescent="0.25">
      <c r="B43" s="400"/>
      <c r="C43" s="401" t="s">
        <v>20</v>
      </c>
      <c r="D43" s="401"/>
      <c r="E43" s="401"/>
      <c r="F43" s="402">
        <v>62534</v>
      </c>
      <c r="G43" s="403">
        <v>78312</v>
      </c>
      <c r="H43" s="403">
        <v>112991</v>
      </c>
      <c r="I43" s="403">
        <v>144285</v>
      </c>
      <c r="J43" s="403">
        <v>173674</v>
      </c>
      <c r="K43" s="403">
        <v>102535</v>
      </c>
      <c r="L43" s="403">
        <v>40571</v>
      </c>
      <c r="M43" s="403">
        <v>72833</v>
      </c>
      <c r="N43" s="404">
        <v>100254</v>
      </c>
      <c r="O43" s="403">
        <v>128237</v>
      </c>
      <c r="P43" s="403">
        <v>148914</v>
      </c>
      <c r="Q43" s="405">
        <v>33278</v>
      </c>
    </row>
    <row r="44" spans="2:17" ht="15.75" x14ac:dyDescent="0.25">
      <c r="B44" s="400"/>
      <c r="C44" s="401" t="s">
        <v>21</v>
      </c>
      <c r="D44" s="401"/>
      <c r="E44" s="401"/>
      <c r="F44" s="402">
        <v>255795</v>
      </c>
      <c r="G44" s="403">
        <v>251252</v>
      </c>
      <c r="H44" s="403">
        <v>250373</v>
      </c>
      <c r="I44" s="403">
        <v>251311</v>
      </c>
      <c r="J44" s="403">
        <v>251305</v>
      </c>
      <c r="K44" s="403">
        <v>249327</v>
      </c>
      <c r="L44" s="403">
        <v>262615</v>
      </c>
      <c r="M44" s="403">
        <v>259557</v>
      </c>
      <c r="N44" s="404">
        <v>259608</v>
      </c>
      <c r="O44" s="403">
        <v>258449</v>
      </c>
      <c r="P44" s="403">
        <v>257362</v>
      </c>
      <c r="Q44" s="405">
        <v>277170</v>
      </c>
    </row>
    <row r="45" spans="2:17" ht="15.75" x14ac:dyDescent="0.25">
      <c r="B45" s="400"/>
      <c r="C45" s="401" t="s">
        <v>22</v>
      </c>
      <c r="D45" s="401"/>
      <c r="E45" s="401"/>
      <c r="F45" s="402">
        <v>0</v>
      </c>
      <c r="G45" s="403">
        <v>0</v>
      </c>
      <c r="H45" s="403">
        <v>0</v>
      </c>
      <c r="I45" s="403">
        <v>0</v>
      </c>
      <c r="J45" s="403">
        <v>0</v>
      </c>
      <c r="K45" s="403">
        <v>0</v>
      </c>
      <c r="L45" s="403">
        <v>0</v>
      </c>
      <c r="M45" s="403">
        <v>0</v>
      </c>
      <c r="N45" s="404">
        <v>0</v>
      </c>
      <c r="O45" s="403">
        <v>0</v>
      </c>
      <c r="P45" s="403">
        <v>0</v>
      </c>
      <c r="Q45" s="405">
        <v>0</v>
      </c>
    </row>
    <row r="46" spans="2:17" ht="15.75" x14ac:dyDescent="0.25">
      <c r="B46" s="400"/>
      <c r="C46" s="401" t="s">
        <v>23</v>
      </c>
      <c r="D46" s="401"/>
      <c r="E46" s="401"/>
      <c r="F46" s="402">
        <v>271312</v>
      </c>
      <c r="G46" s="403">
        <v>259095</v>
      </c>
      <c r="H46" s="403">
        <v>268310</v>
      </c>
      <c r="I46" s="403">
        <v>241566</v>
      </c>
      <c r="J46" s="403">
        <v>272895</v>
      </c>
      <c r="K46" s="403">
        <v>280358</v>
      </c>
      <c r="L46" s="403">
        <v>284005</v>
      </c>
      <c r="M46" s="403">
        <v>244937</v>
      </c>
      <c r="N46" s="404">
        <v>276037</v>
      </c>
      <c r="O46" s="403">
        <v>313665</v>
      </c>
      <c r="P46" s="403">
        <v>357940</v>
      </c>
      <c r="Q46" s="405">
        <v>362638</v>
      </c>
    </row>
    <row r="47" spans="2:17" ht="15.75" x14ac:dyDescent="0.25">
      <c r="B47" s="400"/>
      <c r="C47" s="445" t="s">
        <v>79</v>
      </c>
      <c r="D47" s="401"/>
      <c r="E47" s="401"/>
      <c r="F47" s="402">
        <v>417454</v>
      </c>
      <c r="G47" s="403">
        <v>663752</v>
      </c>
      <c r="H47" s="403">
        <v>367998</v>
      </c>
      <c r="I47" s="403">
        <v>215959</v>
      </c>
      <c r="J47" s="403">
        <v>464026</v>
      </c>
      <c r="K47" s="403">
        <v>339241</v>
      </c>
      <c r="L47" s="403">
        <v>383311</v>
      </c>
      <c r="M47" s="403">
        <v>323291</v>
      </c>
      <c r="N47" s="404">
        <v>488812</v>
      </c>
      <c r="O47" s="403">
        <v>205307</v>
      </c>
      <c r="P47" s="403">
        <v>305500</v>
      </c>
      <c r="Q47" s="405">
        <v>735389</v>
      </c>
    </row>
    <row r="48" spans="2:17" ht="16.5" thickBot="1" x14ac:dyDescent="0.3">
      <c r="B48" s="407"/>
      <c r="C48" s="446" t="s">
        <v>24</v>
      </c>
      <c r="D48" s="408"/>
      <c r="E48" s="408"/>
      <c r="F48" s="447">
        <v>149344</v>
      </c>
      <c r="G48" s="448">
        <v>159400</v>
      </c>
      <c r="H48" s="448">
        <v>160747</v>
      </c>
      <c r="I48" s="448">
        <v>310724</v>
      </c>
      <c r="J48" s="448">
        <v>205908</v>
      </c>
      <c r="K48" s="448">
        <v>248966</v>
      </c>
      <c r="L48" s="448">
        <v>186055</v>
      </c>
      <c r="M48" s="448">
        <v>258460</v>
      </c>
      <c r="N48" s="449">
        <v>240090</v>
      </c>
      <c r="O48" s="410">
        <v>194129</v>
      </c>
      <c r="P48" s="410">
        <v>250789</v>
      </c>
      <c r="Q48" s="412">
        <v>195179</v>
      </c>
    </row>
    <row r="49" spans="2:17" ht="16.5" thickBot="1" x14ac:dyDescent="0.3">
      <c r="B49" s="434" t="s">
        <v>25</v>
      </c>
      <c r="C49" s="435"/>
      <c r="D49" s="435"/>
      <c r="E49" s="435"/>
      <c r="F49" s="436">
        <v>30406755</v>
      </c>
      <c r="G49" s="437">
        <v>31367538</v>
      </c>
      <c r="H49" s="437">
        <v>30953353</v>
      </c>
      <c r="I49" s="437">
        <v>32322783</v>
      </c>
      <c r="J49" s="437">
        <v>32640650</v>
      </c>
      <c r="K49" s="437">
        <v>31395412</v>
      </c>
      <c r="L49" s="437">
        <v>32741806</v>
      </c>
      <c r="M49" s="437">
        <v>32497898</v>
      </c>
      <c r="N49" s="438">
        <v>32928725</v>
      </c>
      <c r="O49" s="450">
        <v>32500242</v>
      </c>
      <c r="P49" s="450">
        <v>33390831</v>
      </c>
      <c r="Q49" s="451">
        <v>33035242</v>
      </c>
    </row>
    <row r="50" spans="2:17" ht="15.75" x14ac:dyDescent="0.25">
      <c r="B50" s="413" t="s">
        <v>26</v>
      </c>
      <c r="C50" s="414"/>
      <c r="D50" s="414"/>
      <c r="E50" s="414"/>
      <c r="F50" s="441">
        <v>3154118</v>
      </c>
      <c r="G50" s="442">
        <v>3203104</v>
      </c>
      <c r="H50" s="442">
        <v>2926098</v>
      </c>
      <c r="I50" s="442">
        <v>2979672</v>
      </c>
      <c r="J50" s="442">
        <v>3050086</v>
      </c>
      <c r="K50" s="442">
        <v>3052809</v>
      </c>
      <c r="L50" s="442">
        <v>3100342</v>
      </c>
      <c r="M50" s="442">
        <v>3165940</v>
      </c>
      <c r="N50" s="443">
        <v>3229678</v>
      </c>
      <c r="O50" s="442">
        <v>3314243</v>
      </c>
      <c r="P50" s="442">
        <v>3335882</v>
      </c>
      <c r="Q50" s="444">
        <v>3469551</v>
      </c>
    </row>
    <row r="51" spans="2:17" ht="15.75" x14ac:dyDescent="0.25">
      <c r="B51" s="400"/>
      <c r="C51" s="401" t="s">
        <v>102</v>
      </c>
      <c r="D51" s="401"/>
      <c r="E51" s="401"/>
      <c r="F51" s="402">
        <v>23672</v>
      </c>
      <c r="G51" s="403">
        <v>23672</v>
      </c>
      <c r="H51" s="403">
        <v>23672</v>
      </c>
      <c r="I51" s="403">
        <v>23672</v>
      </c>
      <c r="J51" s="403">
        <v>23671</v>
      </c>
      <c r="K51" s="403">
        <v>23672</v>
      </c>
      <c r="L51" s="403">
        <v>23672</v>
      </c>
      <c r="M51" s="403">
        <v>23672</v>
      </c>
      <c r="N51" s="404">
        <v>23672</v>
      </c>
      <c r="O51" s="403">
        <v>23672</v>
      </c>
      <c r="P51" s="403">
        <v>23671</v>
      </c>
      <c r="Q51" s="405">
        <v>23822</v>
      </c>
    </row>
    <row r="52" spans="2:17" ht="15.75" x14ac:dyDescent="0.25">
      <c r="B52" s="452"/>
      <c r="C52" s="453"/>
      <c r="D52" s="453" t="s">
        <v>28</v>
      </c>
      <c r="E52" s="454"/>
      <c r="F52" s="402">
        <v>23672</v>
      </c>
      <c r="G52" s="403">
        <v>23672</v>
      </c>
      <c r="H52" s="403">
        <v>23672</v>
      </c>
      <c r="I52" s="403">
        <v>23672</v>
      </c>
      <c r="J52" s="403">
        <v>23671</v>
      </c>
      <c r="K52" s="403">
        <v>23672</v>
      </c>
      <c r="L52" s="403">
        <v>23672</v>
      </c>
      <c r="M52" s="403">
        <v>23672</v>
      </c>
      <c r="N52" s="404">
        <v>23672</v>
      </c>
      <c r="O52" s="403">
        <v>23672</v>
      </c>
      <c r="P52" s="403">
        <v>23671</v>
      </c>
      <c r="Q52" s="405">
        <v>23822</v>
      </c>
    </row>
    <row r="53" spans="2:17" ht="15.75" x14ac:dyDescent="0.25">
      <c r="B53" s="455"/>
      <c r="C53" s="419"/>
      <c r="D53" s="419" t="s">
        <v>29</v>
      </c>
      <c r="E53" s="428"/>
      <c r="F53" s="402">
        <v>0</v>
      </c>
      <c r="G53" s="403">
        <v>0</v>
      </c>
      <c r="H53" s="403">
        <v>0</v>
      </c>
      <c r="I53" s="403">
        <v>0</v>
      </c>
      <c r="J53" s="403">
        <v>0</v>
      </c>
      <c r="K53" s="403">
        <v>0</v>
      </c>
      <c r="L53" s="403">
        <v>0</v>
      </c>
      <c r="M53" s="403">
        <v>0</v>
      </c>
      <c r="N53" s="404">
        <v>0</v>
      </c>
      <c r="O53" s="403">
        <v>0</v>
      </c>
      <c r="P53" s="403">
        <v>0</v>
      </c>
      <c r="Q53" s="405">
        <v>0</v>
      </c>
    </row>
    <row r="54" spans="2:17" ht="15.75" x14ac:dyDescent="0.25">
      <c r="B54" s="400"/>
      <c r="C54" s="401" t="s">
        <v>103</v>
      </c>
      <c r="D54" s="433"/>
      <c r="E54" s="433"/>
      <c r="F54" s="402">
        <v>1641249</v>
      </c>
      <c r="G54" s="403">
        <v>1641249</v>
      </c>
      <c r="H54" s="403">
        <v>1641249</v>
      </c>
      <c r="I54" s="403">
        <v>1641249</v>
      </c>
      <c r="J54" s="403">
        <v>1641249</v>
      </c>
      <c r="K54" s="403">
        <v>1641249</v>
      </c>
      <c r="L54" s="403">
        <v>1641249</v>
      </c>
      <c r="M54" s="403">
        <v>1641249</v>
      </c>
      <c r="N54" s="404">
        <v>1641249</v>
      </c>
      <c r="O54" s="403">
        <v>1641249</v>
      </c>
      <c r="P54" s="403">
        <v>1641249</v>
      </c>
      <c r="Q54" s="405">
        <v>1791099</v>
      </c>
    </row>
    <row r="55" spans="2:17" ht="15.75" x14ac:dyDescent="0.25">
      <c r="B55" s="400"/>
      <c r="C55" s="401" t="s">
        <v>104</v>
      </c>
      <c r="D55" s="401"/>
      <c r="E55" s="401"/>
      <c r="F55" s="402">
        <v>18170</v>
      </c>
      <c r="G55" s="403">
        <v>20486</v>
      </c>
      <c r="H55" s="403">
        <v>19557</v>
      </c>
      <c r="I55" s="403">
        <v>21539</v>
      </c>
      <c r="J55" s="403">
        <v>20123</v>
      </c>
      <c r="K55" s="403">
        <v>16085</v>
      </c>
      <c r="L55" s="403">
        <v>16596</v>
      </c>
      <c r="M55" s="403">
        <v>15685</v>
      </c>
      <c r="N55" s="404">
        <v>17257</v>
      </c>
      <c r="O55" s="403">
        <v>15052</v>
      </c>
      <c r="P55" s="403">
        <v>16847</v>
      </c>
      <c r="Q55" s="405">
        <v>53183</v>
      </c>
    </row>
    <row r="56" spans="2:17" ht="15.75" x14ac:dyDescent="0.25">
      <c r="B56" s="400"/>
      <c r="C56" s="401" t="s">
        <v>105</v>
      </c>
      <c r="D56" s="433"/>
      <c r="E56" s="433"/>
      <c r="F56" s="402">
        <v>1471027</v>
      </c>
      <c r="G56" s="403">
        <v>1517697</v>
      </c>
      <c r="H56" s="403">
        <v>1241620</v>
      </c>
      <c r="I56" s="403">
        <v>1293212</v>
      </c>
      <c r="J56" s="403">
        <v>1365043</v>
      </c>
      <c r="K56" s="403">
        <v>1371803</v>
      </c>
      <c r="L56" s="403">
        <v>1418825</v>
      </c>
      <c r="M56" s="403">
        <v>1485334</v>
      </c>
      <c r="N56" s="404">
        <v>1547500</v>
      </c>
      <c r="O56" s="403">
        <v>1634270</v>
      </c>
      <c r="P56" s="403">
        <v>1654115</v>
      </c>
      <c r="Q56" s="405">
        <v>1601447</v>
      </c>
    </row>
    <row r="57" spans="2:17" ht="15.75" x14ac:dyDescent="0.25">
      <c r="B57" s="400"/>
      <c r="C57" s="401"/>
      <c r="D57" s="401" t="s">
        <v>33</v>
      </c>
      <c r="E57" s="401"/>
      <c r="F57" s="402">
        <v>740205</v>
      </c>
      <c r="G57" s="403">
        <v>782205</v>
      </c>
      <c r="H57" s="403">
        <v>778705</v>
      </c>
      <c r="I57" s="403">
        <v>807705</v>
      </c>
      <c r="J57" s="403">
        <v>807919</v>
      </c>
      <c r="K57" s="403">
        <v>807993</v>
      </c>
      <c r="L57" s="403">
        <v>907796</v>
      </c>
      <c r="M57" s="403">
        <v>907871</v>
      </c>
      <c r="N57" s="404">
        <v>907874</v>
      </c>
      <c r="O57" s="403">
        <v>908020</v>
      </c>
      <c r="P57" s="403">
        <v>908095</v>
      </c>
      <c r="Q57" s="405">
        <v>908241</v>
      </c>
    </row>
    <row r="58" spans="2:17" ht="16.5" thickBot="1" x14ac:dyDescent="0.3">
      <c r="B58" s="407"/>
      <c r="C58" s="408"/>
      <c r="D58" s="408" t="s">
        <v>34</v>
      </c>
      <c r="E58" s="408"/>
      <c r="F58" s="447">
        <v>730822</v>
      </c>
      <c r="G58" s="448">
        <v>735492</v>
      </c>
      <c r="H58" s="448">
        <v>462915</v>
      </c>
      <c r="I58" s="448">
        <v>485507</v>
      </c>
      <c r="J58" s="448">
        <v>557124</v>
      </c>
      <c r="K58" s="448">
        <v>563810</v>
      </c>
      <c r="L58" s="448">
        <v>511029</v>
      </c>
      <c r="M58" s="448">
        <v>577463</v>
      </c>
      <c r="N58" s="449">
        <v>639626</v>
      </c>
      <c r="O58" s="410">
        <v>726250</v>
      </c>
      <c r="P58" s="410">
        <v>746020</v>
      </c>
      <c r="Q58" s="412">
        <v>693206</v>
      </c>
    </row>
    <row r="59" spans="2:17" ht="16.5" thickBot="1" x14ac:dyDescent="0.3">
      <c r="B59" s="421" t="s">
        <v>106</v>
      </c>
      <c r="C59" s="422"/>
      <c r="D59" s="422"/>
      <c r="E59" s="422"/>
      <c r="F59" s="456">
        <v>0</v>
      </c>
      <c r="G59" s="457">
        <v>0</v>
      </c>
      <c r="H59" s="457">
        <v>0</v>
      </c>
      <c r="I59" s="457">
        <v>0</v>
      </c>
      <c r="J59" s="457">
        <v>0</v>
      </c>
      <c r="K59" s="457">
        <v>0</v>
      </c>
      <c r="L59" s="457">
        <v>0</v>
      </c>
      <c r="M59" s="457">
        <v>0</v>
      </c>
      <c r="N59" s="458">
        <v>0</v>
      </c>
      <c r="O59" s="457">
        <v>0</v>
      </c>
      <c r="P59" s="457">
        <v>0</v>
      </c>
      <c r="Q59" s="459">
        <v>0</v>
      </c>
    </row>
    <row r="60" spans="2:17" ht="16.5" thickBot="1" x14ac:dyDescent="0.3">
      <c r="B60" s="394" t="s">
        <v>107</v>
      </c>
      <c r="C60" s="395"/>
      <c r="D60" s="395"/>
      <c r="E60" s="395"/>
      <c r="F60" s="460">
        <v>33560873</v>
      </c>
      <c r="G60" s="461">
        <v>34570642</v>
      </c>
      <c r="H60" s="461">
        <v>33879451</v>
      </c>
      <c r="I60" s="461">
        <v>35302455</v>
      </c>
      <c r="J60" s="461">
        <v>35690736</v>
      </c>
      <c r="K60" s="461">
        <v>34448221</v>
      </c>
      <c r="L60" s="461">
        <v>35842148</v>
      </c>
      <c r="M60" s="461">
        <v>35663838</v>
      </c>
      <c r="N60" s="462">
        <v>36158403</v>
      </c>
      <c r="O60" s="416">
        <v>35814485</v>
      </c>
      <c r="P60" s="416">
        <v>36726714</v>
      </c>
      <c r="Q60" s="417">
        <v>36504793</v>
      </c>
    </row>
    <row r="61" spans="2:17" ht="16.5" thickBot="1" x14ac:dyDescent="0.3">
      <c r="B61" s="463" t="s">
        <v>82</v>
      </c>
      <c r="C61" s="464"/>
      <c r="D61" s="464"/>
      <c r="E61" s="464"/>
      <c r="F61" s="465"/>
      <c r="G61" s="466"/>
      <c r="H61" s="466"/>
      <c r="I61" s="466"/>
      <c r="J61" s="466"/>
      <c r="K61" s="466"/>
      <c r="L61" s="466"/>
      <c r="M61" s="466"/>
      <c r="N61" s="467"/>
      <c r="O61" s="467"/>
      <c r="P61" s="467"/>
      <c r="Q61" s="468"/>
    </row>
    <row r="62" spans="2:17" ht="15.75" x14ac:dyDescent="0.25">
      <c r="B62" s="469" t="s">
        <v>108</v>
      </c>
      <c r="C62" s="470"/>
      <c r="D62" s="470"/>
      <c r="E62" s="470"/>
      <c r="F62" s="476">
        <v>15117</v>
      </c>
      <c r="G62" s="477">
        <v>12555</v>
      </c>
      <c r="H62" s="477">
        <v>22608</v>
      </c>
      <c r="I62" s="477">
        <v>13200</v>
      </c>
      <c r="J62" s="477">
        <v>10041</v>
      </c>
      <c r="K62" s="477">
        <v>188081</v>
      </c>
      <c r="L62" s="477">
        <v>24963</v>
      </c>
      <c r="M62" s="477">
        <v>90015</v>
      </c>
      <c r="N62" s="478">
        <v>24322</v>
      </c>
      <c r="O62" s="477">
        <v>159091</v>
      </c>
      <c r="P62" s="477">
        <v>25275</v>
      </c>
      <c r="Q62" s="506">
        <v>99118</v>
      </c>
    </row>
    <row r="63" spans="2:17" ht="15.75" x14ac:dyDescent="0.25">
      <c r="B63" s="471" t="s">
        <v>109</v>
      </c>
      <c r="C63" s="472"/>
      <c r="D63" s="472"/>
      <c r="E63" s="472"/>
      <c r="F63" s="402">
        <v>7751</v>
      </c>
      <c r="G63" s="403">
        <v>10081</v>
      </c>
      <c r="H63" s="403">
        <v>12202</v>
      </c>
      <c r="I63" s="403">
        <v>19748</v>
      </c>
      <c r="J63" s="403">
        <v>16047</v>
      </c>
      <c r="K63" s="403">
        <v>13937</v>
      </c>
      <c r="L63" s="403">
        <v>19877</v>
      </c>
      <c r="M63" s="403">
        <v>13512</v>
      </c>
      <c r="N63" s="404">
        <v>14904</v>
      </c>
      <c r="O63" s="403">
        <v>17694</v>
      </c>
      <c r="P63" s="403">
        <v>12882</v>
      </c>
      <c r="Q63" s="405">
        <v>13266</v>
      </c>
    </row>
    <row r="64" spans="2:17" ht="15.75" x14ac:dyDescent="0.25">
      <c r="B64" s="471" t="s">
        <v>110</v>
      </c>
      <c r="C64" s="472"/>
      <c r="D64" s="472"/>
      <c r="E64" s="472"/>
      <c r="F64" s="402">
        <v>0</v>
      </c>
      <c r="G64" s="403">
        <v>28</v>
      </c>
      <c r="H64" s="403">
        <v>0</v>
      </c>
      <c r="I64" s="403">
        <v>0</v>
      </c>
      <c r="J64" s="403">
        <v>0</v>
      </c>
      <c r="K64" s="403">
        <v>0</v>
      </c>
      <c r="L64" s="403">
        <v>0</v>
      </c>
      <c r="M64" s="403">
        <v>0</v>
      </c>
      <c r="N64" s="404">
        <v>0</v>
      </c>
      <c r="O64" s="403">
        <v>541</v>
      </c>
      <c r="P64" s="403">
        <v>2</v>
      </c>
      <c r="Q64" s="405">
        <v>0</v>
      </c>
    </row>
    <row r="65" spans="2:17" ht="15.75" x14ac:dyDescent="0.25">
      <c r="B65" s="471" t="s">
        <v>111</v>
      </c>
      <c r="C65" s="472"/>
      <c r="D65" s="472"/>
      <c r="E65" s="473"/>
      <c r="F65" s="402">
        <v>16</v>
      </c>
      <c r="G65" s="403">
        <v>0</v>
      </c>
      <c r="H65" s="403">
        <v>0</v>
      </c>
      <c r="I65" s="403">
        <v>0</v>
      </c>
      <c r="J65" s="403">
        <v>0</v>
      </c>
      <c r="K65" s="403">
        <v>0</v>
      </c>
      <c r="L65" s="403">
        <v>0</v>
      </c>
      <c r="M65" s="403">
        <v>0</v>
      </c>
      <c r="N65" s="404">
        <v>0</v>
      </c>
      <c r="O65" s="403">
        <v>0</v>
      </c>
      <c r="P65" s="403">
        <v>263</v>
      </c>
      <c r="Q65" s="405">
        <v>0</v>
      </c>
    </row>
    <row r="66" spans="2:17" ht="15.75" x14ac:dyDescent="0.25">
      <c r="B66" s="471" t="s">
        <v>112</v>
      </c>
      <c r="C66" s="473"/>
      <c r="D66" s="473"/>
      <c r="E66" s="473"/>
      <c r="F66" s="402">
        <v>0</v>
      </c>
      <c r="G66" s="403">
        <v>0</v>
      </c>
      <c r="H66" s="403">
        <v>0</v>
      </c>
      <c r="I66" s="403">
        <v>0</v>
      </c>
      <c r="J66" s="403">
        <v>0</v>
      </c>
      <c r="K66" s="403">
        <v>0</v>
      </c>
      <c r="L66" s="403">
        <v>0</v>
      </c>
      <c r="M66" s="403">
        <v>0</v>
      </c>
      <c r="N66" s="404">
        <v>0</v>
      </c>
      <c r="O66" s="403">
        <v>0</v>
      </c>
      <c r="P66" s="403">
        <v>0</v>
      </c>
      <c r="Q66" s="405">
        <v>0</v>
      </c>
    </row>
    <row r="67" spans="2:17" ht="16.5" thickBot="1" x14ac:dyDescent="0.3">
      <c r="B67" s="474" t="s">
        <v>113</v>
      </c>
      <c r="C67" s="475"/>
      <c r="D67" s="475"/>
      <c r="E67" s="475"/>
      <c r="F67" s="409">
        <v>0</v>
      </c>
      <c r="G67" s="410">
        <v>0</v>
      </c>
      <c r="H67" s="410">
        <v>0</v>
      </c>
      <c r="I67" s="410">
        <v>0</v>
      </c>
      <c r="J67" s="410">
        <v>0</v>
      </c>
      <c r="K67" s="410">
        <v>0</v>
      </c>
      <c r="L67" s="410">
        <v>0</v>
      </c>
      <c r="M67" s="410">
        <v>0</v>
      </c>
      <c r="N67" s="411">
        <v>0</v>
      </c>
      <c r="O67" s="410">
        <v>0</v>
      </c>
      <c r="P67" s="410">
        <v>0</v>
      </c>
      <c r="Q67" s="412">
        <v>0</v>
      </c>
    </row>
    <row r="68" spans="2:17" s="322" customFormat="1" ht="15.75" x14ac:dyDescent="0.25">
      <c r="B68" s="504"/>
      <c r="C68" s="503"/>
      <c r="D68" s="503"/>
      <c r="E68" s="503"/>
      <c r="F68" s="505"/>
      <c r="G68" s="505"/>
      <c r="H68" s="505"/>
      <c r="I68" s="505"/>
      <c r="J68" s="505"/>
      <c r="K68" s="505"/>
      <c r="L68" s="505"/>
      <c r="M68" s="505"/>
      <c r="N68" s="505"/>
      <c r="O68" s="505"/>
      <c r="P68" s="505"/>
      <c r="Q68" s="505"/>
    </row>
    <row r="69" spans="2:17" s="322" customFormat="1" ht="15.75" x14ac:dyDescent="0.25">
      <c r="B69" s="504"/>
      <c r="C69" s="503"/>
      <c r="D69" s="503"/>
      <c r="E69" s="503"/>
      <c r="F69" s="505"/>
      <c r="G69" s="505"/>
      <c r="H69" s="505"/>
      <c r="I69" s="505"/>
      <c r="J69" s="505"/>
      <c r="K69" s="505"/>
      <c r="L69" s="505"/>
      <c r="M69" s="505"/>
      <c r="N69" s="505"/>
      <c r="O69" s="505"/>
      <c r="P69" s="505"/>
      <c r="Q69" s="505"/>
    </row>
    <row r="70" spans="2:17" s="322" customFormat="1" ht="15.75" x14ac:dyDescent="0.25">
      <c r="B70" s="504"/>
      <c r="C70" s="503"/>
      <c r="D70" s="503"/>
      <c r="E70" s="503"/>
      <c r="F70" s="505"/>
      <c r="G70" s="505"/>
      <c r="H70" s="505"/>
      <c r="I70" s="505"/>
      <c r="J70" s="505"/>
      <c r="K70" s="505"/>
      <c r="L70" s="505"/>
      <c r="M70" s="505"/>
      <c r="N70" s="505"/>
      <c r="O70" s="505"/>
      <c r="P70" s="505"/>
      <c r="Q70" s="505"/>
    </row>
    <row r="71" spans="2:17" s="322" customFormat="1" ht="16.5" thickBot="1" x14ac:dyDescent="0.3">
      <c r="B71" s="504"/>
      <c r="C71" s="503"/>
      <c r="D71" s="503"/>
      <c r="E71" s="503"/>
      <c r="F71" s="505"/>
      <c r="G71" s="505"/>
      <c r="H71" s="505"/>
      <c r="I71" s="505"/>
      <c r="J71" s="505"/>
      <c r="K71" s="505"/>
      <c r="L71" s="505"/>
      <c r="M71" s="505"/>
      <c r="N71" s="505"/>
      <c r="O71" s="505"/>
      <c r="P71" s="505"/>
      <c r="Q71" s="505"/>
    </row>
    <row r="72" spans="2:17" ht="47.25" customHeight="1" x14ac:dyDescent="0.25">
      <c r="B72" s="1362" t="s">
        <v>155</v>
      </c>
      <c r="C72" s="1363"/>
      <c r="D72" s="1363"/>
      <c r="E72" s="1364"/>
      <c r="F72" s="476"/>
      <c r="G72" s="477"/>
      <c r="H72" s="477"/>
      <c r="I72" s="477"/>
      <c r="J72" s="477"/>
      <c r="K72" s="477"/>
      <c r="L72" s="477"/>
      <c r="M72" s="477"/>
      <c r="N72" s="478"/>
      <c r="O72" s="477"/>
      <c r="P72" s="477"/>
      <c r="Q72" s="506"/>
    </row>
    <row r="73" spans="2:17" ht="16.5" thickBot="1" x14ac:dyDescent="0.3">
      <c r="B73" s="1365"/>
      <c r="C73" s="1366"/>
      <c r="D73" s="1366"/>
      <c r="E73" s="1367"/>
      <c r="F73" s="409"/>
      <c r="G73" s="410"/>
      <c r="H73" s="410"/>
      <c r="I73" s="410"/>
      <c r="J73" s="410"/>
      <c r="K73" s="410"/>
      <c r="L73" s="410"/>
      <c r="M73" s="410"/>
      <c r="N73" s="411"/>
      <c r="O73" s="410"/>
      <c r="P73" s="410"/>
      <c r="Q73" s="412"/>
    </row>
    <row r="74" spans="2:17" ht="15.75" x14ac:dyDescent="0.25">
      <c r="B74" s="394" t="s">
        <v>114</v>
      </c>
      <c r="C74" s="414"/>
      <c r="D74" s="414"/>
      <c r="E74" s="414"/>
      <c r="F74" s="479">
        <v>2953791</v>
      </c>
      <c r="G74" s="416">
        <v>3019266</v>
      </c>
      <c r="H74" s="416">
        <v>2505714</v>
      </c>
      <c r="I74" s="416">
        <v>3630919</v>
      </c>
      <c r="J74" s="416">
        <v>4347717</v>
      </c>
      <c r="K74" s="416">
        <v>2471986</v>
      </c>
      <c r="L74" s="416">
        <v>3404217</v>
      </c>
      <c r="M74" s="416">
        <v>3677421</v>
      </c>
      <c r="N74" s="415">
        <v>3599447</v>
      </c>
      <c r="O74" s="416">
        <v>3126600</v>
      </c>
      <c r="P74" s="416">
        <v>3475461</v>
      </c>
      <c r="Q74" s="417">
        <v>2585519</v>
      </c>
    </row>
    <row r="75" spans="2:17" ht="15.75" x14ac:dyDescent="0.25">
      <c r="B75" s="400"/>
      <c r="C75" s="401" t="s">
        <v>115</v>
      </c>
      <c r="D75" s="480"/>
      <c r="E75" s="480"/>
      <c r="F75" s="402">
        <v>315785</v>
      </c>
      <c r="G75" s="403">
        <v>277180</v>
      </c>
      <c r="H75" s="403">
        <v>254132</v>
      </c>
      <c r="I75" s="403">
        <v>345517</v>
      </c>
      <c r="J75" s="403">
        <v>314196</v>
      </c>
      <c r="K75" s="403">
        <v>272771</v>
      </c>
      <c r="L75" s="403">
        <v>352096</v>
      </c>
      <c r="M75" s="403">
        <v>297926</v>
      </c>
      <c r="N75" s="404">
        <v>280892</v>
      </c>
      <c r="O75" s="403">
        <v>358830</v>
      </c>
      <c r="P75" s="403">
        <v>389059</v>
      </c>
      <c r="Q75" s="405">
        <v>514286</v>
      </c>
    </row>
    <row r="76" spans="2:17" ht="15.75" x14ac:dyDescent="0.25">
      <c r="B76" s="400"/>
      <c r="C76" s="401" t="s">
        <v>39</v>
      </c>
      <c r="D76" s="401"/>
      <c r="E76" s="401"/>
      <c r="F76" s="402">
        <v>53264</v>
      </c>
      <c r="G76" s="403">
        <v>74507</v>
      </c>
      <c r="H76" s="403">
        <v>48556</v>
      </c>
      <c r="I76" s="403">
        <v>60310</v>
      </c>
      <c r="J76" s="403">
        <v>51162</v>
      </c>
      <c r="K76" s="403">
        <v>58487</v>
      </c>
      <c r="L76" s="403">
        <v>107339</v>
      </c>
      <c r="M76" s="403">
        <v>103690</v>
      </c>
      <c r="N76" s="404">
        <v>78597</v>
      </c>
      <c r="O76" s="403">
        <v>83064</v>
      </c>
      <c r="P76" s="403">
        <v>140106</v>
      </c>
      <c r="Q76" s="405">
        <v>100489</v>
      </c>
    </row>
    <row r="77" spans="2:17" ht="15.75" x14ac:dyDescent="0.25">
      <c r="B77" s="481"/>
      <c r="C77" s="406" t="s">
        <v>116</v>
      </c>
      <c r="D77" s="406"/>
      <c r="E77" s="422"/>
      <c r="F77" s="402">
        <v>507164</v>
      </c>
      <c r="G77" s="403">
        <v>463327</v>
      </c>
      <c r="H77" s="403">
        <v>510735</v>
      </c>
      <c r="I77" s="403">
        <v>412663</v>
      </c>
      <c r="J77" s="403">
        <v>598892</v>
      </c>
      <c r="K77" s="403">
        <v>525911</v>
      </c>
      <c r="L77" s="403">
        <v>476385</v>
      </c>
      <c r="M77" s="403">
        <v>485842</v>
      </c>
      <c r="N77" s="404">
        <v>478374</v>
      </c>
      <c r="O77" s="403">
        <v>472708</v>
      </c>
      <c r="P77" s="403">
        <v>534046</v>
      </c>
      <c r="Q77" s="405">
        <v>314078</v>
      </c>
    </row>
    <row r="78" spans="2:17" ht="15.75" x14ac:dyDescent="0.25">
      <c r="B78" s="400"/>
      <c r="C78" s="401"/>
      <c r="D78" s="401" t="s">
        <v>41</v>
      </c>
      <c r="E78" s="401"/>
      <c r="F78" s="402">
        <v>290993</v>
      </c>
      <c r="G78" s="403">
        <v>292406</v>
      </c>
      <c r="H78" s="403">
        <v>296605</v>
      </c>
      <c r="I78" s="403">
        <v>299056</v>
      </c>
      <c r="J78" s="403">
        <v>307928</v>
      </c>
      <c r="K78" s="403">
        <v>305045</v>
      </c>
      <c r="L78" s="403">
        <v>295251</v>
      </c>
      <c r="M78" s="403">
        <v>299824</v>
      </c>
      <c r="N78" s="404">
        <v>310549</v>
      </c>
      <c r="O78" s="403">
        <v>309152</v>
      </c>
      <c r="P78" s="403">
        <v>313367</v>
      </c>
      <c r="Q78" s="405">
        <v>309428</v>
      </c>
    </row>
    <row r="79" spans="2:17" ht="15.75" x14ac:dyDescent="0.25">
      <c r="B79" s="400"/>
      <c r="C79" s="401"/>
      <c r="D79" s="401" t="s">
        <v>42</v>
      </c>
      <c r="E79" s="401"/>
      <c r="F79" s="402">
        <v>113152</v>
      </c>
      <c r="G79" s="403">
        <v>63504</v>
      </c>
      <c r="H79" s="403">
        <v>109287</v>
      </c>
      <c r="I79" s="403">
        <v>9823</v>
      </c>
      <c r="J79" s="403">
        <v>141403</v>
      </c>
      <c r="K79" s="403">
        <v>124879</v>
      </c>
      <c r="L79" s="403">
        <v>96048</v>
      </c>
      <c r="M79" s="403">
        <v>68536</v>
      </c>
      <c r="N79" s="404">
        <v>58845</v>
      </c>
      <c r="O79" s="403">
        <v>62312</v>
      </c>
      <c r="P79" s="403">
        <v>54981</v>
      </c>
      <c r="Q79" s="405">
        <v>1</v>
      </c>
    </row>
    <row r="80" spans="2:17" ht="15.75" x14ac:dyDescent="0.25">
      <c r="B80" s="400"/>
      <c r="C80" s="401"/>
      <c r="D80" s="401" t="s">
        <v>43</v>
      </c>
      <c r="E80" s="401"/>
      <c r="F80" s="402">
        <v>103019</v>
      </c>
      <c r="G80" s="403">
        <v>107417</v>
      </c>
      <c r="H80" s="403">
        <v>104843</v>
      </c>
      <c r="I80" s="403">
        <v>103784</v>
      </c>
      <c r="J80" s="403">
        <v>149561</v>
      </c>
      <c r="K80" s="403">
        <v>95987</v>
      </c>
      <c r="L80" s="403">
        <v>85086</v>
      </c>
      <c r="M80" s="403">
        <v>117482</v>
      </c>
      <c r="N80" s="404">
        <v>108980</v>
      </c>
      <c r="O80" s="403">
        <v>101244</v>
      </c>
      <c r="P80" s="403">
        <v>165698</v>
      </c>
      <c r="Q80" s="405">
        <v>4649</v>
      </c>
    </row>
    <row r="81" spans="2:17" ht="15.75" x14ac:dyDescent="0.25">
      <c r="B81" s="400"/>
      <c r="C81" s="482" t="s">
        <v>117</v>
      </c>
      <c r="D81" s="419"/>
      <c r="E81" s="401"/>
      <c r="F81" s="402">
        <v>2077578</v>
      </c>
      <c r="G81" s="403">
        <v>2204252</v>
      </c>
      <c r="H81" s="403">
        <v>1692291</v>
      </c>
      <c r="I81" s="403">
        <v>2812429</v>
      </c>
      <c r="J81" s="403">
        <v>3383467</v>
      </c>
      <c r="K81" s="403">
        <v>1614817</v>
      </c>
      <c r="L81" s="403">
        <v>2468397</v>
      </c>
      <c r="M81" s="403">
        <v>2789963</v>
      </c>
      <c r="N81" s="404">
        <v>2761584</v>
      </c>
      <c r="O81" s="403">
        <v>2211998</v>
      </c>
      <c r="P81" s="403">
        <v>2412250</v>
      </c>
      <c r="Q81" s="405">
        <v>1656666</v>
      </c>
    </row>
    <row r="82" spans="2:17" ht="15.75" x14ac:dyDescent="0.25">
      <c r="B82" s="400"/>
      <c r="C82" s="419"/>
      <c r="D82" s="483" t="s">
        <v>118</v>
      </c>
      <c r="E82" s="401"/>
      <c r="F82" s="402">
        <v>302476</v>
      </c>
      <c r="G82" s="403">
        <v>353530</v>
      </c>
      <c r="H82" s="403">
        <v>421148</v>
      </c>
      <c r="I82" s="403">
        <v>505315</v>
      </c>
      <c r="J82" s="403">
        <v>873987</v>
      </c>
      <c r="K82" s="403">
        <v>381928</v>
      </c>
      <c r="L82" s="403">
        <v>356059</v>
      </c>
      <c r="M82" s="403">
        <v>354912</v>
      </c>
      <c r="N82" s="404">
        <v>275958</v>
      </c>
      <c r="O82" s="403">
        <v>241855</v>
      </c>
      <c r="P82" s="403">
        <v>522074</v>
      </c>
      <c r="Q82" s="405">
        <v>313174</v>
      </c>
    </row>
    <row r="83" spans="2:17" ht="16.5" thickBot="1" x14ac:dyDescent="0.3">
      <c r="B83" s="484"/>
      <c r="C83" s="433"/>
      <c r="D83" s="485" t="s">
        <v>119</v>
      </c>
      <c r="E83" s="422"/>
      <c r="F83" s="447">
        <v>1775102</v>
      </c>
      <c r="G83" s="448">
        <v>1850722</v>
      </c>
      <c r="H83" s="448">
        <v>1271143</v>
      </c>
      <c r="I83" s="448">
        <v>2307114</v>
      </c>
      <c r="J83" s="448">
        <v>2509480</v>
      </c>
      <c r="K83" s="448">
        <v>1232889</v>
      </c>
      <c r="L83" s="448">
        <v>2112338</v>
      </c>
      <c r="M83" s="448">
        <v>2435051</v>
      </c>
      <c r="N83" s="449">
        <v>2485626</v>
      </c>
      <c r="O83" s="410">
        <v>1970143</v>
      </c>
      <c r="P83" s="410">
        <v>1890176</v>
      </c>
      <c r="Q83" s="412">
        <v>1343492</v>
      </c>
    </row>
    <row r="84" spans="2:17" ht="15.75" x14ac:dyDescent="0.25">
      <c r="B84" s="413" t="s">
        <v>120</v>
      </c>
      <c r="C84" s="414"/>
      <c r="D84" s="440"/>
      <c r="E84" s="440"/>
      <c r="F84" s="396">
        <v>25908956</v>
      </c>
      <c r="G84" s="397">
        <v>26407250</v>
      </c>
      <c r="H84" s="397">
        <v>26673878</v>
      </c>
      <c r="I84" s="397">
        <v>26703223</v>
      </c>
      <c r="J84" s="397">
        <v>26695483</v>
      </c>
      <c r="K84" s="397">
        <v>27112400</v>
      </c>
      <c r="L84" s="397">
        <v>27414724</v>
      </c>
      <c r="M84" s="397">
        <v>27234226</v>
      </c>
      <c r="N84" s="398">
        <v>27525609</v>
      </c>
      <c r="O84" s="416">
        <v>28002408</v>
      </c>
      <c r="P84" s="416">
        <v>28376600</v>
      </c>
      <c r="Q84" s="417">
        <v>28462385</v>
      </c>
    </row>
    <row r="85" spans="2:17" ht="15.75" x14ac:dyDescent="0.25">
      <c r="B85" s="418"/>
      <c r="C85" s="419" t="s">
        <v>121</v>
      </c>
      <c r="D85" s="486"/>
      <c r="E85" s="487"/>
      <c r="F85" s="402">
        <v>432</v>
      </c>
      <c r="G85" s="403">
        <v>11835</v>
      </c>
      <c r="H85" s="403">
        <v>7503</v>
      </c>
      <c r="I85" s="403">
        <v>2967</v>
      </c>
      <c r="J85" s="403">
        <v>21984</v>
      </c>
      <c r="K85" s="403">
        <v>21340</v>
      </c>
      <c r="L85" s="403">
        <v>1664</v>
      </c>
      <c r="M85" s="403">
        <v>1373</v>
      </c>
      <c r="N85" s="404">
        <v>20</v>
      </c>
      <c r="O85" s="403">
        <v>27</v>
      </c>
      <c r="P85" s="403">
        <v>800</v>
      </c>
      <c r="Q85" s="405">
        <v>2479</v>
      </c>
    </row>
    <row r="86" spans="2:17" ht="15.75" x14ac:dyDescent="0.25">
      <c r="B86" s="418"/>
      <c r="C86" s="482" t="s">
        <v>122</v>
      </c>
      <c r="D86" s="433"/>
      <c r="E86" s="419"/>
      <c r="F86" s="402">
        <v>0</v>
      </c>
      <c r="G86" s="403">
        <v>0</v>
      </c>
      <c r="H86" s="403">
        <v>0</v>
      </c>
      <c r="I86" s="403">
        <v>0</v>
      </c>
      <c r="J86" s="403">
        <v>0</v>
      </c>
      <c r="K86" s="403">
        <v>0</v>
      </c>
      <c r="L86" s="403">
        <v>0</v>
      </c>
      <c r="M86" s="403">
        <v>0</v>
      </c>
      <c r="N86" s="404">
        <v>0</v>
      </c>
      <c r="O86" s="403">
        <v>0</v>
      </c>
      <c r="P86" s="403">
        <v>0</v>
      </c>
      <c r="Q86" s="405">
        <v>0</v>
      </c>
    </row>
    <row r="87" spans="2:17" ht="15.75" x14ac:dyDescent="0.25">
      <c r="B87" s="418"/>
      <c r="C87" s="482" t="s">
        <v>123</v>
      </c>
      <c r="D87" s="488"/>
      <c r="E87" s="419"/>
      <c r="F87" s="402">
        <v>367160</v>
      </c>
      <c r="G87" s="403">
        <v>437618</v>
      </c>
      <c r="H87" s="403">
        <v>431526</v>
      </c>
      <c r="I87" s="403">
        <v>429390</v>
      </c>
      <c r="J87" s="403">
        <v>274145</v>
      </c>
      <c r="K87" s="403">
        <v>248032</v>
      </c>
      <c r="L87" s="403">
        <v>161550</v>
      </c>
      <c r="M87" s="403">
        <v>37429</v>
      </c>
      <c r="N87" s="404">
        <v>36728</v>
      </c>
      <c r="O87" s="403">
        <v>28866</v>
      </c>
      <c r="P87" s="403">
        <v>19316</v>
      </c>
      <c r="Q87" s="405">
        <v>21426</v>
      </c>
    </row>
    <row r="88" spans="2:17" ht="15.75" x14ac:dyDescent="0.25">
      <c r="B88" s="489"/>
      <c r="C88" s="445" t="s">
        <v>50</v>
      </c>
      <c r="D88" s="401"/>
      <c r="E88" s="401"/>
      <c r="F88" s="402">
        <v>4664052</v>
      </c>
      <c r="G88" s="403">
        <v>4663375</v>
      </c>
      <c r="H88" s="403">
        <v>4662755</v>
      </c>
      <c r="I88" s="403">
        <v>4710891</v>
      </c>
      <c r="J88" s="403">
        <v>4740975</v>
      </c>
      <c r="K88" s="403">
        <v>4773549</v>
      </c>
      <c r="L88" s="403">
        <v>4842750</v>
      </c>
      <c r="M88" s="403">
        <v>4869529</v>
      </c>
      <c r="N88" s="404">
        <v>4878314</v>
      </c>
      <c r="O88" s="403">
        <v>4922541</v>
      </c>
      <c r="P88" s="403">
        <v>4925455</v>
      </c>
      <c r="Q88" s="405">
        <v>4970883</v>
      </c>
    </row>
    <row r="89" spans="2:17" ht="15.75" x14ac:dyDescent="0.25">
      <c r="B89" s="400"/>
      <c r="C89" s="401" t="s">
        <v>51</v>
      </c>
      <c r="D89" s="401"/>
      <c r="E89" s="401"/>
      <c r="F89" s="402">
        <v>12436552</v>
      </c>
      <c r="G89" s="403">
        <v>12630105</v>
      </c>
      <c r="H89" s="403">
        <v>12883251</v>
      </c>
      <c r="I89" s="403">
        <v>13060358</v>
      </c>
      <c r="J89" s="403">
        <v>13260889</v>
      </c>
      <c r="K89" s="403">
        <v>13422886</v>
      </c>
      <c r="L89" s="403">
        <v>13241462</v>
      </c>
      <c r="M89" s="403">
        <v>13344913</v>
      </c>
      <c r="N89" s="404">
        <v>13602280</v>
      </c>
      <c r="O89" s="403">
        <v>13706655</v>
      </c>
      <c r="P89" s="403">
        <v>13887255</v>
      </c>
      <c r="Q89" s="405">
        <v>14054262</v>
      </c>
    </row>
    <row r="90" spans="2:17" ht="15.75" x14ac:dyDescent="0.25">
      <c r="B90" s="400"/>
      <c r="C90" s="401" t="s">
        <v>124</v>
      </c>
      <c r="D90" s="401"/>
      <c r="E90" s="401"/>
      <c r="F90" s="402">
        <v>1680387</v>
      </c>
      <c r="G90" s="403">
        <v>1722377</v>
      </c>
      <c r="H90" s="403">
        <v>1642937</v>
      </c>
      <c r="I90" s="403">
        <v>1655075</v>
      </c>
      <c r="J90" s="403">
        <v>1672616</v>
      </c>
      <c r="K90" s="403">
        <v>1692036</v>
      </c>
      <c r="L90" s="403">
        <v>1647060</v>
      </c>
      <c r="M90" s="403">
        <v>1674294</v>
      </c>
      <c r="N90" s="404">
        <v>1636794</v>
      </c>
      <c r="O90" s="403">
        <v>1638630</v>
      </c>
      <c r="P90" s="403">
        <v>1662339</v>
      </c>
      <c r="Q90" s="405">
        <v>1631226</v>
      </c>
    </row>
    <row r="91" spans="2:17" ht="15.75" x14ac:dyDescent="0.25">
      <c r="B91" s="400"/>
      <c r="C91" s="401" t="s">
        <v>125</v>
      </c>
      <c r="D91" s="401"/>
      <c r="E91" s="401"/>
      <c r="F91" s="402">
        <v>1403286</v>
      </c>
      <c r="G91" s="403">
        <v>1435738</v>
      </c>
      <c r="H91" s="403">
        <v>1530752</v>
      </c>
      <c r="I91" s="403">
        <v>1572901</v>
      </c>
      <c r="J91" s="403">
        <v>1564472</v>
      </c>
      <c r="K91" s="403">
        <v>1837974</v>
      </c>
      <c r="L91" s="403">
        <v>1834727</v>
      </c>
      <c r="M91" s="403">
        <v>1857283</v>
      </c>
      <c r="N91" s="404">
        <v>1938253</v>
      </c>
      <c r="O91" s="403">
        <v>1953086</v>
      </c>
      <c r="P91" s="403">
        <v>2020138</v>
      </c>
      <c r="Q91" s="405">
        <v>2056216</v>
      </c>
    </row>
    <row r="92" spans="2:17" ht="15.75" x14ac:dyDescent="0.25">
      <c r="B92" s="400"/>
      <c r="C92" s="401" t="s">
        <v>53</v>
      </c>
      <c r="D92" s="401"/>
      <c r="E92" s="401"/>
      <c r="F92" s="402">
        <v>4704821</v>
      </c>
      <c r="G92" s="403">
        <v>4829402</v>
      </c>
      <c r="H92" s="403">
        <v>4859954</v>
      </c>
      <c r="I92" s="403">
        <v>4572018</v>
      </c>
      <c r="J92" s="403">
        <v>4586875</v>
      </c>
      <c r="K92" s="403">
        <v>4561443</v>
      </c>
      <c r="L92" s="403">
        <v>5010450</v>
      </c>
      <c r="M92" s="403">
        <v>4773981</v>
      </c>
      <c r="N92" s="404">
        <v>4725660</v>
      </c>
      <c r="O92" s="403">
        <v>5024882</v>
      </c>
      <c r="P92" s="403">
        <v>4945002</v>
      </c>
      <c r="Q92" s="405">
        <v>4932251</v>
      </c>
    </row>
    <row r="93" spans="2:17" ht="15.75" x14ac:dyDescent="0.25">
      <c r="B93" s="400"/>
      <c r="C93" s="445" t="s">
        <v>126</v>
      </c>
      <c r="D93" s="401"/>
      <c r="E93" s="401"/>
      <c r="F93" s="402">
        <v>0</v>
      </c>
      <c r="G93" s="403">
        <v>0</v>
      </c>
      <c r="H93" s="403">
        <v>0</v>
      </c>
      <c r="I93" s="403">
        <v>0</v>
      </c>
      <c r="J93" s="403">
        <v>0</v>
      </c>
      <c r="K93" s="403">
        <v>0</v>
      </c>
      <c r="L93" s="403">
        <v>0</v>
      </c>
      <c r="M93" s="403">
        <v>0</v>
      </c>
      <c r="N93" s="404">
        <v>0</v>
      </c>
      <c r="O93" s="403">
        <v>0</v>
      </c>
      <c r="P93" s="403">
        <v>112568</v>
      </c>
      <c r="Q93" s="405">
        <v>0</v>
      </c>
    </row>
    <row r="94" spans="2:17" ht="15.75" x14ac:dyDescent="0.25">
      <c r="B94" s="400"/>
      <c r="C94" s="401" t="s">
        <v>55</v>
      </c>
      <c r="D94" s="401"/>
      <c r="E94" s="401"/>
      <c r="F94" s="402">
        <v>10902</v>
      </c>
      <c r="G94" s="403">
        <v>11027</v>
      </c>
      <c r="H94" s="403">
        <v>11167</v>
      </c>
      <c r="I94" s="403">
        <v>11304</v>
      </c>
      <c r="J94" s="403">
        <v>11447</v>
      </c>
      <c r="K94" s="403">
        <v>11588</v>
      </c>
      <c r="L94" s="403">
        <v>8921</v>
      </c>
      <c r="M94" s="403">
        <v>9033</v>
      </c>
      <c r="N94" s="404">
        <v>9144</v>
      </c>
      <c r="O94" s="403">
        <v>9261</v>
      </c>
      <c r="P94" s="403">
        <v>9377</v>
      </c>
      <c r="Q94" s="405">
        <v>9496</v>
      </c>
    </row>
    <row r="95" spans="2:17" ht="15.75" x14ac:dyDescent="0.25">
      <c r="B95" s="400"/>
      <c r="C95" s="445" t="s">
        <v>56</v>
      </c>
      <c r="D95" s="401"/>
      <c r="E95" s="401"/>
      <c r="F95" s="402">
        <v>0</v>
      </c>
      <c r="G95" s="403">
        <v>0</v>
      </c>
      <c r="H95" s="403">
        <v>0</v>
      </c>
      <c r="I95" s="403">
        <v>0</v>
      </c>
      <c r="J95" s="403">
        <v>0</v>
      </c>
      <c r="K95" s="403">
        <v>0</v>
      </c>
      <c r="L95" s="403">
        <v>0</v>
      </c>
      <c r="M95" s="403">
        <v>0</v>
      </c>
      <c r="N95" s="404">
        <v>0</v>
      </c>
      <c r="O95" s="403">
        <v>0</v>
      </c>
      <c r="P95" s="403">
        <v>0</v>
      </c>
      <c r="Q95" s="405">
        <v>0</v>
      </c>
    </row>
    <row r="96" spans="2:17" ht="15.75" x14ac:dyDescent="0.25">
      <c r="B96" s="481"/>
      <c r="C96" s="490" t="s">
        <v>127</v>
      </c>
      <c r="D96" s="406"/>
      <c r="E96" s="406"/>
      <c r="F96" s="402">
        <v>279838</v>
      </c>
      <c r="G96" s="403">
        <v>270400</v>
      </c>
      <c r="H96" s="403">
        <v>271198</v>
      </c>
      <c r="I96" s="403">
        <v>262161</v>
      </c>
      <c r="J96" s="403">
        <v>263995</v>
      </c>
      <c r="K96" s="403">
        <v>263994</v>
      </c>
      <c r="L96" s="403">
        <v>265873</v>
      </c>
      <c r="M96" s="403">
        <v>256266</v>
      </c>
      <c r="N96" s="404">
        <v>257505</v>
      </c>
      <c r="O96" s="403">
        <v>248864</v>
      </c>
      <c r="P96" s="403">
        <v>311158</v>
      </c>
      <c r="Q96" s="405">
        <v>311582</v>
      </c>
    </row>
    <row r="97" spans="2:17" ht="16.5" thickBot="1" x14ac:dyDescent="0.3">
      <c r="B97" s="407"/>
      <c r="C97" s="408" t="s">
        <v>128</v>
      </c>
      <c r="D97" s="408"/>
      <c r="E97" s="408"/>
      <c r="F97" s="409">
        <v>361526</v>
      </c>
      <c r="G97" s="410">
        <v>395373</v>
      </c>
      <c r="H97" s="410">
        <v>372835</v>
      </c>
      <c r="I97" s="410">
        <v>426158</v>
      </c>
      <c r="J97" s="410">
        <v>298085</v>
      </c>
      <c r="K97" s="410">
        <v>279558</v>
      </c>
      <c r="L97" s="410">
        <v>400267</v>
      </c>
      <c r="M97" s="410">
        <v>410125</v>
      </c>
      <c r="N97" s="411">
        <v>440911</v>
      </c>
      <c r="O97" s="410">
        <v>469596</v>
      </c>
      <c r="P97" s="410">
        <v>483192</v>
      </c>
      <c r="Q97" s="412">
        <v>472564</v>
      </c>
    </row>
    <row r="98" spans="2:17" ht="15.75" x14ac:dyDescent="0.25">
      <c r="B98" s="491"/>
      <c r="C98" s="419" t="s">
        <v>60</v>
      </c>
      <c r="D98" s="419"/>
      <c r="E98" s="419"/>
      <c r="F98" s="441">
        <v>306085</v>
      </c>
      <c r="G98" s="442">
        <v>314381</v>
      </c>
      <c r="H98" s="442">
        <v>320246</v>
      </c>
      <c r="I98" s="442">
        <v>332005</v>
      </c>
      <c r="J98" s="442">
        <v>344461</v>
      </c>
      <c r="K98" s="442">
        <v>335247</v>
      </c>
      <c r="L98" s="442">
        <v>329609</v>
      </c>
      <c r="M98" s="442">
        <v>325408</v>
      </c>
      <c r="N98" s="443">
        <v>316340</v>
      </c>
      <c r="O98" s="442">
        <v>304544</v>
      </c>
      <c r="P98" s="442">
        <v>307383</v>
      </c>
      <c r="Q98" s="444">
        <v>299614</v>
      </c>
    </row>
    <row r="99" spans="2:17" ht="15.75" x14ac:dyDescent="0.25">
      <c r="B99" s="491"/>
      <c r="C99" s="401" t="s">
        <v>61</v>
      </c>
      <c r="D99" s="419"/>
      <c r="E99" s="419"/>
      <c r="F99" s="402">
        <v>295615</v>
      </c>
      <c r="G99" s="403">
        <v>304751</v>
      </c>
      <c r="H99" s="403">
        <v>305106</v>
      </c>
      <c r="I99" s="403">
        <v>305863</v>
      </c>
      <c r="J99" s="403">
        <v>292167</v>
      </c>
      <c r="K99" s="403">
        <v>286694</v>
      </c>
      <c r="L99" s="403">
        <v>290777</v>
      </c>
      <c r="M99" s="403">
        <v>295817</v>
      </c>
      <c r="N99" s="404">
        <v>298408</v>
      </c>
      <c r="O99" s="403">
        <v>303129</v>
      </c>
      <c r="P99" s="403">
        <v>303358</v>
      </c>
      <c r="Q99" s="405">
        <v>302444</v>
      </c>
    </row>
    <row r="100" spans="2:17" ht="16.5" thickBot="1" x14ac:dyDescent="0.3">
      <c r="B100" s="492"/>
      <c r="C100" s="408" t="s">
        <v>62</v>
      </c>
      <c r="D100" s="408"/>
      <c r="E100" s="408"/>
      <c r="F100" s="447">
        <v>175055</v>
      </c>
      <c r="G100" s="448">
        <v>179231</v>
      </c>
      <c r="H100" s="448">
        <v>181961</v>
      </c>
      <c r="I100" s="448">
        <v>179932</v>
      </c>
      <c r="J100" s="448">
        <v>180355</v>
      </c>
      <c r="K100" s="448">
        <v>183580</v>
      </c>
      <c r="L100" s="448">
        <v>183798</v>
      </c>
      <c r="M100" s="448">
        <v>188862</v>
      </c>
      <c r="N100" s="449">
        <v>193053</v>
      </c>
      <c r="O100" s="410">
        <v>195091</v>
      </c>
      <c r="P100" s="410">
        <v>197620</v>
      </c>
      <c r="Q100" s="412">
        <v>202408</v>
      </c>
    </row>
    <row r="101" spans="2:17" ht="16.5" thickBot="1" x14ac:dyDescent="0.3">
      <c r="B101" s="493" t="s">
        <v>129</v>
      </c>
      <c r="C101" s="494"/>
      <c r="D101" s="494"/>
      <c r="E101" s="494"/>
      <c r="F101" s="436">
        <v>25132201</v>
      </c>
      <c r="G101" s="437">
        <v>25608887</v>
      </c>
      <c r="H101" s="437">
        <v>25866565</v>
      </c>
      <c r="I101" s="437">
        <v>25885423</v>
      </c>
      <c r="J101" s="437">
        <v>25878500</v>
      </c>
      <c r="K101" s="437">
        <v>26306879</v>
      </c>
      <c r="L101" s="437">
        <v>26610540</v>
      </c>
      <c r="M101" s="437">
        <v>26424139</v>
      </c>
      <c r="N101" s="438">
        <v>26717808</v>
      </c>
      <c r="O101" s="437">
        <v>27199644</v>
      </c>
      <c r="P101" s="437">
        <v>27568239</v>
      </c>
      <c r="Q101" s="439">
        <v>27657919</v>
      </c>
    </row>
    <row r="102" spans="2:17" ht="15.75" x14ac:dyDescent="0.25">
      <c r="B102" s="394" t="s">
        <v>130</v>
      </c>
      <c r="C102" s="395"/>
      <c r="D102" s="395"/>
      <c r="E102" s="395"/>
      <c r="F102" s="476">
        <v>1639977</v>
      </c>
      <c r="G102" s="477">
        <v>1713152</v>
      </c>
      <c r="H102" s="477">
        <v>1787161</v>
      </c>
      <c r="I102" s="477">
        <v>1794812</v>
      </c>
      <c r="J102" s="477">
        <v>1776207</v>
      </c>
      <c r="K102" s="477">
        <v>1679930</v>
      </c>
      <c r="L102" s="477">
        <v>1642947</v>
      </c>
      <c r="M102" s="477">
        <v>1601258</v>
      </c>
      <c r="N102" s="478">
        <v>1648392</v>
      </c>
      <c r="O102" s="442">
        <v>1583135</v>
      </c>
      <c r="P102" s="442">
        <v>1632937</v>
      </c>
      <c r="Q102" s="444">
        <v>1586081</v>
      </c>
    </row>
    <row r="103" spans="2:17" ht="15.75" x14ac:dyDescent="0.25">
      <c r="B103" s="400"/>
      <c r="C103" s="401" t="s">
        <v>131</v>
      </c>
      <c r="D103" s="401"/>
      <c r="E103" s="401"/>
      <c r="F103" s="402">
        <v>1638875</v>
      </c>
      <c r="G103" s="403">
        <v>1706129</v>
      </c>
      <c r="H103" s="403">
        <v>1780746</v>
      </c>
      <c r="I103" s="403">
        <v>1786744</v>
      </c>
      <c r="J103" s="403">
        <v>1769590</v>
      </c>
      <c r="K103" s="403">
        <v>1625706</v>
      </c>
      <c r="L103" s="403">
        <v>1590402</v>
      </c>
      <c r="M103" s="403">
        <v>1547488</v>
      </c>
      <c r="N103" s="404">
        <v>1596330</v>
      </c>
      <c r="O103" s="403">
        <v>1574571</v>
      </c>
      <c r="P103" s="403">
        <v>1630278</v>
      </c>
      <c r="Q103" s="405">
        <v>1583906</v>
      </c>
    </row>
    <row r="104" spans="2:17" ht="15.75" x14ac:dyDescent="0.25">
      <c r="B104" s="400"/>
      <c r="C104" s="401" t="s">
        <v>65</v>
      </c>
      <c r="D104" s="401"/>
      <c r="E104" s="401"/>
      <c r="F104" s="402">
        <v>0</v>
      </c>
      <c r="G104" s="403">
        <v>0</v>
      </c>
      <c r="H104" s="403">
        <v>0</v>
      </c>
      <c r="I104" s="403">
        <v>0</v>
      </c>
      <c r="J104" s="403">
        <v>0</v>
      </c>
      <c r="K104" s="403">
        <v>0</v>
      </c>
      <c r="L104" s="403">
        <v>0</v>
      </c>
      <c r="M104" s="403">
        <v>0</v>
      </c>
      <c r="N104" s="404">
        <v>0</v>
      </c>
      <c r="O104" s="403">
        <v>0</v>
      </c>
      <c r="P104" s="403">
        <v>0</v>
      </c>
      <c r="Q104" s="405">
        <v>0</v>
      </c>
    </row>
    <row r="105" spans="2:17" ht="15.75" x14ac:dyDescent="0.25">
      <c r="B105" s="481"/>
      <c r="C105" s="406" t="s">
        <v>132</v>
      </c>
      <c r="D105" s="406"/>
      <c r="E105" s="406"/>
      <c r="F105" s="402">
        <v>0</v>
      </c>
      <c r="G105" s="403">
        <v>4465</v>
      </c>
      <c r="H105" s="403">
        <v>5622</v>
      </c>
      <c r="I105" s="403">
        <v>6192</v>
      </c>
      <c r="J105" s="403">
        <v>5115</v>
      </c>
      <c r="K105" s="403">
        <v>50738</v>
      </c>
      <c r="L105" s="403">
        <v>50443</v>
      </c>
      <c r="M105" s="403">
        <v>51080</v>
      </c>
      <c r="N105" s="404">
        <v>51027</v>
      </c>
      <c r="O105" s="403">
        <v>6627</v>
      </c>
      <c r="P105" s="403">
        <v>1479</v>
      </c>
      <c r="Q105" s="405">
        <v>1602</v>
      </c>
    </row>
    <row r="106" spans="2:17" ht="16.5" thickBot="1" x14ac:dyDescent="0.3">
      <c r="B106" s="407"/>
      <c r="C106" s="408" t="s">
        <v>43</v>
      </c>
      <c r="D106" s="408"/>
      <c r="E106" s="408"/>
      <c r="F106" s="409">
        <v>1102</v>
      </c>
      <c r="G106" s="410">
        <v>2558</v>
      </c>
      <c r="H106" s="410">
        <v>793</v>
      </c>
      <c r="I106" s="410">
        <v>1876</v>
      </c>
      <c r="J106" s="410">
        <v>1502</v>
      </c>
      <c r="K106" s="410">
        <v>3486</v>
      </c>
      <c r="L106" s="410">
        <v>2102</v>
      </c>
      <c r="M106" s="410">
        <v>2690</v>
      </c>
      <c r="N106" s="411">
        <v>1035</v>
      </c>
      <c r="O106" s="403">
        <v>1937</v>
      </c>
      <c r="P106" s="403">
        <v>1180</v>
      </c>
      <c r="Q106" s="405">
        <v>573</v>
      </c>
    </row>
    <row r="107" spans="2:17" ht="15.75" x14ac:dyDescent="0.25">
      <c r="B107" s="418" t="s">
        <v>133</v>
      </c>
      <c r="C107" s="420"/>
      <c r="D107" s="420"/>
      <c r="E107" s="420"/>
      <c r="F107" s="441">
        <v>1480846</v>
      </c>
      <c r="G107" s="442">
        <v>1530680</v>
      </c>
      <c r="H107" s="442">
        <v>1611953</v>
      </c>
      <c r="I107" s="442">
        <v>1557180</v>
      </c>
      <c r="J107" s="442">
        <v>1555954</v>
      </c>
      <c r="K107" s="442">
        <v>1811255</v>
      </c>
      <c r="L107" s="442">
        <v>1884851</v>
      </c>
      <c r="M107" s="442">
        <v>1821003</v>
      </c>
      <c r="N107" s="443">
        <v>1851848</v>
      </c>
      <c r="O107" s="403">
        <v>1786298</v>
      </c>
      <c r="P107" s="403">
        <v>1771960</v>
      </c>
      <c r="Q107" s="405">
        <v>1792624</v>
      </c>
    </row>
    <row r="108" spans="2:17" ht="15.75" x14ac:dyDescent="0.25">
      <c r="B108" s="400"/>
      <c r="C108" s="401" t="s">
        <v>134</v>
      </c>
      <c r="D108" s="401"/>
      <c r="E108" s="401"/>
      <c r="F108" s="402">
        <v>1480846</v>
      </c>
      <c r="G108" s="403">
        <v>1530680</v>
      </c>
      <c r="H108" s="403">
        <v>1611953</v>
      </c>
      <c r="I108" s="403">
        <v>1557180</v>
      </c>
      <c r="J108" s="403">
        <v>1555954</v>
      </c>
      <c r="K108" s="403">
        <v>1811255</v>
      </c>
      <c r="L108" s="403">
        <v>1884851</v>
      </c>
      <c r="M108" s="403">
        <v>1821003</v>
      </c>
      <c r="N108" s="404">
        <v>1851848</v>
      </c>
      <c r="O108" s="403">
        <v>1786298</v>
      </c>
      <c r="P108" s="403">
        <v>1771960</v>
      </c>
      <c r="Q108" s="405">
        <v>1792624</v>
      </c>
    </row>
    <row r="109" spans="2:17" ht="15.75" x14ac:dyDescent="0.25">
      <c r="B109" s="400"/>
      <c r="C109" s="401" t="s">
        <v>135</v>
      </c>
      <c r="D109" s="401"/>
      <c r="E109" s="401"/>
      <c r="F109" s="402">
        <v>0</v>
      </c>
      <c r="G109" s="403">
        <v>0</v>
      </c>
      <c r="H109" s="403">
        <v>0</v>
      </c>
      <c r="I109" s="403">
        <v>0</v>
      </c>
      <c r="J109" s="403">
        <v>0</v>
      </c>
      <c r="K109" s="403">
        <v>0</v>
      </c>
      <c r="L109" s="403">
        <v>0</v>
      </c>
      <c r="M109" s="403">
        <v>0</v>
      </c>
      <c r="N109" s="404">
        <v>0</v>
      </c>
      <c r="O109" s="403">
        <v>0</v>
      </c>
      <c r="P109" s="403">
        <v>0</v>
      </c>
      <c r="Q109" s="405">
        <v>0</v>
      </c>
    </row>
    <row r="110" spans="2:17" ht="16.5" thickBot="1" x14ac:dyDescent="0.3">
      <c r="B110" s="407"/>
      <c r="C110" s="408" t="s">
        <v>69</v>
      </c>
      <c r="D110" s="408"/>
      <c r="E110" s="408"/>
      <c r="F110" s="447">
        <v>0</v>
      </c>
      <c r="G110" s="448">
        <v>0</v>
      </c>
      <c r="H110" s="448">
        <v>0</v>
      </c>
      <c r="I110" s="448">
        <v>0</v>
      </c>
      <c r="J110" s="448">
        <v>0</v>
      </c>
      <c r="K110" s="448">
        <v>0</v>
      </c>
      <c r="L110" s="448">
        <v>0</v>
      </c>
      <c r="M110" s="448">
        <v>0</v>
      </c>
      <c r="N110" s="449">
        <v>0</v>
      </c>
      <c r="O110" s="403">
        <v>0</v>
      </c>
      <c r="P110" s="403">
        <v>0</v>
      </c>
      <c r="Q110" s="405">
        <v>0</v>
      </c>
    </row>
    <row r="111" spans="2:17" ht="15.75" x14ac:dyDescent="0.25">
      <c r="B111" s="418" t="s">
        <v>136</v>
      </c>
      <c r="C111" s="420"/>
      <c r="D111" s="420"/>
      <c r="E111" s="420"/>
      <c r="F111" s="476">
        <v>648220</v>
      </c>
      <c r="G111" s="477">
        <v>659256</v>
      </c>
      <c r="H111" s="477">
        <v>690693</v>
      </c>
      <c r="I111" s="477">
        <v>740956</v>
      </c>
      <c r="J111" s="477">
        <v>665891</v>
      </c>
      <c r="K111" s="477">
        <v>742854</v>
      </c>
      <c r="L111" s="477">
        <v>658245</v>
      </c>
      <c r="M111" s="477">
        <v>716560</v>
      </c>
      <c r="N111" s="478">
        <v>808696</v>
      </c>
      <c r="O111" s="403">
        <v>668785</v>
      </c>
      <c r="P111" s="403">
        <v>740586</v>
      </c>
      <c r="Q111" s="405">
        <v>969454</v>
      </c>
    </row>
    <row r="112" spans="2:17" ht="15.75" x14ac:dyDescent="0.25">
      <c r="B112" s="400"/>
      <c r="C112" s="401" t="s">
        <v>134</v>
      </c>
      <c r="D112" s="401"/>
      <c r="E112" s="401"/>
      <c r="F112" s="402">
        <v>648220</v>
      </c>
      <c r="G112" s="403">
        <v>659256</v>
      </c>
      <c r="H112" s="403">
        <v>690693</v>
      </c>
      <c r="I112" s="403">
        <v>740956</v>
      </c>
      <c r="J112" s="403">
        <v>665891</v>
      </c>
      <c r="K112" s="403">
        <v>742854</v>
      </c>
      <c r="L112" s="403">
        <v>658245</v>
      </c>
      <c r="M112" s="403">
        <v>561619</v>
      </c>
      <c r="N112" s="404">
        <v>551459</v>
      </c>
      <c r="O112" s="403">
        <v>668785</v>
      </c>
      <c r="P112" s="403">
        <v>740586</v>
      </c>
      <c r="Q112" s="405">
        <v>818726</v>
      </c>
    </row>
    <row r="113" spans="2:17" ht="15.75" x14ac:dyDescent="0.25">
      <c r="B113" s="400"/>
      <c r="C113" s="401" t="s">
        <v>69</v>
      </c>
      <c r="D113" s="401"/>
      <c r="E113" s="401"/>
      <c r="F113" s="402">
        <v>0</v>
      </c>
      <c r="G113" s="403">
        <v>0</v>
      </c>
      <c r="H113" s="403">
        <v>0</v>
      </c>
      <c r="I113" s="403">
        <v>0</v>
      </c>
      <c r="J113" s="403">
        <v>0</v>
      </c>
      <c r="K113" s="403">
        <v>0</v>
      </c>
      <c r="L113" s="403">
        <v>0</v>
      </c>
      <c r="M113" s="403">
        <v>154941</v>
      </c>
      <c r="N113" s="404">
        <v>257237</v>
      </c>
      <c r="O113" s="403">
        <v>0</v>
      </c>
      <c r="P113" s="403">
        <v>0</v>
      </c>
      <c r="Q113" s="405">
        <v>150728</v>
      </c>
    </row>
    <row r="114" spans="2:17" ht="16.5" thickBot="1" x14ac:dyDescent="0.3">
      <c r="B114" s="481"/>
      <c r="C114" s="406" t="s">
        <v>70</v>
      </c>
      <c r="D114" s="406"/>
      <c r="E114" s="406"/>
      <c r="F114" s="409">
        <v>0</v>
      </c>
      <c r="G114" s="410">
        <v>0</v>
      </c>
      <c r="H114" s="410">
        <v>0</v>
      </c>
      <c r="I114" s="410">
        <v>0</v>
      </c>
      <c r="J114" s="410">
        <v>0</v>
      </c>
      <c r="K114" s="410">
        <v>0</v>
      </c>
      <c r="L114" s="410">
        <v>0</v>
      </c>
      <c r="M114" s="410">
        <v>0</v>
      </c>
      <c r="N114" s="411">
        <v>0</v>
      </c>
      <c r="O114" s="410">
        <v>0</v>
      </c>
      <c r="P114" s="410">
        <v>0</v>
      </c>
      <c r="Q114" s="412">
        <v>0</v>
      </c>
    </row>
    <row r="115" spans="2:17" ht="16.5" thickBot="1" x14ac:dyDescent="0.3">
      <c r="B115" s="434" t="s">
        <v>137</v>
      </c>
      <c r="C115" s="435"/>
      <c r="D115" s="435"/>
      <c r="E115" s="435"/>
      <c r="F115" s="456">
        <v>28170</v>
      </c>
      <c r="G115" s="457">
        <v>28170</v>
      </c>
      <c r="H115" s="457">
        <v>29199</v>
      </c>
      <c r="I115" s="457">
        <v>30228</v>
      </c>
      <c r="J115" s="457">
        <v>31255</v>
      </c>
      <c r="K115" s="457">
        <v>27702</v>
      </c>
      <c r="L115" s="457">
        <v>27702</v>
      </c>
      <c r="M115" s="457">
        <v>27702</v>
      </c>
      <c r="N115" s="458">
        <v>27702</v>
      </c>
      <c r="O115" s="457">
        <v>27702</v>
      </c>
      <c r="P115" s="457">
        <v>29731</v>
      </c>
      <c r="Q115" s="459">
        <v>29731</v>
      </c>
    </row>
    <row r="116" spans="2:17" ht="16.5" thickBot="1" x14ac:dyDescent="0.3">
      <c r="B116" s="434" t="s">
        <v>138</v>
      </c>
      <c r="C116" s="435"/>
      <c r="D116" s="435"/>
      <c r="E116" s="435"/>
      <c r="F116" s="436">
        <v>3797213</v>
      </c>
      <c r="G116" s="437">
        <v>3931258</v>
      </c>
      <c r="H116" s="437">
        <v>4119006</v>
      </c>
      <c r="I116" s="437">
        <v>4123176</v>
      </c>
      <c r="J116" s="437">
        <v>4029307</v>
      </c>
      <c r="K116" s="437">
        <v>4261741</v>
      </c>
      <c r="L116" s="437">
        <v>4213745</v>
      </c>
      <c r="M116" s="437">
        <v>4166523</v>
      </c>
      <c r="N116" s="438">
        <v>4336638</v>
      </c>
      <c r="O116" s="437">
        <v>4065920</v>
      </c>
      <c r="P116" s="437">
        <v>4175214</v>
      </c>
      <c r="Q116" s="439">
        <v>4377890</v>
      </c>
    </row>
    <row r="117" spans="2:17" ht="15.75" x14ac:dyDescent="0.25">
      <c r="B117" s="421" t="s">
        <v>139</v>
      </c>
      <c r="C117" s="495"/>
      <c r="D117" s="495"/>
      <c r="E117" s="495"/>
      <c r="F117" s="476">
        <v>355926</v>
      </c>
      <c r="G117" s="477">
        <v>354269</v>
      </c>
      <c r="H117" s="477">
        <v>354198</v>
      </c>
      <c r="I117" s="477">
        <v>361706</v>
      </c>
      <c r="J117" s="477">
        <v>364675</v>
      </c>
      <c r="K117" s="477">
        <v>416512</v>
      </c>
      <c r="L117" s="477">
        <v>387308</v>
      </c>
      <c r="M117" s="477">
        <v>394763</v>
      </c>
      <c r="N117" s="478">
        <v>452395</v>
      </c>
      <c r="O117" s="442">
        <v>524082</v>
      </c>
      <c r="P117" s="442">
        <v>476158</v>
      </c>
      <c r="Q117" s="444">
        <v>470877</v>
      </c>
    </row>
    <row r="118" spans="2:17" ht="15.75" x14ac:dyDescent="0.25">
      <c r="B118" s="400"/>
      <c r="C118" s="401" t="s">
        <v>73</v>
      </c>
      <c r="D118" s="401"/>
      <c r="E118" s="401"/>
      <c r="F118" s="402">
        <v>163797</v>
      </c>
      <c r="G118" s="403">
        <v>162685</v>
      </c>
      <c r="H118" s="403">
        <v>162971</v>
      </c>
      <c r="I118" s="403">
        <v>165493</v>
      </c>
      <c r="J118" s="403">
        <v>165514</v>
      </c>
      <c r="K118" s="403">
        <v>201048</v>
      </c>
      <c r="L118" s="403">
        <v>171982</v>
      </c>
      <c r="M118" s="403">
        <v>176366</v>
      </c>
      <c r="N118" s="404">
        <v>234373</v>
      </c>
      <c r="O118" s="403">
        <v>304526</v>
      </c>
      <c r="P118" s="403">
        <v>244860</v>
      </c>
      <c r="Q118" s="405">
        <v>229516</v>
      </c>
    </row>
    <row r="119" spans="2:17" ht="15.75" x14ac:dyDescent="0.25">
      <c r="B119" s="400"/>
      <c r="C119" s="401" t="s">
        <v>74</v>
      </c>
      <c r="D119" s="401"/>
      <c r="E119" s="401"/>
      <c r="F119" s="402">
        <v>7380</v>
      </c>
      <c r="G119" s="403">
        <v>7259</v>
      </c>
      <c r="H119" s="403">
        <v>7125</v>
      </c>
      <c r="I119" s="403">
        <v>6995</v>
      </c>
      <c r="J119" s="403">
        <v>6861</v>
      </c>
      <c r="K119" s="403">
        <v>6732</v>
      </c>
      <c r="L119" s="403">
        <v>6598</v>
      </c>
      <c r="M119" s="403">
        <v>6465</v>
      </c>
      <c r="N119" s="404">
        <v>6336</v>
      </c>
      <c r="O119" s="403">
        <v>6215</v>
      </c>
      <c r="P119" s="403">
        <v>6098</v>
      </c>
      <c r="Q119" s="405">
        <v>5977</v>
      </c>
    </row>
    <row r="120" spans="2:17" ht="15.75" x14ac:dyDescent="0.25">
      <c r="B120" s="400"/>
      <c r="C120" s="401" t="s">
        <v>75</v>
      </c>
      <c r="D120" s="401"/>
      <c r="E120" s="401"/>
      <c r="F120" s="402">
        <v>82371</v>
      </c>
      <c r="G120" s="403">
        <v>80924</v>
      </c>
      <c r="H120" s="403">
        <v>80440</v>
      </c>
      <c r="I120" s="403">
        <v>79045</v>
      </c>
      <c r="J120" s="403">
        <v>106361</v>
      </c>
      <c r="K120" s="403">
        <v>100354</v>
      </c>
      <c r="L120" s="403">
        <v>121118</v>
      </c>
      <c r="M120" s="403">
        <v>123580</v>
      </c>
      <c r="N120" s="404">
        <v>123067</v>
      </c>
      <c r="O120" s="403">
        <v>123917</v>
      </c>
      <c r="P120" s="403">
        <v>129779</v>
      </c>
      <c r="Q120" s="405">
        <v>136667</v>
      </c>
    </row>
    <row r="121" spans="2:17" ht="16.5" thickBot="1" x14ac:dyDescent="0.3">
      <c r="B121" s="481"/>
      <c r="C121" s="406" t="s">
        <v>76</v>
      </c>
      <c r="D121" s="406"/>
      <c r="E121" s="406"/>
      <c r="F121" s="409">
        <v>102378</v>
      </c>
      <c r="G121" s="410">
        <v>103401</v>
      </c>
      <c r="H121" s="410">
        <v>103662</v>
      </c>
      <c r="I121" s="410">
        <v>110173</v>
      </c>
      <c r="J121" s="410">
        <v>85939</v>
      </c>
      <c r="K121" s="410">
        <v>108378</v>
      </c>
      <c r="L121" s="410">
        <v>87610</v>
      </c>
      <c r="M121" s="410">
        <v>88352</v>
      </c>
      <c r="N121" s="411">
        <v>88619</v>
      </c>
      <c r="O121" s="410">
        <v>89424</v>
      </c>
      <c r="P121" s="410">
        <v>95421</v>
      </c>
      <c r="Q121" s="412">
        <v>98717</v>
      </c>
    </row>
    <row r="122" spans="2:17" ht="15.75" x14ac:dyDescent="0.25">
      <c r="B122" s="413" t="s">
        <v>77</v>
      </c>
      <c r="C122" s="414"/>
      <c r="D122" s="414"/>
      <c r="E122" s="414"/>
      <c r="F122" s="476">
        <v>1314414</v>
      </c>
      <c r="G122" s="477">
        <v>1656962</v>
      </c>
      <c r="H122" s="477">
        <v>1033968</v>
      </c>
      <c r="I122" s="477">
        <v>1301230</v>
      </c>
      <c r="J122" s="477">
        <v>1070536</v>
      </c>
      <c r="K122" s="477">
        <v>991102</v>
      </c>
      <c r="L122" s="477">
        <v>1226338</v>
      </c>
      <c r="M122" s="477">
        <v>1000991</v>
      </c>
      <c r="N122" s="478">
        <v>1052115</v>
      </c>
      <c r="O122" s="442">
        <v>898239</v>
      </c>
      <c r="P122" s="442">
        <v>1031642</v>
      </c>
      <c r="Q122" s="444">
        <v>1412590</v>
      </c>
    </row>
    <row r="123" spans="2:17" ht="15.75" x14ac:dyDescent="0.25">
      <c r="B123" s="400"/>
      <c r="C123" s="401" t="s">
        <v>140</v>
      </c>
      <c r="D123" s="401"/>
      <c r="E123" s="401"/>
      <c r="F123" s="402">
        <v>17667</v>
      </c>
      <c r="G123" s="403">
        <v>17855</v>
      </c>
      <c r="H123" s="403">
        <v>16832</v>
      </c>
      <c r="I123" s="403">
        <v>5179</v>
      </c>
      <c r="J123" s="403">
        <v>5300</v>
      </c>
      <c r="K123" s="403">
        <v>5738</v>
      </c>
      <c r="L123" s="403">
        <v>5548</v>
      </c>
      <c r="M123" s="403">
        <v>5504</v>
      </c>
      <c r="N123" s="404">
        <v>5690</v>
      </c>
      <c r="O123" s="403">
        <v>5895</v>
      </c>
      <c r="P123" s="403">
        <v>5678</v>
      </c>
      <c r="Q123" s="405">
        <v>2939</v>
      </c>
    </row>
    <row r="124" spans="2:17" ht="15.75" x14ac:dyDescent="0.25">
      <c r="B124" s="400"/>
      <c r="C124" s="401" t="s">
        <v>79</v>
      </c>
      <c r="D124" s="401"/>
      <c r="E124" s="401"/>
      <c r="F124" s="402">
        <v>315595</v>
      </c>
      <c r="G124" s="403">
        <v>601342</v>
      </c>
      <c r="H124" s="403">
        <v>77857</v>
      </c>
      <c r="I124" s="403">
        <v>321976</v>
      </c>
      <c r="J124" s="403">
        <v>60806</v>
      </c>
      <c r="K124" s="403">
        <v>233595</v>
      </c>
      <c r="L124" s="403">
        <v>501434</v>
      </c>
      <c r="M124" s="403">
        <v>235032</v>
      </c>
      <c r="N124" s="404">
        <v>327582</v>
      </c>
      <c r="O124" s="403">
        <v>151298</v>
      </c>
      <c r="P124" s="403">
        <v>285713</v>
      </c>
      <c r="Q124" s="405">
        <v>771074</v>
      </c>
    </row>
    <row r="125" spans="2:17" ht="15.75" x14ac:dyDescent="0.25">
      <c r="B125" s="400"/>
      <c r="C125" s="401" t="s">
        <v>80</v>
      </c>
      <c r="D125" s="401"/>
      <c r="E125" s="401"/>
      <c r="F125" s="402">
        <v>65878</v>
      </c>
      <c r="G125" s="403">
        <v>56987</v>
      </c>
      <c r="H125" s="403">
        <v>56406</v>
      </c>
      <c r="I125" s="403">
        <v>80297</v>
      </c>
      <c r="J125" s="403">
        <v>78431</v>
      </c>
      <c r="K125" s="403">
        <v>57411</v>
      </c>
      <c r="L125" s="403">
        <v>18971</v>
      </c>
      <c r="M125" s="403">
        <v>35872</v>
      </c>
      <c r="N125" s="404">
        <v>31940</v>
      </c>
      <c r="O125" s="403">
        <v>64631</v>
      </c>
      <c r="P125" s="403">
        <v>38957</v>
      </c>
      <c r="Q125" s="405">
        <v>27875</v>
      </c>
    </row>
    <row r="126" spans="2:17" ht="15.75" x14ac:dyDescent="0.25">
      <c r="B126" s="400"/>
      <c r="C126" s="401" t="s">
        <v>141</v>
      </c>
      <c r="D126" s="401"/>
      <c r="E126" s="401"/>
      <c r="F126" s="402">
        <v>64539</v>
      </c>
      <c r="G126" s="403">
        <v>63484</v>
      </c>
      <c r="H126" s="403">
        <v>62888</v>
      </c>
      <c r="I126" s="403">
        <v>65507</v>
      </c>
      <c r="J126" s="403">
        <v>66294</v>
      </c>
      <c r="K126" s="403">
        <v>65219</v>
      </c>
      <c r="L126" s="403">
        <v>67384</v>
      </c>
      <c r="M126" s="403">
        <v>67614</v>
      </c>
      <c r="N126" s="404">
        <v>64961</v>
      </c>
      <c r="O126" s="403">
        <v>64961</v>
      </c>
      <c r="P126" s="403">
        <v>56756</v>
      </c>
      <c r="Q126" s="405">
        <v>58798</v>
      </c>
    </row>
    <row r="127" spans="2:17" ht="16.5" thickBot="1" x14ac:dyDescent="0.3">
      <c r="B127" s="407"/>
      <c r="C127" s="408" t="s">
        <v>43</v>
      </c>
      <c r="D127" s="408"/>
      <c r="E127" s="408"/>
      <c r="F127" s="409">
        <v>850735</v>
      </c>
      <c r="G127" s="410">
        <v>917294</v>
      </c>
      <c r="H127" s="410">
        <v>819985</v>
      </c>
      <c r="I127" s="410">
        <v>828271</v>
      </c>
      <c r="J127" s="410">
        <v>859705</v>
      </c>
      <c r="K127" s="410">
        <v>629139</v>
      </c>
      <c r="L127" s="410">
        <v>633001</v>
      </c>
      <c r="M127" s="410">
        <v>656969</v>
      </c>
      <c r="N127" s="411">
        <v>621942</v>
      </c>
      <c r="O127" s="448">
        <v>611454</v>
      </c>
      <c r="P127" s="448">
        <v>644538</v>
      </c>
      <c r="Q127" s="496">
        <v>551904</v>
      </c>
    </row>
    <row r="128" spans="2:17" ht="16.5" thickBot="1" x14ac:dyDescent="0.3">
      <c r="B128" s="421" t="s">
        <v>81</v>
      </c>
      <c r="C128" s="495"/>
      <c r="D128" s="495"/>
      <c r="E128" s="495"/>
      <c r="F128" s="497">
        <v>33553545</v>
      </c>
      <c r="G128" s="498">
        <v>34570642</v>
      </c>
      <c r="H128" s="498">
        <v>33879451</v>
      </c>
      <c r="I128" s="498">
        <v>35302454</v>
      </c>
      <c r="J128" s="498">
        <v>35690735</v>
      </c>
      <c r="K128" s="498">
        <v>34448220</v>
      </c>
      <c r="L128" s="498">
        <v>35842148</v>
      </c>
      <c r="M128" s="498">
        <v>35663837</v>
      </c>
      <c r="N128" s="499">
        <v>36158403</v>
      </c>
      <c r="O128" s="436">
        <v>35814485</v>
      </c>
      <c r="P128" s="437">
        <v>36726714</v>
      </c>
      <c r="Q128" s="439">
        <v>36504793</v>
      </c>
    </row>
    <row r="129" spans="2:17" ht="16.5" thickBot="1" x14ac:dyDescent="0.3">
      <c r="B129" s="463" t="s">
        <v>82</v>
      </c>
      <c r="C129" s="464"/>
      <c r="D129" s="500"/>
      <c r="E129" s="500"/>
      <c r="F129" s="465"/>
      <c r="G129" s="466"/>
      <c r="H129" s="466"/>
      <c r="I129" s="466"/>
      <c r="J129" s="466"/>
      <c r="K129" s="466"/>
      <c r="L129" s="466"/>
      <c r="M129" s="466"/>
      <c r="N129" s="467"/>
      <c r="O129" s="467"/>
      <c r="P129" s="467"/>
      <c r="Q129" s="468"/>
    </row>
    <row r="130" spans="2:17" ht="15.75" x14ac:dyDescent="0.25">
      <c r="B130" s="455" t="s">
        <v>83</v>
      </c>
      <c r="C130" s="419"/>
      <c r="D130" s="419"/>
      <c r="E130" s="419"/>
      <c r="F130" s="441">
        <v>1347328</v>
      </c>
      <c r="G130" s="442">
        <v>1692882</v>
      </c>
      <c r="H130" s="442">
        <v>1786016</v>
      </c>
      <c r="I130" s="442">
        <v>1793084</v>
      </c>
      <c r="J130" s="442">
        <v>1775574</v>
      </c>
      <c r="K130" s="442">
        <v>1633670</v>
      </c>
      <c r="L130" s="442">
        <v>1596986</v>
      </c>
      <c r="M130" s="442">
        <v>1554883</v>
      </c>
      <c r="N130" s="443">
        <v>1601015</v>
      </c>
      <c r="O130" s="403">
        <v>1581563</v>
      </c>
      <c r="P130" s="403">
        <v>1631468</v>
      </c>
      <c r="Q130" s="405">
        <v>1240857</v>
      </c>
    </row>
    <row r="131" spans="2:17" ht="15.75" x14ac:dyDescent="0.25">
      <c r="B131" s="400" t="s">
        <v>142</v>
      </c>
      <c r="C131" s="401"/>
      <c r="D131" s="401"/>
      <c r="E131" s="401"/>
      <c r="F131" s="402">
        <v>1496960</v>
      </c>
      <c r="G131" s="403">
        <v>1483520</v>
      </c>
      <c r="H131" s="403">
        <v>1615858</v>
      </c>
      <c r="I131" s="403">
        <v>1557180</v>
      </c>
      <c r="J131" s="403">
        <v>1557860</v>
      </c>
      <c r="K131" s="403">
        <v>1808426</v>
      </c>
      <c r="L131" s="403">
        <v>1895185</v>
      </c>
      <c r="M131" s="403">
        <v>1827345</v>
      </c>
      <c r="N131" s="404">
        <v>1001461</v>
      </c>
      <c r="O131" s="403">
        <v>1797854</v>
      </c>
      <c r="P131" s="403">
        <v>1793717</v>
      </c>
      <c r="Q131" s="405">
        <v>1705395</v>
      </c>
    </row>
    <row r="132" spans="2:17" ht="16.5" thickBot="1" x14ac:dyDescent="0.3">
      <c r="B132" s="501" t="s">
        <v>143</v>
      </c>
      <c r="C132" s="502"/>
      <c r="D132" s="502"/>
      <c r="E132" s="502"/>
      <c r="F132" s="409">
        <v>648220</v>
      </c>
      <c r="G132" s="410">
        <v>659256</v>
      </c>
      <c r="H132" s="410">
        <v>690693</v>
      </c>
      <c r="I132" s="410">
        <v>740956</v>
      </c>
      <c r="J132" s="410">
        <v>665891</v>
      </c>
      <c r="K132" s="410">
        <v>742854</v>
      </c>
      <c r="L132" s="410">
        <v>658245</v>
      </c>
      <c r="M132" s="410">
        <v>561619</v>
      </c>
      <c r="N132" s="411">
        <v>55149</v>
      </c>
      <c r="O132" s="410">
        <v>668785</v>
      </c>
      <c r="P132" s="410">
        <v>668785</v>
      </c>
      <c r="Q132" s="412">
        <v>788563</v>
      </c>
    </row>
  </sheetData>
  <mergeCells count="25">
    <mergeCell ref="B7:Q7"/>
    <mergeCell ref="B8:Q8"/>
    <mergeCell ref="F12:Q12"/>
    <mergeCell ref="B13:E18"/>
    <mergeCell ref="F13:Q14"/>
    <mergeCell ref="F15:F18"/>
    <mergeCell ref="G15:G18"/>
    <mergeCell ref="H15:H18"/>
    <mergeCell ref="Q15:Q18"/>
    <mergeCell ref="M15:M18"/>
    <mergeCell ref="E1:E3"/>
    <mergeCell ref="F1:F3"/>
    <mergeCell ref="H1:I3"/>
    <mergeCell ref="B4:Q4"/>
    <mergeCell ref="B6:Q6"/>
    <mergeCell ref="B72:E72"/>
    <mergeCell ref="B73:E73"/>
    <mergeCell ref="N15:N18"/>
    <mergeCell ref="O15:O18"/>
    <mergeCell ref="P15:P18"/>
    <mergeCell ref="B19:E19"/>
    <mergeCell ref="I15:I18"/>
    <mergeCell ref="J15:J18"/>
    <mergeCell ref="K15:K18"/>
    <mergeCell ref="L15:L18"/>
  </mergeCells>
  <pageMargins left="0.70866141732283472" right="0.70866141732283472" top="0.74803149606299213" bottom="0.74803149606299213" header="0.31496062992125984" footer="0.31496062992125984"/>
  <pageSetup scale="39" orientation="landscape" r:id="rId1"/>
  <headerFooter>
    <oddFooter>&amp;L&amp;F&amp;R&amp;P of &amp;N</oddFooter>
  </headerFooter>
  <rowBreaks count="1" manualBreakCount="1">
    <brk id="69" max="16383" man="1"/>
  </rowBreaks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6</xdr:col>
                <xdr:colOff>933450</xdr:colOff>
                <xdr:row>0</xdr:row>
                <xdr:rowOff>266700</xdr:rowOff>
              </from>
              <to>
                <xdr:col>8</xdr:col>
                <xdr:colOff>771525</xdr:colOff>
                <xdr:row>2</xdr:row>
                <xdr:rowOff>428625</xdr:rowOff>
              </to>
            </anchor>
          </objectPr>
        </oleObject>
      </mc:Choice>
      <mc:Fallback>
        <oleObject progId="Word.Picture.8" shapeId="3073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Q133"/>
  <sheetViews>
    <sheetView topLeftCell="I28" zoomScaleNormal="100" workbookViewId="0">
      <selection activeCell="F10" sqref="F10"/>
    </sheetView>
  </sheetViews>
  <sheetFormatPr defaultRowHeight="15" x14ac:dyDescent="0.25"/>
  <cols>
    <col min="1" max="1" width="9" customWidth="1"/>
    <col min="5" max="5" width="40.28515625" customWidth="1"/>
    <col min="6" max="7" width="17" bestFit="1" customWidth="1"/>
    <col min="8" max="8" width="16.5703125" bestFit="1" customWidth="1"/>
    <col min="9" max="11" width="16.85546875" bestFit="1" customWidth="1"/>
    <col min="12" max="12" width="16.28515625" bestFit="1" customWidth="1"/>
    <col min="13" max="13" width="16.85546875" bestFit="1" customWidth="1"/>
    <col min="14" max="16" width="16.28515625" bestFit="1" customWidth="1"/>
    <col min="17" max="17" width="21.5703125" customWidth="1"/>
    <col min="18" max="18" width="2.7109375" customWidth="1"/>
  </cols>
  <sheetData>
    <row r="1" spans="2:17" ht="2.25" customHeight="1" x14ac:dyDescent="0.25">
      <c r="C1" s="196"/>
      <c r="D1" s="196"/>
      <c r="E1" s="196"/>
      <c r="F1" s="196"/>
      <c r="G1" s="196"/>
      <c r="H1" s="196"/>
      <c r="I1" s="196"/>
      <c r="J1" s="196"/>
      <c r="K1" s="196"/>
      <c r="L1" s="1348"/>
      <c r="M1" s="196"/>
    </row>
    <row r="2" spans="2:17" ht="35.1" customHeight="1" x14ac:dyDescent="0.25">
      <c r="C2" s="196"/>
      <c r="D2" s="196"/>
      <c r="E2" s="1348"/>
      <c r="F2" s="1348"/>
      <c r="G2" s="196"/>
      <c r="H2" s="1314"/>
      <c r="I2" s="1314"/>
      <c r="J2" s="196"/>
      <c r="K2" s="196"/>
      <c r="L2" s="1348"/>
      <c r="M2" s="196"/>
    </row>
    <row r="3" spans="2:17" ht="35.1" customHeight="1" x14ac:dyDescent="0.25">
      <c r="C3" s="196"/>
      <c r="D3" s="196"/>
      <c r="E3" s="1348"/>
      <c r="F3" s="1348"/>
      <c r="G3" s="196"/>
      <c r="H3" s="1314"/>
      <c r="I3" s="1314"/>
      <c r="J3" s="196"/>
    </row>
    <row r="4" spans="2:17" ht="35.1" customHeight="1" x14ac:dyDescent="0.25">
      <c r="C4" s="196"/>
      <c r="D4" s="196"/>
      <c r="E4" s="1348"/>
      <c r="F4" s="1348"/>
      <c r="G4" s="196"/>
      <c r="H4" s="1314"/>
      <c r="I4" s="1314"/>
      <c r="J4" s="196"/>
    </row>
    <row r="5" spans="2:17" ht="25.5" customHeight="1" x14ac:dyDescent="0.25">
      <c r="B5" s="1303" t="s">
        <v>144</v>
      </c>
      <c r="C5" s="1303"/>
      <c r="D5" s="1303"/>
      <c r="E5" s="1303"/>
      <c r="F5" s="1303"/>
      <c r="G5" s="1303"/>
      <c r="H5" s="1303"/>
      <c r="I5" s="1303"/>
      <c r="J5" s="1303"/>
      <c r="K5" s="1303"/>
      <c r="L5" s="1303"/>
      <c r="M5" s="1303"/>
      <c r="N5" s="1303"/>
      <c r="O5" s="1303"/>
      <c r="P5" s="1303"/>
      <c r="Q5" s="1303"/>
    </row>
    <row r="6" spans="2:17" ht="20.100000000000001" customHeight="1" x14ac:dyDescent="0.25">
      <c r="C6" s="196"/>
      <c r="D6" s="196"/>
      <c r="E6" s="196"/>
      <c r="F6" s="197"/>
      <c r="G6" s="196"/>
      <c r="H6" s="196"/>
      <c r="I6" s="196"/>
      <c r="J6" s="196"/>
    </row>
    <row r="7" spans="2:17" ht="20.100000000000001" customHeight="1" x14ac:dyDescent="0.3">
      <c r="B7" s="1306" t="s">
        <v>145</v>
      </c>
      <c r="C7" s="1306"/>
      <c r="D7" s="1306"/>
      <c r="E7" s="1306"/>
      <c r="F7" s="1306"/>
      <c r="G7" s="1306"/>
      <c r="H7" s="1306"/>
      <c r="I7" s="1306"/>
      <c r="J7" s="1306"/>
      <c r="K7" s="1306"/>
      <c r="L7" s="1306"/>
      <c r="M7" s="1306"/>
      <c r="N7" s="1306"/>
      <c r="O7" s="1306"/>
      <c r="P7" s="1306"/>
      <c r="Q7" s="1306"/>
    </row>
    <row r="8" spans="2:17" ht="20.100000000000001" customHeight="1" x14ac:dyDescent="0.3">
      <c r="B8" s="1306" t="s">
        <v>150</v>
      </c>
      <c r="C8" s="1306"/>
      <c r="D8" s="1306"/>
      <c r="E8" s="1306"/>
      <c r="F8" s="1306"/>
      <c r="G8" s="1306"/>
      <c r="H8" s="1306"/>
      <c r="I8" s="1306"/>
      <c r="J8" s="1306"/>
      <c r="K8" s="1306"/>
      <c r="L8" s="1306"/>
      <c r="M8" s="1306"/>
      <c r="N8" s="1306"/>
      <c r="O8" s="1306"/>
      <c r="P8" s="1306"/>
      <c r="Q8" s="1306"/>
    </row>
    <row r="9" spans="2:17" ht="20.100000000000001" customHeight="1" x14ac:dyDescent="0.3">
      <c r="B9" s="1306" t="s">
        <v>146</v>
      </c>
      <c r="C9" s="1306"/>
      <c r="D9" s="1306"/>
      <c r="E9" s="1306"/>
      <c r="F9" s="1306"/>
      <c r="G9" s="1306"/>
      <c r="H9" s="1306"/>
      <c r="I9" s="1306"/>
      <c r="J9" s="1306"/>
      <c r="K9" s="1306"/>
      <c r="L9" s="1306"/>
      <c r="M9" s="1306"/>
      <c r="N9" s="1306"/>
      <c r="O9" s="1306"/>
      <c r="P9" s="1306"/>
      <c r="Q9" s="1306"/>
    </row>
    <row r="10" spans="2:17" ht="20.100000000000001" customHeight="1" x14ac:dyDescent="0.3">
      <c r="B10" s="198"/>
      <c r="C10" s="198"/>
      <c r="D10" s="198"/>
      <c r="E10" s="198"/>
      <c r="F10" s="198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</row>
    <row r="11" spans="2:17" ht="20.100000000000001" customHeight="1" x14ac:dyDescent="0.3">
      <c r="B11" s="198"/>
      <c r="C11" s="198"/>
      <c r="D11" s="198"/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P11" s="198"/>
      <c r="Q11" s="198"/>
    </row>
    <row r="12" spans="2:17" ht="20.100000000000001" customHeight="1" x14ac:dyDescent="0.3">
      <c r="B12" s="198"/>
      <c r="C12" s="198"/>
      <c r="D12" s="198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</row>
    <row r="13" spans="2:17" ht="20.100000000000001" customHeight="1" thickBot="1" x14ac:dyDescent="0.3">
      <c r="B13" s="199"/>
      <c r="C13" s="37"/>
      <c r="D13" s="37"/>
      <c r="F13" s="1355" t="s">
        <v>147</v>
      </c>
      <c r="G13" s="1355"/>
      <c r="H13" s="1355"/>
      <c r="I13" s="1355"/>
      <c r="J13" s="1355"/>
      <c r="K13" s="1355"/>
      <c r="L13" s="1355"/>
      <c r="M13" s="1355"/>
      <c r="N13" s="1355"/>
      <c r="O13" s="1355"/>
      <c r="P13" s="1355"/>
      <c r="Q13" s="1355"/>
    </row>
    <row r="14" spans="2:17" ht="15.75" customHeight="1" x14ac:dyDescent="0.25">
      <c r="B14" s="1324" t="s">
        <v>148</v>
      </c>
      <c r="C14" s="1325"/>
      <c r="D14" s="1325"/>
      <c r="E14" s="1326"/>
      <c r="F14" s="1333" t="s">
        <v>149</v>
      </c>
      <c r="G14" s="1334"/>
      <c r="H14" s="1334"/>
      <c r="I14" s="1334"/>
      <c r="J14" s="1334"/>
      <c r="K14" s="1334"/>
      <c r="L14" s="1334"/>
      <c r="M14" s="1334"/>
      <c r="N14" s="1334"/>
      <c r="O14" s="1334"/>
      <c r="P14" s="1334"/>
      <c r="Q14" s="1335"/>
    </row>
    <row r="15" spans="2:17" ht="15.75" thickBot="1" x14ac:dyDescent="0.3">
      <c r="B15" s="1327"/>
      <c r="C15" s="1328"/>
      <c r="D15" s="1328"/>
      <c r="E15" s="1329"/>
      <c r="F15" s="1356"/>
      <c r="G15" s="1357"/>
      <c r="H15" s="1357"/>
      <c r="I15" s="1357"/>
      <c r="J15" s="1357"/>
      <c r="K15" s="1357"/>
      <c r="L15" s="1357"/>
      <c r="M15" s="1357"/>
      <c r="N15" s="1357"/>
      <c r="O15" s="1357"/>
      <c r="P15" s="1357"/>
      <c r="Q15" s="1358"/>
    </row>
    <row r="16" spans="2:17" ht="15" customHeight="1" x14ac:dyDescent="0.25">
      <c r="B16" s="1327"/>
      <c r="C16" s="1328"/>
      <c r="D16" s="1328"/>
      <c r="E16" s="1329"/>
      <c r="F16" s="1359">
        <v>38748</v>
      </c>
      <c r="G16" s="1339">
        <v>38776</v>
      </c>
      <c r="H16" s="1339">
        <v>38807</v>
      </c>
      <c r="I16" s="1339">
        <v>38837</v>
      </c>
      <c r="J16" s="1339">
        <v>38868</v>
      </c>
      <c r="K16" s="1339">
        <v>38898</v>
      </c>
      <c r="L16" s="1339">
        <v>38929</v>
      </c>
      <c r="M16" s="1339">
        <v>39691</v>
      </c>
      <c r="N16" s="1339">
        <v>39721</v>
      </c>
      <c r="O16" s="1339">
        <v>39752</v>
      </c>
      <c r="P16" s="1339">
        <v>39782</v>
      </c>
      <c r="Q16" s="1342">
        <v>39813</v>
      </c>
    </row>
    <row r="17" spans="2:17" ht="15" customHeight="1" x14ac:dyDescent="0.25">
      <c r="B17" s="1327"/>
      <c r="C17" s="1328"/>
      <c r="D17" s="1328"/>
      <c r="E17" s="1329"/>
      <c r="F17" s="1360"/>
      <c r="G17" s="1340"/>
      <c r="H17" s="1340"/>
      <c r="I17" s="1340"/>
      <c r="J17" s="1340"/>
      <c r="K17" s="1340"/>
      <c r="L17" s="1340"/>
      <c r="M17" s="1340"/>
      <c r="N17" s="1340"/>
      <c r="O17" s="1340"/>
      <c r="P17" s="1340"/>
      <c r="Q17" s="1343"/>
    </row>
    <row r="18" spans="2:17" ht="15" customHeight="1" x14ac:dyDescent="0.25">
      <c r="B18" s="1327"/>
      <c r="C18" s="1328"/>
      <c r="D18" s="1328"/>
      <c r="E18" s="1329"/>
      <c r="F18" s="1360"/>
      <c r="G18" s="1340"/>
      <c r="H18" s="1340"/>
      <c r="I18" s="1340"/>
      <c r="J18" s="1340"/>
      <c r="K18" s="1340"/>
      <c r="L18" s="1340"/>
      <c r="M18" s="1340"/>
      <c r="N18" s="1340"/>
      <c r="O18" s="1340"/>
      <c r="P18" s="1340"/>
      <c r="Q18" s="1343"/>
    </row>
    <row r="19" spans="2:17" ht="15.75" customHeight="1" thickBot="1" x14ac:dyDescent="0.3">
      <c r="B19" s="1330"/>
      <c r="C19" s="1331"/>
      <c r="D19" s="1331"/>
      <c r="E19" s="1332"/>
      <c r="F19" s="1378"/>
      <c r="G19" s="1376"/>
      <c r="H19" s="1376"/>
      <c r="I19" s="1376"/>
      <c r="J19" s="1376"/>
      <c r="K19" s="1376"/>
      <c r="L19" s="1376"/>
      <c r="M19" s="1376"/>
      <c r="N19" s="1376"/>
      <c r="O19" s="1376"/>
      <c r="P19" s="1376"/>
      <c r="Q19" s="1377"/>
    </row>
    <row r="20" spans="2:17" ht="16.5" thickBot="1" x14ac:dyDescent="0.3">
      <c r="B20" s="200" t="s">
        <v>1</v>
      </c>
      <c r="C20" s="201"/>
      <c r="D20" s="201"/>
      <c r="E20" s="202"/>
      <c r="F20" s="203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5"/>
    </row>
    <row r="21" spans="2:17" ht="15.75" x14ac:dyDescent="0.25">
      <c r="B21" s="206" t="s">
        <v>86</v>
      </c>
      <c r="C21" s="207"/>
      <c r="D21" s="207"/>
      <c r="E21" s="208"/>
      <c r="F21" s="209">
        <v>1439854</v>
      </c>
      <c r="G21" s="210">
        <v>1475919</v>
      </c>
      <c r="H21" s="210">
        <v>1471144</v>
      </c>
      <c r="I21" s="211">
        <v>1481595</v>
      </c>
      <c r="J21" s="211">
        <v>1259603</v>
      </c>
      <c r="K21" s="211">
        <v>1737698</v>
      </c>
      <c r="L21" s="211">
        <v>1249565</v>
      </c>
      <c r="M21" s="211">
        <v>1676050</v>
      </c>
      <c r="N21" s="211">
        <v>1240604</v>
      </c>
      <c r="O21" s="211">
        <v>1034003</v>
      </c>
      <c r="P21" s="211">
        <v>891948</v>
      </c>
      <c r="Q21" s="212">
        <v>1187911</v>
      </c>
    </row>
    <row r="22" spans="2:17" ht="15.75" x14ac:dyDescent="0.25">
      <c r="B22" s="213"/>
      <c r="C22" s="214" t="s">
        <v>87</v>
      </c>
      <c r="D22" s="214"/>
      <c r="E22" s="215"/>
      <c r="F22" s="216">
        <v>438109</v>
      </c>
      <c r="G22" s="217">
        <v>447510</v>
      </c>
      <c r="H22" s="217">
        <v>434897</v>
      </c>
      <c r="I22" s="218">
        <v>472372</v>
      </c>
      <c r="J22" s="218">
        <v>452577</v>
      </c>
      <c r="K22" s="218">
        <v>914361</v>
      </c>
      <c r="L22" s="218">
        <v>670825</v>
      </c>
      <c r="M22" s="218">
        <v>598642</v>
      </c>
      <c r="N22" s="218">
        <v>220163</v>
      </c>
      <c r="O22" s="218">
        <v>320368</v>
      </c>
      <c r="P22" s="218">
        <v>364771</v>
      </c>
      <c r="Q22" s="212">
        <v>541406</v>
      </c>
    </row>
    <row r="23" spans="2:17" ht="15.75" x14ac:dyDescent="0.25">
      <c r="B23" s="213"/>
      <c r="C23" s="214"/>
      <c r="D23" s="214" t="s">
        <v>88</v>
      </c>
      <c r="E23" s="215"/>
      <c r="F23" s="216">
        <v>251989</v>
      </c>
      <c r="G23" s="217">
        <v>237406</v>
      </c>
      <c r="H23" s="217">
        <v>225475</v>
      </c>
      <c r="I23" s="218">
        <v>242663</v>
      </c>
      <c r="J23" s="218">
        <v>221868</v>
      </c>
      <c r="K23" s="218">
        <v>586447</v>
      </c>
      <c r="L23" s="218">
        <v>328483</v>
      </c>
      <c r="M23" s="218">
        <v>302551</v>
      </c>
      <c r="N23" s="218">
        <v>84444</v>
      </c>
      <c r="O23" s="218">
        <v>112415</v>
      </c>
      <c r="P23" s="218">
        <v>63889</v>
      </c>
      <c r="Q23" s="219">
        <v>114013</v>
      </c>
    </row>
    <row r="24" spans="2:17" ht="15.75" x14ac:dyDescent="0.25">
      <c r="B24" s="213"/>
      <c r="C24" s="220"/>
      <c r="D24" s="220" t="s">
        <v>89</v>
      </c>
      <c r="E24" s="215"/>
      <c r="F24" s="216">
        <v>186120</v>
      </c>
      <c r="G24" s="217">
        <v>210104</v>
      </c>
      <c r="H24" s="217">
        <v>209422</v>
      </c>
      <c r="I24" s="218">
        <v>229709</v>
      </c>
      <c r="J24" s="218">
        <v>230709</v>
      </c>
      <c r="K24" s="218">
        <v>327914</v>
      </c>
      <c r="L24" s="218">
        <v>342342</v>
      </c>
      <c r="M24" s="218">
        <v>296091</v>
      </c>
      <c r="N24" s="218">
        <v>135719</v>
      </c>
      <c r="O24" s="218">
        <v>207953</v>
      </c>
      <c r="P24" s="218">
        <v>300882</v>
      </c>
      <c r="Q24" s="219">
        <v>427393</v>
      </c>
    </row>
    <row r="25" spans="2:17" ht="15.75" x14ac:dyDescent="0.25">
      <c r="B25" s="213"/>
      <c r="C25" s="220" t="s">
        <v>90</v>
      </c>
      <c r="D25" s="220"/>
      <c r="E25" s="215"/>
      <c r="F25" s="216">
        <v>342200</v>
      </c>
      <c r="G25" s="217">
        <v>371559</v>
      </c>
      <c r="H25" s="217">
        <v>356121</v>
      </c>
      <c r="I25" s="218">
        <v>413918</v>
      </c>
      <c r="J25" s="218">
        <v>372360</v>
      </c>
      <c r="K25" s="218">
        <v>370732</v>
      </c>
      <c r="L25" s="218">
        <v>375784</v>
      </c>
      <c r="M25" s="218">
        <v>360001</v>
      </c>
      <c r="N25" s="218">
        <v>350295</v>
      </c>
      <c r="O25" s="218">
        <v>352006</v>
      </c>
      <c r="P25" s="218">
        <v>512823</v>
      </c>
      <c r="Q25" s="212">
        <v>543503</v>
      </c>
    </row>
    <row r="26" spans="2:17" ht="15.75" x14ac:dyDescent="0.25">
      <c r="B26" s="213"/>
      <c r="C26" s="220"/>
      <c r="D26" s="214" t="s">
        <v>88</v>
      </c>
      <c r="E26" s="215"/>
      <c r="F26" s="216">
        <v>0</v>
      </c>
      <c r="G26" s="217">
        <v>16791</v>
      </c>
      <c r="H26" s="217">
        <v>16711</v>
      </c>
      <c r="I26" s="218">
        <v>71756</v>
      </c>
      <c r="J26" s="218">
        <v>27310</v>
      </c>
      <c r="K26" s="218">
        <v>28770</v>
      </c>
      <c r="L26" s="218">
        <v>28770</v>
      </c>
      <c r="M26" s="218">
        <v>14930</v>
      </c>
      <c r="N26" s="218">
        <v>10824</v>
      </c>
      <c r="O26" s="218">
        <v>9738</v>
      </c>
      <c r="P26" s="218">
        <v>2880</v>
      </c>
      <c r="Q26" s="219">
        <v>75041</v>
      </c>
    </row>
    <row r="27" spans="2:17" ht="15.75" x14ac:dyDescent="0.25">
      <c r="B27" s="213"/>
      <c r="C27" s="220"/>
      <c r="D27" s="220" t="s">
        <v>89</v>
      </c>
      <c r="E27" s="215"/>
      <c r="F27" s="216">
        <v>342200</v>
      </c>
      <c r="G27" s="217">
        <v>354768</v>
      </c>
      <c r="H27" s="217">
        <v>339410</v>
      </c>
      <c r="I27" s="218">
        <v>342162</v>
      </c>
      <c r="J27" s="218">
        <v>345050</v>
      </c>
      <c r="K27" s="218">
        <v>341962</v>
      </c>
      <c r="L27" s="218">
        <v>347014</v>
      </c>
      <c r="M27" s="218">
        <v>345071</v>
      </c>
      <c r="N27" s="218">
        <v>339471</v>
      </c>
      <c r="O27" s="218">
        <v>342268</v>
      </c>
      <c r="P27" s="218">
        <v>509943</v>
      </c>
      <c r="Q27" s="219">
        <v>468462</v>
      </c>
    </row>
    <row r="28" spans="2:17" ht="16.5" thickBot="1" x14ac:dyDescent="0.3">
      <c r="B28" s="221"/>
      <c r="C28" s="222" t="s">
        <v>91</v>
      </c>
      <c r="D28" s="222"/>
      <c r="E28" s="223"/>
      <c r="F28" s="216">
        <v>659545</v>
      </c>
      <c r="G28" s="217">
        <v>656850</v>
      </c>
      <c r="H28" s="217">
        <v>680126</v>
      </c>
      <c r="I28" s="218">
        <v>595305</v>
      </c>
      <c r="J28" s="218">
        <v>434666</v>
      </c>
      <c r="K28" s="218">
        <v>452605</v>
      </c>
      <c r="L28" s="218">
        <v>202956</v>
      </c>
      <c r="M28" s="218">
        <v>717407</v>
      </c>
      <c r="N28" s="218">
        <v>670146</v>
      </c>
      <c r="O28" s="218">
        <v>361629</v>
      </c>
      <c r="P28" s="218">
        <v>14354</v>
      </c>
      <c r="Q28" s="212">
        <v>103002</v>
      </c>
    </row>
    <row r="29" spans="2:17" ht="15.75" x14ac:dyDescent="0.25">
      <c r="B29" s="224" t="s">
        <v>92</v>
      </c>
      <c r="C29" s="225"/>
      <c r="D29" s="225"/>
      <c r="E29" s="226"/>
      <c r="F29" s="209">
        <v>30888823</v>
      </c>
      <c r="G29" s="210">
        <v>31824258</v>
      </c>
      <c r="H29" s="210">
        <v>31939931</v>
      </c>
      <c r="I29" s="211">
        <v>32736388</v>
      </c>
      <c r="J29" s="211">
        <v>32647305</v>
      </c>
      <c r="K29" s="211">
        <v>32652335</v>
      </c>
      <c r="L29" s="211">
        <v>34591934</v>
      </c>
      <c r="M29" s="211">
        <v>32738280</v>
      </c>
      <c r="N29" s="211">
        <v>33941059</v>
      </c>
      <c r="O29" s="211">
        <v>34867153</v>
      </c>
      <c r="P29" s="211">
        <v>35507170</v>
      </c>
      <c r="Q29" s="212">
        <v>34899338</v>
      </c>
    </row>
    <row r="30" spans="2:17" ht="15.75" x14ac:dyDescent="0.25">
      <c r="B30" s="227"/>
      <c r="C30" s="228" t="s">
        <v>93</v>
      </c>
      <c r="D30" s="229"/>
      <c r="E30" s="230"/>
      <c r="F30" s="216">
        <v>29846058</v>
      </c>
      <c r="G30" s="217">
        <v>30707231</v>
      </c>
      <c r="H30" s="217">
        <v>30827673</v>
      </c>
      <c r="I30" s="218">
        <v>31603139</v>
      </c>
      <c r="J30" s="218">
        <v>31597680</v>
      </c>
      <c r="K30" s="218">
        <v>31511534</v>
      </c>
      <c r="L30" s="218">
        <v>33459515</v>
      </c>
      <c r="M30" s="218">
        <v>31571189</v>
      </c>
      <c r="N30" s="218">
        <v>32735816</v>
      </c>
      <c r="O30" s="218">
        <v>33689306</v>
      </c>
      <c r="P30" s="218">
        <v>34329122</v>
      </c>
      <c r="Q30" s="212">
        <v>33834963</v>
      </c>
    </row>
    <row r="31" spans="2:17" ht="15.75" x14ac:dyDescent="0.25">
      <c r="B31" s="227"/>
      <c r="C31" s="228"/>
      <c r="D31" s="214" t="s">
        <v>8</v>
      </c>
      <c r="E31" s="230"/>
      <c r="F31" s="216">
        <v>14808578</v>
      </c>
      <c r="G31" s="217">
        <v>16580770</v>
      </c>
      <c r="H31" s="217">
        <v>16339841</v>
      </c>
      <c r="I31" s="218">
        <v>16366197</v>
      </c>
      <c r="J31" s="218">
        <v>16260806</v>
      </c>
      <c r="K31" s="218">
        <v>16547176</v>
      </c>
      <c r="L31" s="218">
        <v>17566727</v>
      </c>
      <c r="M31" s="218">
        <v>16990278</v>
      </c>
      <c r="N31" s="218">
        <v>17084812</v>
      </c>
      <c r="O31" s="218">
        <v>15987480</v>
      </c>
      <c r="P31" s="218">
        <v>17008696</v>
      </c>
      <c r="Q31" s="219">
        <v>16885676</v>
      </c>
    </row>
    <row r="32" spans="2:17" ht="15.75" x14ac:dyDescent="0.25">
      <c r="B32" s="227"/>
      <c r="C32" s="228"/>
      <c r="D32" s="214" t="s">
        <v>9</v>
      </c>
      <c r="E32" s="215"/>
      <c r="F32" s="216">
        <v>1266585</v>
      </c>
      <c r="G32" s="217">
        <v>1291936</v>
      </c>
      <c r="H32" s="217">
        <v>1307334</v>
      </c>
      <c r="I32" s="218">
        <v>1367201</v>
      </c>
      <c r="J32" s="218">
        <v>1345141</v>
      </c>
      <c r="K32" s="218">
        <v>1358434</v>
      </c>
      <c r="L32" s="218">
        <v>1398273</v>
      </c>
      <c r="M32" s="218">
        <v>1456460</v>
      </c>
      <c r="N32" s="218">
        <v>1462037</v>
      </c>
      <c r="O32" s="218">
        <v>1490298</v>
      </c>
      <c r="P32" s="218">
        <v>1553322</v>
      </c>
      <c r="Q32" s="219">
        <v>1568755</v>
      </c>
    </row>
    <row r="33" spans="2:17" ht="15.75" x14ac:dyDescent="0.25">
      <c r="B33" s="227"/>
      <c r="C33" s="228"/>
      <c r="D33" s="214" t="s">
        <v>10</v>
      </c>
      <c r="E33" s="215"/>
      <c r="F33" s="216">
        <v>8477952</v>
      </c>
      <c r="G33" s="217">
        <v>8092569</v>
      </c>
      <c r="H33" s="217">
        <v>7568999</v>
      </c>
      <c r="I33" s="218">
        <v>8076241</v>
      </c>
      <c r="J33" s="218">
        <v>8599681</v>
      </c>
      <c r="K33" s="218">
        <v>7982866</v>
      </c>
      <c r="L33" s="218">
        <v>7966467</v>
      </c>
      <c r="M33" s="218">
        <v>7119999</v>
      </c>
      <c r="N33" s="218">
        <v>7636374</v>
      </c>
      <c r="O33" s="218">
        <v>9100750</v>
      </c>
      <c r="P33" s="218">
        <v>8698556</v>
      </c>
      <c r="Q33" s="219">
        <v>8810661</v>
      </c>
    </row>
    <row r="34" spans="2:17" ht="15.75" x14ac:dyDescent="0.25">
      <c r="B34" s="231"/>
      <c r="C34" s="232"/>
      <c r="D34" s="232" t="s">
        <v>94</v>
      </c>
      <c r="E34" s="233"/>
      <c r="F34" s="216">
        <v>3988553</v>
      </c>
      <c r="G34" s="217">
        <v>3924120</v>
      </c>
      <c r="H34" s="217">
        <v>4484418</v>
      </c>
      <c r="I34" s="218">
        <v>4364389</v>
      </c>
      <c r="J34" s="218">
        <v>4322256</v>
      </c>
      <c r="K34" s="218">
        <v>4796887</v>
      </c>
      <c r="L34" s="218">
        <v>5233134</v>
      </c>
      <c r="M34" s="218">
        <v>5179107</v>
      </c>
      <c r="N34" s="218">
        <v>5519950</v>
      </c>
      <c r="O34" s="218">
        <v>6050977</v>
      </c>
      <c r="P34" s="218">
        <v>6159816</v>
      </c>
      <c r="Q34" s="219">
        <v>5953675</v>
      </c>
    </row>
    <row r="35" spans="2:17" ht="15.75" x14ac:dyDescent="0.25">
      <c r="B35" s="234"/>
      <c r="C35" s="235"/>
      <c r="D35" s="236" t="s">
        <v>95</v>
      </c>
      <c r="E35" s="237"/>
      <c r="F35" s="216">
        <v>1304390</v>
      </c>
      <c r="G35" s="217">
        <v>817836</v>
      </c>
      <c r="H35" s="217">
        <v>1127081</v>
      </c>
      <c r="I35" s="218">
        <v>1429111</v>
      </c>
      <c r="J35" s="218">
        <v>1069796</v>
      </c>
      <c r="K35" s="218">
        <v>826171</v>
      </c>
      <c r="L35" s="218">
        <v>1294914</v>
      </c>
      <c r="M35" s="218">
        <v>825345</v>
      </c>
      <c r="N35" s="218">
        <v>1032643</v>
      </c>
      <c r="O35" s="218">
        <v>1059801</v>
      </c>
      <c r="P35" s="218">
        <v>908732</v>
      </c>
      <c r="Q35" s="219">
        <v>616196</v>
      </c>
    </row>
    <row r="36" spans="2:17" ht="15.75" x14ac:dyDescent="0.25">
      <c r="B36" s="238"/>
      <c r="C36" s="239" t="s">
        <v>96</v>
      </c>
      <c r="D36" s="239"/>
      <c r="E36" s="240"/>
      <c r="F36" s="216">
        <v>1042765</v>
      </c>
      <c r="G36" s="217">
        <v>1117027</v>
      </c>
      <c r="H36" s="217">
        <v>1112258</v>
      </c>
      <c r="I36" s="218">
        <v>1133249</v>
      </c>
      <c r="J36" s="218">
        <v>1049625</v>
      </c>
      <c r="K36" s="218">
        <v>1140801</v>
      </c>
      <c r="L36" s="218">
        <v>1132419</v>
      </c>
      <c r="M36" s="218">
        <v>1167091</v>
      </c>
      <c r="N36" s="218">
        <v>1205243</v>
      </c>
      <c r="O36" s="218">
        <v>1177847</v>
      </c>
      <c r="P36" s="218">
        <v>1178048</v>
      </c>
      <c r="Q36" s="212">
        <v>1064375</v>
      </c>
    </row>
    <row r="37" spans="2:17" ht="15.75" x14ac:dyDescent="0.25">
      <c r="B37" s="238"/>
      <c r="C37" s="239"/>
      <c r="D37" s="239" t="s">
        <v>97</v>
      </c>
      <c r="E37" s="240"/>
      <c r="F37" s="216">
        <v>13328</v>
      </c>
      <c r="G37" s="217">
        <v>13328</v>
      </c>
      <c r="H37" s="217">
        <v>13328</v>
      </c>
      <c r="I37" s="218">
        <v>4043</v>
      </c>
      <c r="J37" s="218">
        <v>4043</v>
      </c>
      <c r="K37" s="218">
        <v>90745</v>
      </c>
      <c r="L37" s="218">
        <v>118271</v>
      </c>
      <c r="M37" s="218">
        <v>138610</v>
      </c>
      <c r="N37" s="218">
        <v>179595</v>
      </c>
      <c r="O37" s="218">
        <v>145677</v>
      </c>
      <c r="P37" s="218">
        <v>133869</v>
      </c>
      <c r="Q37" s="219">
        <v>12331</v>
      </c>
    </row>
    <row r="38" spans="2:17" ht="15.75" x14ac:dyDescent="0.25">
      <c r="B38" s="238"/>
      <c r="C38" s="241"/>
      <c r="D38" s="240" t="s">
        <v>15</v>
      </c>
      <c r="E38" s="240"/>
      <c r="F38" s="216">
        <v>0</v>
      </c>
      <c r="G38" s="217">
        <v>0</v>
      </c>
      <c r="H38" s="217">
        <v>0</v>
      </c>
      <c r="I38" s="218">
        <v>0</v>
      </c>
      <c r="J38" s="218">
        <v>0</v>
      </c>
      <c r="K38" s="218">
        <v>0</v>
      </c>
      <c r="L38" s="218">
        <v>0</v>
      </c>
      <c r="M38" s="218">
        <v>0</v>
      </c>
      <c r="N38" s="218">
        <v>0</v>
      </c>
      <c r="O38" s="218">
        <v>0</v>
      </c>
      <c r="P38" s="218">
        <v>0</v>
      </c>
      <c r="Q38" s="219">
        <v>0</v>
      </c>
    </row>
    <row r="39" spans="2:17" ht="15.75" x14ac:dyDescent="0.25">
      <c r="B39" s="242"/>
      <c r="C39" s="243"/>
      <c r="D39" s="244" t="s">
        <v>16</v>
      </c>
      <c r="E39" s="245"/>
      <c r="F39" s="216">
        <v>613666</v>
      </c>
      <c r="G39" s="217">
        <v>606813</v>
      </c>
      <c r="H39" s="217">
        <v>597773</v>
      </c>
      <c r="I39" s="218">
        <v>599396</v>
      </c>
      <c r="J39" s="218">
        <v>591293</v>
      </c>
      <c r="K39" s="218">
        <v>592129</v>
      </c>
      <c r="L39" s="218">
        <v>598270</v>
      </c>
      <c r="M39" s="218">
        <v>609076</v>
      </c>
      <c r="N39" s="218">
        <v>602830</v>
      </c>
      <c r="O39" s="218">
        <v>605826</v>
      </c>
      <c r="P39" s="218">
        <v>614412</v>
      </c>
      <c r="Q39" s="219">
        <v>618760</v>
      </c>
    </row>
    <row r="40" spans="2:17" ht="15.75" x14ac:dyDescent="0.25">
      <c r="B40" s="231"/>
      <c r="C40" s="241"/>
      <c r="D40" s="239" t="s">
        <v>98</v>
      </c>
      <c r="E40" s="240"/>
      <c r="F40" s="216">
        <v>0</v>
      </c>
      <c r="G40" s="217">
        <v>0</v>
      </c>
      <c r="H40" s="217">
        <v>0</v>
      </c>
      <c r="I40" s="218">
        <v>0</v>
      </c>
      <c r="J40" s="218">
        <v>0</v>
      </c>
      <c r="K40" s="218">
        <v>0</v>
      </c>
      <c r="L40" s="218">
        <v>0</v>
      </c>
      <c r="M40" s="218">
        <v>0</v>
      </c>
      <c r="N40" s="218">
        <v>0</v>
      </c>
      <c r="O40" s="218">
        <v>0</v>
      </c>
      <c r="P40" s="218">
        <v>0</v>
      </c>
      <c r="Q40" s="219">
        <v>0</v>
      </c>
    </row>
    <row r="41" spans="2:17" ht="16.5" thickBot="1" x14ac:dyDescent="0.3">
      <c r="B41" s="246"/>
      <c r="C41" s="247"/>
      <c r="D41" s="248" t="s">
        <v>99</v>
      </c>
      <c r="E41" s="249"/>
      <c r="F41" s="216">
        <v>415771</v>
      </c>
      <c r="G41" s="217">
        <v>496886</v>
      </c>
      <c r="H41" s="217">
        <v>501157</v>
      </c>
      <c r="I41" s="218">
        <v>529810</v>
      </c>
      <c r="J41" s="218">
        <v>454289</v>
      </c>
      <c r="K41" s="218">
        <v>457927</v>
      </c>
      <c r="L41" s="218">
        <v>415878</v>
      </c>
      <c r="M41" s="218">
        <v>419405</v>
      </c>
      <c r="N41" s="218">
        <v>422818</v>
      </c>
      <c r="O41" s="218">
        <v>426344</v>
      </c>
      <c r="P41" s="218">
        <v>429767</v>
      </c>
      <c r="Q41" s="219">
        <v>433284</v>
      </c>
    </row>
    <row r="42" spans="2:17" ht="16.5" thickBot="1" x14ac:dyDescent="0.3">
      <c r="B42" s="250" t="s">
        <v>100</v>
      </c>
      <c r="C42" s="251"/>
      <c r="D42" s="251"/>
      <c r="E42" s="252"/>
      <c r="F42" s="209">
        <v>32328677</v>
      </c>
      <c r="G42" s="210">
        <v>33300177</v>
      </c>
      <c r="H42" s="210">
        <v>33411075</v>
      </c>
      <c r="I42" s="211">
        <v>34217983</v>
      </c>
      <c r="J42" s="211">
        <v>33906908</v>
      </c>
      <c r="K42" s="211">
        <v>34390033</v>
      </c>
      <c r="L42" s="211">
        <v>35841499</v>
      </c>
      <c r="M42" s="211">
        <v>34414330</v>
      </c>
      <c r="N42" s="211">
        <v>35181663</v>
      </c>
      <c r="O42" s="211">
        <v>35901156</v>
      </c>
      <c r="P42" s="211">
        <v>36399118</v>
      </c>
      <c r="Q42" s="212">
        <v>36087249</v>
      </c>
    </row>
    <row r="43" spans="2:17" ht="15.75" x14ac:dyDescent="0.25">
      <c r="B43" s="224" t="s">
        <v>101</v>
      </c>
      <c r="C43" s="225"/>
      <c r="D43" s="225"/>
      <c r="E43" s="253"/>
      <c r="F43" s="216">
        <v>1306095</v>
      </c>
      <c r="G43" s="217">
        <v>1155558</v>
      </c>
      <c r="H43" s="217">
        <v>1308733</v>
      </c>
      <c r="I43" s="218">
        <v>1335723</v>
      </c>
      <c r="J43" s="218">
        <v>1813704</v>
      </c>
      <c r="K43" s="218">
        <v>1298974</v>
      </c>
      <c r="L43" s="218">
        <v>1179624</v>
      </c>
      <c r="M43" s="218">
        <v>1235257</v>
      </c>
      <c r="N43" s="218">
        <v>1243810</v>
      </c>
      <c r="O43" s="218">
        <v>1582240</v>
      </c>
      <c r="P43" s="218">
        <v>1848878</v>
      </c>
      <c r="Q43" s="212">
        <v>1329148</v>
      </c>
    </row>
    <row r="44" spans="2:17" ht="15.75" x14ac:dyDescent="0.25">
      <c r="B44" s="213"/>
      <c r="C44" s="214" t="s">
        <v>20</v>
      </c>
      <c r="D44" s="214"/>
      <c r="E44" s="215"/>
      <c r="F44" s="216">
        <v>56034</v>
      </c>
      <c r="G44" s="217">
        <v>74754</v>
      </c>
      <c r="H44" s="217">
        <v>98460</v>
      </c>
      <c r="I44" s="218">
        <v>131514</v>
      </c>
      <c r="J44" s="218">
        <v>161873</v>
      </c>
      <c r="K44" s="218">
        <v>3790</v>
      </c>
      <c r="L44" s="218">
        <v>27596</v>
      </c>
      <c r="M44" s="218">
        <v>48806</v>
      </c>
      <c r="N44" s="218">
        <v>90241</v>
      </c>
      <c r="O44" s="218">
        <v>130723</v>
      </c>
      <c r="P44" s="218">
        <v>168057</v>
      </c>
      <c r="Q44" s="219">
        <v>36189</v>
      </c>
    </row>
    <row r="45" spans="2:17" ht="15.75" x14ac:dyDescent="0.25">
      <c r="B45" s="213"/>
      <c r="C45" s="214" t="s">
        <v>21</v>
      </c>
      <c r="D45" s="214"/>
      <c r="E45" s="215"/>
      <c r="F45" s="216">
        <v>283660</v>
      </c>
      <c r="G45" s="217">
        <v>282517</v>
      </c>
      <c r="H45" s="217">
        <v>282517</v>
      </c>
      <c r="I45" s="218">
        <v>279189</v>
      </c>
      <c r="J45" s="218">
        <v>279189</v>
      </c>
      <c r="K45" s="218">
        <v>260791</v>
      </c>
      <c r="L45" s="218">
        <v>260121</v>
      </c>
      <c r="M45" s="218">
        <v>267401</v>
      </c>
      <c r="N45" s="218">
        <v>266029</v>
      </c>
      <c r="O45" s="218">
        <v>263682</v>
      </c>
      <c r="P45" s="218">
        <v>317752</v>
      </c>
      <c r="Q45" s="219">
        <v>323192</v>
      </c>
    </row>
    <row r="46" spans="2:17" ht="15.75" x14ac:dyDescent="0.25">
      <c r="B46" s="213"/>
      <c r="C46" s="214" t="s">
        <v>22</v>
      </c>
      <c r="D46" s="214"/>
      <c r="E46" s="215"/>
      <c r="F46" s="216">
        <v>0</v>
      </c>
      <c r="G46" s="217">
        <v>0</v>
      </c>
      <c r="H46" s="217">
        <v>0</v>
      </c>
      <c r="I46" s="218">
        <v>0</v>
      </c>
      <c r="J46" s="218">
        <v>0</v>
      </c>
      <c r="K46" s="218">
        <v>45000</v>
      </c>
      <c r="L46" s="218">
        <v>45000</v>
      </c>
      <c r="M46" s="218">
        <v>0</v>
      </c>
      <c r="N46" s="218">
        <v>0</v>
      </c>
      <c r="O46" s="218">
        <v>0</v>
      </c>
      <c r="P46" s="218">
        <v>0</v>
      </c>
      <c r="Q46" s="219">
        <v>0</v>
      </c>
    </row>
    <row r="47" spans="2:17" ht="15.75" x14ac:dyDescent="0.25">
      <c r="B47" s="213"/>
      <c r="C47" s="214" t="s">
        <v>23</v>
      </c>
      <c r="D47" s="214"/>
      <c r="E47" s="215"/>
      <c r="F47" s="216">
        <v>306878</v>
      </c>
      <c r="G47" s="217">
        <v>377428</v>
      </c>
      <c r="H47" s="217">
        <v>434610</v>
      </c>
      <c r="I47" s="218">
        <v>222589</v>
      </c>
      <c r="J47" s="218">
        <v>312037</v>
      </c>
      <c r="K47" s="218">
        <v>398018</v>
      </c>
      <c r="L47" s="218">
        <v>363010</v>
      </c>
      <c r="M47" s="218">
        <v>336042</v>
      </c>
      <c r="N47" s="218">
        <v>408347</v>
      </c>
      <c r="O47" s="218">
        <v>397958</v>
      </c>
      <c r="P47" s="218">
        <v>516008</v>
      </c>
      <c r="Q47" s="219">
        <v>459042</v>
      </c>
    </row>
    <row r="48" spans="2:17" ht="15.75" x14ac:dyDescent="0.25">
      <c r="B48" s="213"/>
      <c r="C48" s="254" t="s">
        <v>79</v>
      </c>
      <c r="D48" s="214"/>
      <c r="E48" s="215"/>
      <c r="F48" s="216">
        <v>460431</v>
      </c>
      <c r="G48" s="217">
        <v>212807</v>
      </c>
      <c r="H48" s="217">
        <v>257086</v>
      </c>
      <c r="I48" s="218">
        <v>523042</v>
      </c>
      <c r="J48" s="218">
        <v>911967</v>
      </c>
      <c r="K48" s="218">
        <v>331474</v>
      </c>
      <c r="L48" s="218">
        <v>293069</v>
      </c>
      <c r="M48" s="218">
        <v>416512</v>
      </c>
      <c r="N48" s="218">
        <v>257439</v>
      </c>
      <c r="O48" s="218">
        <v>545335</v>
      </c>
      <c r="P48" s="218">
        <v>630486</v>
      </c>
      <c r="Q48" s="219">
        <v>283978</v>
      </c>
    </row>
    <row r="49" spans="2:17" ht="16.5" thickBot="1" x14ac:dyDescent="0.3">
      <c r="B49" s="221"/>
      <c r="C49" s="255" t="s">
        <v>24</v>
      </c>
      <c r="D49" s="222"/>
      <c r="E49" s="223"/>
      <c r="F49" s="216">
        <v>199092</v>
      </c>
      <c r="G49" s="217">
        <v>208052</v>
      </c>
      <c r="H49" s="217">
        <v>236060</v>
      </c>
      <c r="I49" s="218">
        <v>179389</v>
      </c>
      <c r="J49" s="218">
        <v>148638</v>
      </c>
      <c r="K49" s="218">
        <v>259901</v>
      </c>
      <c r="L49" s="218">
        <v>190828</v>
      </c>
      <c r="M49" s="218">
        <v>166496</v>
      </c>
      <c r="N49" s="218">
        <v>221754</v>
      </c>
      <c r="O49" s="218">
        <v>244542</v>
      </c>
      <c r="P49" s="218">
        <v>216575</v>
      </c>
      <c r="Q49" s="219">
        <v>226747</v>
      </c>
    </row>
    <row r="50" spans="2:17" ht="16.5" thickBot="1" x14ac:dyDescent="0.3">
      <c r="B50" s="250" t="s">
        <v>25</v>
      </c>
      <c r="C50" s="251"/>
      <c r="D50" s="251"/>
      <c r="E50" s="252"/>
      <c r="F50" s="209">
        <v>33634772</v>
      </c>
      <c r="G50" s="210">
        <v>34455735</v>
      </c>
      <c r="H50" s="210">
        <v>34719808</v>
      </c>
      <c r="I50" s="211">
        <v>35553706</v>
      </c>
      <c r="J50" s="211">
        <v>35720612</v>
      </c>
      <c r="K50" s="211">
        <v>35689007</v>
      </c>
      <c r="L50" s="211">
        <v>37021123</v>
      </c>
      <c r="M50" s="211">
        <v>35649587</v>
      </c>
      <c r="N50" s="211">
        <v>36425473</v>
      </c>
      <c r="O50" s="211">
        <v>37483396</v>
      </c>
      <c r="P50" s="211">
        <v>38247996</v>
      </c>
      <c r="Q50" s="212">
        <v>37416397</v>
      </c>
    </row>
    <row r="51" spans="2:17" ht="15.75" x14ac:dyDescent="0.25">
      <c r="B51" s="224" t="s">
        <v>26</v>
      </c>
      <c r="C51" s="225"/>
      <c r="D51" s="225"/>
      <c r="E51" s="226"/>
      <c r="F51" s="216">
        <v>3547060</v>
      </c>
      <c r="G51" s="217">
        <v>3612462</v>
      </c>
      <c r="H51" s="217">
        <v>3583809</v>
      </c>
      <c r="I51" s="218">
        <v>3651514</v>
      </c>
      <c r="J51" s="218">
        <v>3717709</v>
      </c>
      <c r="K51" s="218">
        <v>3709733</v>
      </c>
      <c r="L51" s="218">
        <v>3790592</v>
      </c>
      <c r="M51" s="218">
        <v>3859133</v>
      </c>
      <c r="N51" s="218">
        <v>3947944</v>
      </c>
      <c r="O51" s="218">
        <v>3999163</v>
      </c>
      <c r="P51" s="218">
        <v>4085188</v>
      </c>
      <c r="Q51" s="212">
        <v>4146311</v>
      </c>
    </row>
    <row r="52" spans="2:17" ht="15.75" x14ac:dyDescent="0.25">
      <c r="B52" s="213"/>
      <c r="C52" s="214" t="s">
        <v>102</v>
      </c>
      <c r="D52" s="214"/>
      <c r="E52" s="215"/>
      <c r="F52" s="216">
        <v>23822</v>
      </c>
      <c r="G52" s="217">
        <v>23822</v>
      </c>
      <c r="H52" s="217">
        <v>23822</v>
      </c>
      <c r="I52" s="218">
        <v>23822</v>
      </c>
      <c r="J52" s="218">
        <v>23822</v>
      </c>
      <c r="K52" s="218">
        <v>23822</v>
      </c>
      <c r="L52" s="218">
        <v>23822</v>
      </c>
      <c r="M52" s="218">
        <v>23822</v>
      </c>
      <c r="N52" s="218">
        <v>23822</v>
      </c>
      <c r="O52" s="218">
        <v>23822</v>
      </c>
      <c r="P52" s="218">
        <v>23822</v>
      </c>
      <c r="Q52" s="219">
        <v>23822</v>
      </c>
    </row>
    <row r="53" spans="2:17" ht="15.75" x14ac:dyDescent="0.25">
      <c r="B53" s="256"/>
      <c r="C53" s="257"/>
      <c r="D53" s="257" t="s">
        <v>28</v>
      </c>
      <c r="E53" s="258"/>
      <c r="F53" s="216">
        <v>23822</v>
      </c>
      <c r="G53" s="217">
        <v>23822</v>
      </c>
      <c r="H53" s="217">
        <v>23822</v>
      </c>
      <c r="I53" s="218">
        <v>23822</v>
      </c>
      <c r="J53" s="218">
        <v>23822</v>
      </c>
      <c r="K53" s="218">
        <v>23822</v>
      </c>
      <c r="L53" s="218">
        <v>23822</v>
      </c>
      <c r="M53" s="218">
        <v>23822</v>
      </c>
      <c r="N53" s="218">
        <v>23822</v>
      </c>
      <c r="O53" s="218">
        <v>23822</v>
      </c>
      <c r="P53" s="218">
        <v>23822</v>
      </c>
      <c r="Q53" s="219">
        <v>23822</v>
      </c>
    </row>
    <row r="54" spans="2:17" ht="15.75" x14ac:dyDescent="0.25">
      <c r="B54" s="259"/>
      <c r="C54" s="228"/>
      <c r="D54" s="228" t="s">
        <v>29</v>
      </c>
      <c r="E54" s="260"/>
      <c r="F54" s="216">
        <v>0</v>
      </c>
      <c r="G54" s="217">
        <v>0</v>
      </c>
      <c r="H54" s="217">
        <v>0</v>
      </c>
      <c r="I54" s="218">
        <v>0</v>
      </c>
      <c r="J54" s="218">
        <v>0</v>
      </c>
      <c r="K54" s="218">
        <v>0</v>
      </c>
      <c r="L54" s="218">
        <v>0</v>
      </c>
      <c r="M54" s="218">
        <v>0</v>
      </c>
      <c r="N54" s="218">
        <v>0</v>
      </c>
      <c r="O54" s="218">
        <v>0</v>
      </c>
      <c r="P54" s="218">
        <v>0</v>
      </c>
      <c r="Q54" s="219">
        <v>0</v>
      </c>
    </row>
    <row r="55" spans="2:17" ht="15.75" x14ac:dyDescent="0.25">
      <c r="B55" s="213"/>
      <c r="C55" s="214" t="s">
        <v>103</v>
      </c>
      <c r="D55" s="261"/>
      <c r="E55" s="262"/>
      <c r="F55" s="216">
        <v>1791099</v>
      </c>
      <c r="G55" s="217">
        <v>1791099</v>
      </c>
      <c r="H55" s="217">
        <v>1791099</v>
      </c>
      <c r="I55" s="218">
        <v>1791099</v>
      </c>
      <c r="J55" s="218">
        <v>1791099</v>
      </c>
      <c r="K55" s="218">
        <v>1791099</v>
      </c>
      <c r="L55" s="218">
        <v>1791099</v>
      </c>
      <c r="M55" s="218">
        <v>1791099</v>
      </c>
      <c r="N55" s="218">
        <v>1791099</v>
      </c>
      <c r="O55" s="218">
        <v>1791099</v>
      </c>
      <c r="P55" s="218">
        <v>1632473</v>
      </c>
      <c r="Q55" s="219">
        <v>1791099</v>
      </c>
    </row>
    <row r="56" spans="2:17" ht="15.75" x14ac:dyDescent="0.25">
      <c r="B56" s="213"/>
      <c r="C56" s="214" t="s">
        <v>104</v>
      </c>
      <c r="D56" s="214"/>
      <c r="E56" s="215"/>
      <c r="F56" s="216">
        <v>53331</v>
      </c>
      <c r="G56" s="217">
        <v>54615</v>
      </c>
      <c r="H56" s="217">
        <v>47619</v>
      </c>
      <c r="I56" s="218">
        <v>47374</v>
      </c>
      <c r="J56" s="218">
        <v>47387</v>
      </c>
      <c r="K56" s="218">
        <v>49532</v>
      </c>
      <c r="L56" s="218">
        <v>48873</v>
      </c>
      <c r="M56" s="218">
        <v>52513</v>
      </c>
      <c r="N56" s="218">
        <v>52974</v>
      </c>
      <c r="O56" s="218">
        <v>51111</v>
      </c>
      <c r="P56" s="218">
        <v>215250</v>
      </c>
      <c r="Q56" s="219">
        <v>66469</v>
      </c>
    </row>
    <row r="57" spans="2:17" ht="15.75" x14ac:dyDescent="0.25">
      <c r="B57" s="213"/>
      <c r="C57" s="214" t="s">
        <v>105</v>
      </c>
      <c r="D57" s="261"/>
      <c r="E57" s="262"/>
      <c r="F57" s="216">
        <v>1678808</v>
      </c>
      <c r="G57" s="217">
        <v>1742926</v>
      </c>
      <c r="H57" s="217">
        <v>1721269</v>
      </c>
      <c r="I57" s="218">
        <v>1789219</v>
      </c>
      <c r="J57" s="218">
        <v>1855401</v>
      </c>
      <c r="K57" s="218">
        <v>1845280</v>
      </c>
      <c r="L57" s="218">
        <v>1926798</v>
      </c>
      <c r="M57" s="218">
        <v>1991699</v>
      </c>
      <c r="N57" s="218">
        <v>2080049</v>
      </c>
      <c r="O57" s="218">
        <v>2133131</v>
      </c>
      <c r="P57" s="218">
        <v>2213643</v>
      </c>
      <c r="Q57" s="219">
        <v>2264921</v>
      </c>
    </row>
    <row r="58" spans="2:17" ht="15.75" x14ac:dyDescent="0.25">
      <c r="B58" s="213"/>
      <c r="C58" s="214"/>
      <c r="D58" s="214" t="s">
        <v>33</v>
      </c>
      <c r="E58" s="215"/>
      <c r="F58" s="216">
        <v>1026419</v>
      </c>
      <c r="G58" s="217">
        <v>1024942</v>
      </c>
      <c r="H58" s="217">
        <v>1024785</v>
      </c>
      <c r="I58" s="218">
        <v>1024932</v>
      </c>
      <c r="J58" s="218">
        <v>1024932</v>
      </c>
      <c r="K58" s="218">
        <v>1131663</v>
      </c>
      <c r="L58" s="218">
        <v>1145640</v>
      </c>
      <c r="M58" s="218">
        <v>1145640</v>
      </c>
      <c r="N58" s="218">
        <v>1145861</v>
      </c>
      <c r="O58" s="218">
        <v>1245936</v>
      </c>
      <c r="P58" s="218">
        <v>1246008</v>
      </c>
      <c r="Q58" s="219">
        <v>1246122</v>
      </c>
    </row>
    <row r="59" spans="2:17" ht="16.5" thickBot="1" x14ac:dyDescent="0.3">
      <c r="B59" s="221"/>
      <c r="C59" s="222"/>
      <c r="D59" s="222" t="s">
        <v>34</v>
      </c>
      <c r="E59" s="223"/>
      <c r="F59" s="216">
        <v>652389</v>
      </c>
      <c r="G59" s="217">
        <v>717984</v>
      </c>
      <c r="H59" s="217">
        <v>696484</v>
      </c>
      <c r="I59" s="218">
        <v>764287</v>
      </c>
      <c r="J59" s="218">
        <v>830469</v>
      </c>
      <c r="K59" s="218">
        <v>713617</v>
      </c>
      <c r="L59" s="218">
        <v>781158</v>
      </c>
      <c r="M59" s="218">
        <v>846059</v>
      </c>
      <c r="N59" s="218">
        <v>934188</v>
      </c>
      <c r="O59" s="218">
        <v>887195</v>
      </c>
      <c r="P59" s="218">
        <v>967635</v>
      </c>
      <c r="Q59" s="219">
        <v>1018799</v>
      </c>
    </row>
    <row r="60" spans="2:17" ht="16.5" thickBot="1" x14ac:dyDescent="0.3">
      <c r="B60" s="231" t="s">
        <v>106</v>
      </c>
      <c r="C60" s="232"/>
      <c r="D60" s="232"/>
      <c r="E60" s="233"/>
      <c r="F60" s="216">
        <v>0</v>
      </c>
      <c r="G60" s="217">
        <v>0</v>
      </c>
      <c r="H60" s="217">
        <v>0</v>
      </c>
      <c r="I60" s="218">
        <v>0</v>
      </c>
      <c r="J60" s="218">
        <v>0</v>
      </c>
      <c r="K60" s="218">
        <v>0</v>
      </c>
      <c r="L60" s="218">
        <v>0</v>
      </c>
      <c r="M60" s="218">
        <v>0</v>
      </c>
      <c r="N60" s="218">
        <v>0</v>
      </c>
      <c r="O60" s="218">
        <v>0</v>
      </c>
      <c r="P60" s="218">
        <v>0</v>
      </c>
      <c r="Q60" s="219">
        <v>0</v>
      </c>
    </row>
    <row r="61" spans="2:17" ht="16.5" thickBot="1" x14ac:dyDescent="0.3">
      <c r="B61" s="206" t="s">
        <v>107</v>
      </c>
      <c r="C61" s="207"/>
      <c r="D61" s="207"/>
      <c r="E61" s="208"/>
      <c r="F61" s="209">
        <v>37181832</v>
      </c>
      <c r="G61" s="210">
        <v>38068197</v>
      </c>
      <c r="H61" s="210">
        <v>38303617</v>
      </c>
      <c r="I61" s="211">
        <v>39205220</v>
      </c>
      <c r="J61" s="211">
        <v>39438321</v>
      </c>
      <c r="K61" s="211">
        <v>39398740</v>
      </c>
      <c r="L61" s="211">
        <v>40811715</v>
      </c>
      <c r="M61" s="211">
        <v>39508720</v>
      </c>
      <c r="N61" s="211">
        <v>40373417</v>
      </c>
      <c r="O61" s="211">
        <v>41482559</v>
      </c>
      <c r="P61" s="211">
        <v>42333184</v>
      </c>
      <c r="Q61" s="212">
        <v>41562708</v>
      </c>
    </row>
    <row r="62" spans="2:17" ht="16.5" thickBot="1" x14ac:dyDescent="0.3">
      <c r="B62" s="263" t="s">
        <v>82</v>
      </c>
      <c r="C62" s="264"/>
      <c r="D62" s="264"/>
      <c r="E62" s="265"/>
      <c r="F62" s="266"/>
      <c r="G62" s="267"/>
      <c r="H62" s="267"/>
      <c r="I62" s="268"/>
      <c r="J62" s="268"/>
      <c r="K62" s="269"/>
      <c r="L62" s="269"/>
      <c r="M62" s="269"/>
      <c r="N62" s="269"/>
      <c r="O62" s="269"/>
      <c r="P62" s="269"/>
      <c r="Q62" s="270"/>
    </row>
    <row r="63" spans="2:17" ht="15.75" x14ac:dyDescent="0.25">
      <c r="B63" s="271" t="s">
        <v>108</v>
      </c>
      <c r="C63" s="272"/>
      <c r="D63" s="272"/>
      <c r="E63" s="273"/>
      <c r="F63" s="216">
        <v>63213</v>
      </c>
      <c r="G63" s="217">
        <v>51466</v>
      </c>
      <c r="H63" s="217">
        <v>78582</v>
      </c>
      <c r="I63" s="218">
        <v>50788</v>
      </c>
      <c r="J63" s="218">
        <v>50361</v>
      </c>
      <c r="K63" s="218">
        <v>426211</v>
      </c>
      <c r="L63" s="218">
        <v>9604</v>
      </c>
      <c r="M63" s="218">
        <v>103008</v>
      </c>
      <c r="N63" s="218">
        <v>23939</v>
      </c>
      <c r="O63" s="218">
        <v>18713</v>
      </c>
      <c r="P63" s="218">
        <v>5581</v>
      </c>
      <c r="Q63" s="219">
        <v>4356</v>
      </c>
    </row>
    <row r="64" spans="2:17" ht="15.75" x14ac:dyDescent="0.25">
      <c r="B64" s="274" t="s">
        <v>109</v>
      </c>
      <c r="C64" s="275"/>
      <c r="D64" s="275"/>
      <c r="E64" s="276"/>
      <c r="F64" s="216">
        <v>11768</v>
      </c>
      <c r="G64" s="217">
        <v>15274</v>
      </c>
      <c r="H64" s="217">
        <v>17038</v>
      </c>
      <c r="I64" s="218">
        <v>13878</v>
      </c>
      <c r="J64" s="218">
        <v>11371</v>
      </c>
      <c r="K64" s="218">
        <v>20068</v>
      </c>
      <c r="L64" s="218">
        <v>11806</v>
      </c>
      <c r="M64" s="218">
        <v>19626</v>
      </c>
      <c r="N64" s="218">
        <v>14871</v>
      </c>
      <c r="O64" s="218">
        <v>18303</v>
      </c>
      <c r="P64" s="218">
        <v>17182</v>
      </c>
      <c r="Q64" s="219">
        <v>17182</v>
      </c>
    </row>
    <row r="65" spans="2:17" ht="15.75" x14ac:dyDescent="0.25">
      <c r="B65" s="274" t="s">
        <v>110</v>
      </c>
      <c r="C65" s="275"/>
      <c r="D65" s="275"/>
      <c r="E65" s="276"/>
      <c r="F65" s="216">
        <v>0</v>
      </c>
      <c r="G65" s="217">
        <v>16791</v>
      </c>
      <c r="H65" s="217">
        <v>16711</v>
      </c>
      <c r="I65" s="218">
        <v>71756</v>
      </c>
      <c r="J65" s="218">
        <v>27310</v>
      </c>
      <c r="K65" s="218">
        <v>28770</v>
      </c>
      <c r="L65" s="218">
        <v>28770</v>
      </c>
      <c r="M65" s="218">
        <v>14930</v>
      </c>
      <c r="N65" s="218">
        <v>10824</v>
      </c>
      <c r="O65" s="218">
        <v>9738</v>
      </c>
      <c r="P65" s="218">
        <v>2880</v>
      </c>
      <c r="Q65" s="219">
        <v>75041</v>
      </c>
    </row>
    <row r="66" spans="2:17" ht="15.75" x14ac:dyDescent="0.25">
      <c r="B66" s="274" t="s">
        <v>111</v>
      </c>
      <c r="C66" s="275"/>
      <c r="D66" s="275"/>
      <c r="E66" s="277"/>
      <c r="F66" s="216">
        <v>0</v>
      </c>
      <c r="G66" s="217">
        <v>9941</v>
      </c>
      <c r="H66" s="217">
        <v>0</v>
      </c>
      <c r="I66" s="218">
        <v>0</v>
      </c>
      <c r="J66" s="218">
        <v>0</v>
      </c>
      <c r="K66" s="218">
        <v>2655</v>
      </c>
      <c r="L66" s="218">
        <v>4763</v>
      </c>
      <c r="M66" s="218">
        <v>0</v>
      </c>
      <c r="N66" s="218">
        <v>0</v>
      </c>
      <c r="O66" s="218">
        <v>0</v>
      </c>
      <c r="P66" s="218">
        <v>0</v>
      </c>
      <c r="Q66" s="219">
        <v>0</v>
      </c>
    </row>
    <row r="67" spans="2:17" ht="15.75" x14ac:dyDescent="0.25">
      <c r="B67" s="274" t="s">
        <v>112</v>
      </c>
      <c r="C67" s="278"/>
      <c r="D67" s="278"/>
      <c r="E67" s="277"/>
      <c r="F67" s="216">
        <v>0</v>
      </c>
      <c r="G67" s="217">
        <v>0</v>
      </c>
      <c r="H67" s="217">
        <v>0</v>
      </c>
      <c r="I67" s="218">
        <v>0</v>
      </c>
      <c r="J67" s="218">
        <v>0</v>
      </c>
      <c r="K67" s="218">
        <v>0</v>
      </c>
      <c r="L67" s="218">
        <v>0</v>
      </c>
      <c r="M67" s="218">
        <v>0</v>
      </c>
      <c r="N67" s="218">
        <v>0</v>
      </c>
      <c r="O67" s="218">
        <v>0</v>
      </c>
      <c r="P67" s="218">
        <v>0</v>
      </c>
      <c r="Q67" s="219">
        <v>0</v>
      </c>
    </row>
    <row r="68" spans="2:17" ht="16.5" thickBot="1" x14ac:dyDescent="0.3">
      <c r="B68" s="279" t="s">
        <v>113</v>
      </c>
      <c r="C68" s="280"/>
      <c r="D68" s="280"/>
      <c r="E68" s="281"/>
      <c r="F68" s="314">
        <v>0</v>
      </c>
      <c r="G68" s="315">
        <v>0</v>
      </c>
      <c r="H68" s="315">
        <v>0</v>
      </c>
      <c r="I68" s="316">
        <v>0</v>
      </c>
      <c r="J68" s="316">
        <v>0</v>
      </c>
      <c r="K68" s="316">
        <v>0</v>
      </c>
      <c r="L68" s="316">
        <v>0</v>
      </c>
      <c r="M68" s="316">
        <v>0</v>
      </c>
      <c r="N68" s="316">
        <v>0</v>
      </c>
      <c r="O68" s="316">
        <v>0</v>
      </c>
      <c r="P68" s="316">
        <v>0</v>
      </c>
      <c r="Q68" s="317">
        <v>0</v>
      </c>
    </row>
    <row r="69" spans="2:17" s="322" customFormat="1" ht="15.75" x14ac:dyDescent="0.25">
      <c r="B69" s="319"/>
      <c r="C69" s="318"/>
      <c r="D69" s="318"/>
      <c r="E69" s="318"/>
      <c r="F69" s="320"/>
      <c r="G69" s="320"/>
      <c r="H69" s="320"/>
      <c r="I69" s="321"/>
      <c r="J69" s="321"/>
      <c r="K69" s="321"/>
      <c r="L69" s="321"/>
      <c r="M69" s="321"/>
      <c r="N69" s="321"/>
      <c r="O69" s="321"/>
      <c r="P69" s="321"/>
      <c r="Q69" s="321"/>
    </row>
    <row r="70" spans="2:17" s="322" customFormat="1" ht="15.75" x14ac:dyDescent="0.25">
      <c r="B70" s="319"/>
      <c r="C70" s="318"/>
      <c r="D70" s="318"/>
      <c r="E70" s="318"/>
      <c r="F70" s="320"/>
      <c r="G70" s="320"/>
      <c r="H70" s="320"/>
      <c r="I70" s="321"/>
      <c r="J70" s="321"/>
      <c r="K70" s="321"/>
      <c r="L70" s="321"/>
      <c r="M70" s="321"/>
      <c r="N70" s="321"/>
      <c r="O70" s="321"/>
      <c r="P70" s="321"/>
      <c r="Q70" s="321"/>
    </row>
    <row r="71" spans="2:17" s="322" customFormat="1" ht="15.75" x14ac:dyDescent="0.25">
      <c r="B71" s="319"/>
      <c r="C71" s="318"/>
      <c r="D71" s="318"/>
      <c r="E71" s="318"/>
      <c r="F71" s="320"/>
      <c r="G71" s="320"/>
      <c r="H71" s="320"/>
      <c r="I71" s="321"/>
      <c r="J71" s="321"/>
      <c r="K71" s="321"/>
      <c r="L71" s="321"/>
      <c r="M71" s="321"/>
      <c r="N71" s="321"/>
      <c r="O71" s="321"/>
      <c r="P71" s="321"/>
      <c r="Q71" s="321"/>
    </row>
    <row r="72" spans="2:17" s="322" customFormat="1" ht="16.5" thickBot="1" x14ac:dyDescent="0.3">
      <c r="B72" s="319"/>
      <c r="C72" s="318"/>
      <c r="D72" s="318"/>
      <c r="E72" s="318"/>
      <c r="F72" s="320"/>
      <c r="G72" s="320"/>
      <c r="H72" s="320"/>
      <c r="I72" s="321"/>
      <c r="J72" s="321"/>
      <c r="K72" s="321"/>
      <c r="L72" s="321"/>
      <c r="M72" s="321"/>
      <c r="N72" s="321"/>
      <c r="O72" s="321"/>
      <c r="P72" s="321"/>
      <c r="Q72" s="321"/>
    </row>
    <row r="73" spans="2:17" ht="47.25" customHeight="1" x14ac:dyDescent="0.25">
      <c r="B73" s="1372" t="s">
        <v>36</v>
      </c>
      <c r="C73" s="1373"/>
      <c r="D73" s="282"/>
      <c r="E73" s="283"/>
      <c r="F73" s="1374"/>
      <c r="G73" s="1368"/>
      <c r="H73" s="1368"/>
      <c r="I73" s="1368"/>
      <c r="J73" s="1368"/>
      <c r="K73" s="1368"/>
      <c r="L73" s="1368"/>
      <c r="M73" s="1368"/>
      <c r="N73" s="1368"/>
      <c r="O73" s="1368"/>
      <c r="P73" s="1368"/>
      <c r="Q73" s="1370"/>
    </row>
    <row r="74" spans="2:17" ht="16.5" thickBot="1" x14ac:dyDescent="0.3">
      <c r="B74" s="284"/>
      <c r="C74" s="285"/>
      <c r="D74" s="285"/>
      <c r="E74" s="286"/>
      <c r="F74" s="1375"/>
      <c r="G74" s="1369"/>
      <c r="H74" s="1369"/>
      <c r="I74" s="1369"/>
      <c r="J74" s="1369"/>
      <c r="K74" s="1369"/>
      <c r="L74" s="1369"/>
      <c r="M74" s="1369"/>
      <c r="N74" s="1369"/>
      <c r="O74" s="1369"/>
      <c r="P74" s="1369"/>
      <c r="Q74" s="1371"/>
    </row>
    <row r="75" spans="2:17" ht="15.75" x14ac:dyDescent="0.25">
      <c r="B75" s="206" t="s">
        <v>114</v>
      </c>
      <c r="C75" s="225"/>
      <c r="D75" s="225"/>
      <c r="E75" s="226"/>
      <c r="F75" s="209">
        <v>3618913</v>
      </c>
      <c r="G75" s="210">
        <v>3499562</v>
      </c>
      <c r="H75" s="210">
        <v>3519075</v>
      </c>
      <c r="I75" s="211">
        <v>4079473</v>
      </c>
      <c r="J75" s="211">
        <v>4218788</v>
      </c>
      <c r="K75" s="211">
        <v>3599748</v>
      </c>
      <c r="L75" s="211">
        <v>5075866</v>
      </c>
      <c r="M75" s="211">
        <v>2807831</v>
      </c>
      <c r="N75" s="211">
        <v>3560200</v>
      </c>
      <c r="O75" s="211">
        <v>4351573</v>
      </c>
      <c r="P75" s="211">
        <v>4687181</v>
      </c>
      <c r="Q75" s="212">
        <v>3221665</v>
      </c>
    </row>
    <row r="76" spans="2:17" ht="15.75" x14ac:dyDescent="0.25">
      <c r="B76" s="213"/>
      <c r="C76" s="214" t="s">
        <v>115</v>
      </c>
      <c r="D76" s="287"/>
      <c r="E76" s="288"/>
      <c r="F76" s="216">
        <v>404607</v>
      </c>
      <c r="G76" s="217">
        <v>321675</v>
      </c>
      <c r="H76" s="217">
        <v>343841</v>
      </c>
      <c r="I76" s="218">
        <v>329465</v>
      </c>
      <c r="J76" s="218">
        <v>313650</v>
      </c>
      <c r="K76" s="218">
        <v>330923</v>
      </c>
      <c r="L76" s="218">
        <v>381155</v>
      </c>
      <c r="M76" s="218">
        <v>349362</v>
      </c>
      <c r="N76" s="218">
        <v>415662</v>
      </c>
      <c r="O76" s="218">
        <v>336671</v>
      </c>
      <c r="P76" s="218">
        <v>376028</v>
      </c>
      <c r="Q76" s="219">
        <v>547008</v>
      </c>
    </row>
    <row r="77" spans="2:17" ht="15.75" x14ac:dyDescent="0.25">
      <c r="B77" s="213"/>
      <c r="C77" s="214" t="s">
        <v>39</v>
      </c>
      <c r="D77" s="214"/>
      <c r="E77" s="215"/>
      <c r="F77" s="216">
        <v>127758</v>
      </c>
      <c r="G77" s="217">
        <v>181400</v>
      </c>
      <c r="H77" s="217">
        <v>198701</v>
      </c>
      <c r="I77" s="218">
        <v>143855</v>
      </c>
      <c r="J77" s="218">
        <v>175731</v>
      </c>
      <c r="K77" s="218">
        <v>178390</v>
      </c>
      <c r="L77" s="218">
        <v>166143</v>
      </c>
      <c r="M77" s="218">
        <v>243103</v>
      </c>
      <c r="N77" s="218">
        <v>335516</v>
      </c>
      <c r="O77" s="218">
        <v>330909</v>
      </c>
      <c r="P77" s="218">
        <v>349756</v>
      </c>
      <c r="Q77" s="219">
        <v>259289</v>
      </c>
    </row>
    <row r="78" spans="2:17" ht="15.75" x14ac:dyDescent="0.25">
      <c r="B78" s="289"/>
      <c r="C78" s="220" t="s">
        <v>116</v>
      </c>
      <c r="D78" s="220"/>
      <c r="E78" s="233"/>
      <c r="F78" s="216">
        <v>348200</v>
      </c>
      <c r="G78" s="217">
        <v>379413</v>
      </c>
      <c r="H78" s="217">
        <v>326695</v>
      </c>
      <c r="I78" s="218">
        <v>340487</v>
      </c>
      <c r="J78" s="218">
        <v>447652</v>
      </c>
      <c r="K78" s="218">
        <v>415988</v>
      </c>
      <c r="L78" s="218">
        <v>855903</v>
      </c>
      <c r="M78" s="218">
        <v>691537</v>
      </c>
      <c r="N78" s="218">
        <v>879453</v>
      </c>
      <c r="O78" s="218">
        <v>715151</v>
      </c>
      <c r="P78" s="218">
        <v>599787</v>
      </c>
      <c r="Q78" s="212">
        <v>699109</v>
      </c>
    </row>
    <row r="79" spans="2:17" ht="15.75" x14ac:dyDescent="0.25">
      <c r="B79" s="213"/>
      <c r="C79" s="214"/>
      <c r="D79" s="214" t="s">
        <v>41</v>
      </c>
      <c r="E79" s="215"/>
      <c r="F79" s="216">
        <v>313340</v>
      </c>
      <c r="G79" s="217">
        <v>325881</v>
      </c>
      <c r="H79" s="217">
        <v>322303</v>
      </c>
      <c r="I79" s="218">
        <v>327137</v>
      </c>
      <c r="J79" s="218">
        <v>331085</v>
      </c>
      <c r="K79" s="218">
        <v>332146</v>
      </c>
      <c r="L79" s="218">
        <v>338639</v>
      </c>
      <c r="M79" s="218">
        <v>340096</v>
      </c>
      <c r="N79" s="218">
        <v>340273</v>
      </c>
      <c r="O79" s="218">
        <v>339852</v>
      </c>
      <c r="P79" s="218">
        <v>336459</v>
      </c>
      <c r="Q79" s="219">
        <v>354045</v>
      </c>
    </row>
    <row r="80" spans="2:17" ht="15.75" x14ac:dyDescent="0.25">
      <c r="B80" s="213"/>
      <c r="C80" s="214"/>
      <c r="D80" s="214" t="s">
        <v>42</v>
      </c>
      <c r="E80" s="215"/>
      <c r="F80" s="216">
        <v>34860</v>
      </c>
      <c r="G80" s="217">
        <v>4</v>
      </c>
      <c r="H80" s="217">
        <v>11</v>
      </c>
      <c r="I80" s="218">
        <v>8</v>
      </c>
      <c r="J80" s="218">
        <v>100555</v>
      </c>
      <c r="K80" s="218">
        <v>82880</v>
      </c>
      <c r="L80" s="218">
        <v>287653</v>
      </c>
      <c r="M80" s="218">
        <v>235972</v>
      </c>
      <c r="N80" s="218">
        <v>284206</v>
      </c>
      <c r="O80" s="218">
        <v>207853</v>
      </c>
      <c r="P80" s="218">
        <v>21332</v>
      </c>
      <c r="Q80" s="219">
        <v>175052</v>
      </c>
    </row>
    <row r="81" spans="2:17" ht="15.75" x14ac:dyDescent="0.25">
      <c r="B81" s="213"/>
      <c r="C81" s="214"/>
      <c r="D81" s="214" t="s">
        <v>43</v>
      </c>
      <c r="E81" s="215"/>
      <c r="F81" s="216">
        <v>0</v>
      </c>
      <c r="G81" s="217">
        <v>53528</v>
      </c>
      <c r="H81" s="217">
        <v>4381</v>
      </c>
      <c r="I81" s="218">
        <v>13342</v>
      </c>
      <c r="J81" s="218">
        <v>16012</v>
      </c>
      <c r="K81" s="218">
        <v>962</v>
      </c>
      <c r="L81" s="218">
        <v>229611</v>
      </c>
      <c r="M81" s="218">
        <v>115469</v>
      </c>
      <c r="N81" s="218">
        <v>254974</v>
      </c>
      <c r="O81" s="218">
        <v>167446</v>
      </c>
      <c r="P81" s="218">
        <v>241996</v>
      </c>
      <c r="Q81" s="219">
        <v>170012</v>
      </c>
    </row>
    <row r="82" spans="2:17" ht="15.75" x14ac:dyDescent="0.25">
      <c r="B82" s="213"/>
      <c r="C82" s="290" t="s">
        <v>117</v>
      </c>
      <c r="D82" s="228"/>
      <c r="E82" s="215"/>
      <c r="F82" s="216">
        <v>2738348</v>
      </c>
      <c r="G82" s="217">
        <v>2617074</v>
      </c>
      <c r="H82" s="217">
        <v>2649838</v>
      </c>
      <c r="I82" s="218">
        <v>3265666</v>
      </c>
      <c r="J82" s="218">
        <v>3281755</v>
      </c>
      <c r="K82" s="218">
        <v>2674447</v>
      </c>
      <c r="L82" s="218">
        <v>3672665</v>
      </c>
      <c r="M82" s="218">
        <v>1523829</v>
      </c>
      <c r="N82" s="218">
        <v>1929569</v>
      </c>
      <c r="O82" s="218">
        <v>2968842</v>
      </c>
      <c r="P82" s="218">
        <v>3361610</v>
      </c>
      <c r="Q82" s="212">
        <v>1716259</v>
      </c>
    </row>
    <row r="83" spans="2:17" ht="15.75" x14ac:dyDescent="0.25">
      <c r="B83" s="213"/>
      <c r="C83" s="228"/>
      <c r="D83" s="291" t="s">
        <v>118</v>
      </c>
      <c r="E83" s="215"/>
      <c r="F83" s="216">
        <v>471652</v>
      </c>
      <c r="G83" s="217">
        <v>187231</v>
      </c>
      <c r="H83" s="217">
        <v>462070</v>
      </c>
      <c r="I83" s="218">
        <v>430780</v>
      </c>
      <c r="J83" s="218">
        <v>464765</v>
      </c>
      <c r="K83" s="218">
        <v>446594</v>
      </c>
      <c r="L83" s="218">
        <v>1439730</v>
      </c>
      <c r="M83" s="218">
        <v>215233</v>
      </c>
      <c r="N83" s="218">
        <v>233136</v>
      </c>
      <c r="O83" s="218">
        <v>398624</v>
      </c>
      <c r="P83" s="218">
        <v>444801</v>
      </c>
      <c r="Q83" s="219">
        <v>258444</v>
      </c>
    </row>
    <row r="84" spans="2:17" ht="16.5" thickBot="1" x14ac:dyDescent="0.3">
      <c r="B84" s="292"/>
      <c r="C84" s="261"/>
      <c r="D84" s="293" t="s">
        <v>119</v>
      </c>
      <c r="E84" s="233"/>
      <c r="F84" s="216">
        <v>2266696</v>
      </c>
      <c r="G84" s="217">
        <v>2429843</v>
      </c>
      <c r="H84" s="217">
        <v>2187768</v>
      </c>
      <c r="I84" s="218">
        <v>2834886</v>
      </c>
      <c r="J84" s="218">
        <v>2816990</v>
      </c>
      <c r="K84" s="218">
        <v>2227853</v>
      </c>
      <c r="L84" s="218">
        <v>2232935</v>
      </c>
      <c r="M84" s="218">
        <v>1308596</v>
      </c>
      <c r="N84" s="218">
        <v>1696433</v>
      </c>
      <c r="O84" s="218">
        <v>2570218</v>
      </c>
      <c r="P84" s="218">
        <v>2916809</v>
      </c>
      <c r="Q84" s="219">
        <v>1457815</v>
      </c>
    </row>
    <row r="85" spans="2:17" ht="15.75" x14ac:dyDescent="0.25">
      <c r="B85" s="224" t="s">
        <v>120</v>
      </c>
      <c r="C85" s="225"/>
      <c r="D85" s="294"/>
      <c r="E85" s="253"/>
      <c r="F85" s="216">
        <v>28538459</v>
      </c>
      <c r="G85" s="217">
        <v>29265952</v>
      </c>
      <c r="H85" s="217">
        <v>29552910</v>
      </c>
      <c r="I85" s="218">
        <v>29758761</v>
      </c>
      <c r="J85" s="218">
        <v>29706828</v>
      </c>
      <c r="K85" s="218">
        <v>29930815</v>
      </c>
      <c r="L85" s="218">
        <v>30115537</v>
      </c>
      <c r="M85" s="218">
        <v>30430537</v>
      </c>
      <c r="N85" s="218">
        <v>30639719</v>
      </c>
      <c r="O85" s="218">
        <v>31017846</v>
      </c>
      <c r="P85" s="218">
        <v>31283226</v>
      </c>
      <c r="Q85" s="212">
        <v>31975546</v>
      </c>
    </row>
    <row r="86" spans="2:17" ht="15.75" x14ac:dyDescent="0.25">
      <c r="B86" s="227"/>
      <c r="C86" s="228" t="s">
        <v>121</v>
      </c>
      <c r="D86" s="295"/>
      <c r="E86" s="296"/>
      <c r="F86" s="216">
        <v>1531</v>
      </c>
      <c r="G86" s="217">
        <v>615</v>
      </c>
      <c r="H86" s="217">
        <v>1129</v>
      </c>
      <c r="I86" s="218">
        <v>6</v>
      </c>
      <c r="J86" s="218">
        <v>3796</v>
      </c>
      <c r="K86" s="218">
        <v>15</v>
      </c>
      <c r="L86" s="218">
        <v>4</v>
      </c>
      <c r="M86" s="218">
        <v>0</v>
      </c>
      <c r="N86" s="218">
        <v>85</v>
      </c>
      <c r="O86" s="218">
        <v>0</v>
      </c>
      <c r="P86" s="218">
        <v>249</v>
      </c>
      <c r="Q86" s="219">
        <v>4667</v>
      </c>
    </row>
    <row r="87" spans="2:17" ht="15.75" x14ac:dyDescent="0.25">
      <c r="B87" s="227"/>
      <c r="C87" s="290" t="s">
        <v>122</v>
      </c>
      <c r="D87" s="261"/>
      <c r="E87" s="230"/>
      <c r="F87" s="216">
        <v>0</v>
      </c>
      <c r="G87" s="217">
        <v>0</v>
      </c>
      <c r="H87" s="217">
        <v>0</v>
      </c>
      <c r="I87" s="218">
        <v>0</v>
      </c>
      <c r="J87" s="218">
        <v>0</v>
      </c>
      <c r="K87" s="218">
        <v>0</v>
      </c>
      <c r="L87" s="218">
        <v>0</v>
      </c>
      <c r="M87" s="218">
        <v>0</v>
      </c>
      <c r="N87" s="218">
        <v>0</v>
      </c>
      <c r="O87" s="218">
        <v>0</v>
      </c>
      <c r="P87" s="218">
        <v>0</v>
      </c>
      <c r="Q87" s="219">
        <v>0</v>
      </c>
    </row>
    <row r="88" spans="2:17" ht="15.75" x14ac:dyDescent="0.25">
      <c r="B88" s="227"/>
      <c r="C88" s="290" t="s">
        <v>123</v>
      </c>
      <c r="D88" s="297"/>
      <c r="E88" s="230"/>
      <c r="F88" s="216">
        <v>62027</v>
      </c>
      <c r="G88" s="217">
        <v>61619</v>
      </c>
      <c r="H88" s="217">
        <v>73500</v>
      </c>
      <c r="I88" s="218">
        <v>77902</v>
      </c>
      <c r="J88" s="218">
        <v>78260</v>
      </c>
      <c r="K88" s="218">
        <v>94624</v>
      </c>
      <c r="L88" s="218">
        <v>47698</v>
      </c>
      <c r="M88" s="218">
        <v>55819</v>
      </c>
      <c r="N88" s="218">
        <v>60124</v>
      </c>
      <c r="O88" s="218">
        <v>72258</v>
      </c>
      <c r="P88" s="218">
        <v>68626</v>
      </c>
      <c r="Q88" s="219">
        <v>69379</v>
      </c>
    </row>
    <row r="89" spans="2:17" ht="15.75" x14ac:dyDescent="0.25">
      <c r="B89" s="298"/>
      <c r="C89" s="254" t="s">
        <v>50</v>
      </c>
      <c r="D89" s="214"/>
      <c r="E89" s="215"/>
      <c r="F89" s="216">
        <v>4996072</v>
      </c>
      <c r="G89" s="217">
        <v>5000162</v>
      </c>
      <c r="H89" s="217">
        <v>5055851</v>
      </c>
      <c r="I89" s="218">
        <v>5077563</v>
      </c>
      <c r="J89" s="218">
        <v>5082931</v>
      </c>
      <c r="K89" s="218">
        <v>5130708</v>
      </c>
      <c r="L89" s="218">
        <v>5126863</v>
      </c>
      <c r="M89" s="218">
        <v>5167913</v>
      </c>
      <c r="N89" s="218">
        <v>5195965</v>
      </c>
      <c r="O89" s="218">
        <v>5255760</v>
      </c>
      <c r="P89" s="218">
        <v>5392268</v>
      </c>
      <c r="Q89" s="219">
        <v>5492819</v>
      </c>
    </row>
    <row r="90" spans="2:17" ht="15.75" x14ac:dyDescent="0.25">
      <c r="B90" s="213"/>
      <c r="C90" s="214" t="s">
        <v>51</v>
      </c>
      <c r="D90" s="214"/>
      <c r="E90" s="215"/>
      <c r="F90" s="216">
        <v>14206895</v>
      </c>
      <c r="G90" s="217">
        <v>14320344</v>
      </c>
      <c r="H90" s="217">
        <v>14549844</v>
      </c>
      <c r="I90" s="218">
        <v>14709127</v>
      </c>
      <c r="J90" s="218">
        <v>14803627</v>
      </c>
      <c r="K90" s="218">
        <v>14906522</v>
      </c>
      <c r="L90" s="218">
        <v>14950539</v>
      </c>
      <c r="M90" s="218">
        <v>15162872</v>
      </c>
      <c r="N90" s="218">
        <v>15229868</v>
      </c>
      <c r="O90" s="218">
        <v>15493452</v>
      </c>
      <c r="P90" s="218">
        <v>15620783</v>
      </c>
      <c r="Q90" s="219">
        <v>15733111</v>
      </c>
    </row>
    <row r="91" spans="2:17" ht="15.75" x14ac:dyDescent="0.25">
      <c r="B91" s="213"/>
      <c r="C91" s="214" t="s">
        <v>124</v>
      </c>
      <c r="D91" s="214"/>
      <c r="E91" s="215"/>
      <c r="F91" s="216">
        <v>1656596</v>
      </c>
      <c r="G91" s="217">
        <v>1668439</v>
      </c>
      <c r="H91" s="217">
        <v>1680553</v>
      </c>
      <c r="I91" s="218">
        <v>1720427</v>
      </c>
      <c r="J91" s="218">
        <v>1718800</v>
      </c>
      <c r="K91" s="218">
        <v>1703144</v>
      </c>
      <c r="L91" s="218">
        <v>1868739</v>
      </c>
      <c r="M91" s="218">
        <v>1902186</v>
      </c>
      <c r="N91" s="218">
        <v>1898416</v>
      </c>
      <c r="O91" s="218">
        <v>1886072</v>
      </c>
      <c r="P91" s="218">
        <v>1919349</v>
      </c>
      <c r="Q91" s="219">
        <v>1915746</v>
      </c>
    </row>
    <row r="92" spans="2:17" ht="15.75" x14ac:dyDescent="0.25">
      <c r="B92" s="213"/>
      <c r="C92" s="214" t="s">
        <v>125</v>
      </c>
      <c r="D92" s="214"/>
      <c r="E92" s="215"/>
      <c r="F92" s="216">
        <v>2058302</v>
      </c>
      <c r="G92" s="217">
        <v>2131497</v>
      </c>
      <c r="H92" s="217">
        <v>2120782</v>
      </c>
      <c r="I92" s="218">
        <v>2104905</v>
      </c>
      <c r="J92" s="218">
        <v>2111452</v>
      </c>
      <c r="K92" s="218">
        <v>2168514</v>
      </c>
      <c r="L92" s="218">
        <v>2326192</v>
      </c>
      <c r="M92" s="218">
        <v>2341866</v>
      </c>
      <c r="N92" s="218">
        <v>2251450</v>
      </c>
      <c r="O92" s="218">
        <v>2233579</v>
      </c>
      <c r="P92" s="218">
        <v>2072624</v>
      </c>
      <c r="Q92" s="219">
        <v>2115341</v>
      </c>
    </row>
    <row r="93" spans="2:17" ht="15.75" x14ac:dyDescent="0.25">
      <c r="B93" s="213"/>
      <c r="C93" s="214" t="s">
        <v>53</v>
      </c>
      <c r="D93" s="214"/>
      <c r="E93" s="215"/>
      <c r="F93" s="216">
        <v>4818720</v>
      </c>
      <c r="G93" s="217">
        <v>5276389</v>
      </c>
      <c r="H93" s="217">
        <v>5350509</v>
      </c>
      <c r="I93" s="218">
        <v>5388101</v>
      </c>
      <c r="J93" s="218">
        <v>5272179</v>
      </c>
      <c r="K93" s="218">
        <v>5266615</v>
      </c>
      <c r="L93" s="218">
        <v>5116575</v>
      </c>
      <c r="M93" s="218">
        <v>5099043</v>
      </c>
      <c r="N93" s="218">
        <v>5306388</v>
      </c>
      <c r="O93" s="218">
        <v>5277843</v>
      </c>
      <c r="P93" s="218">
        <v>5298918</v>
      </c>
      <c r="Q93" s="219">
        <v>5656801</v>
      </c>
    </row>
    <row r="94" spans="2:17" ht="15.75" x14ac:dyDescent="0.25">
      <c r="B94" s="213"/>
      <c r="C94" s="254" t="s">
        <v>126</v>
      </c>
      <c r="D94" s="214"/>
      <c r="E94" s="215"/>
      <c r="F94" s="216">
        <v>0</v>
      </c>
      <c r="G94" s="217">
        <v>0</v>
      </c>
      <c r="H94" s="217">
        <v>0</v>
      </c>
      <c r="I94" s="218">
        <v>0</v>
      </c>
      <c r="J94" s="218">
        <v>0</v>
      </c>
      <c r="K94" s="218">
        <v>20206</v>
      </c>
      <c r="L94" s="218">
        <v>20549</v>
      </c>
      <c r="M94" s="218">
        <v>24028</v>
      </c>
      <c r="N94" s="218">
        <v>23369</v>
      </c>
      <c r="O94" s="218">
        <v>23164</v>
      </c>
      <c r="P94" s="218">
        <v>50072</v>
      </c>
      <c r="Q94" s="219">
        <v>231142</v>
      </c>
    </row>
    <row r="95" spans="2:17" ht="15.75" x14ac:dyDescent="0.25">
      <c r="B95" s="213"/>
      <c r="C95" s="214" t="s">
        <v>55</v>
      </c>
      <c r="D95" s="214"/>
      <c r="E95" s="215"/>
      <c r="F95" s="216">
        <v>7807</v>
      </c>
      <c r="G95" s="217">
        <v>7886</v>
      </c>
      <c r="H95" s="217">
        <v>7974</v>
      </c>
      <c r="I95" s="218">
        <v>8061</v>
      </c>
      <c r="J95" s="218">
        <v>8151</v>
      </c>
      <c r="K95" s="218">
        <v>7235</v>
      </c>
      <c r="L95" s="218">
        <v>4462</v>
      </c>
      <c r="M95" s="218">
        <v>4520</v>
      </c>
      <c r="N95" s="218">
        <v>4577</v>
      </c>
      <c r="O95" s="218">
        <v>4648</v>
      </c>
      <c r="P95" s="218">
        <v>110527</v>
      </c>
      <c r="Q95" s="219">
        <v>4756</v>
      </c>
    </row>
    <row r="96" spans="2:17" ht="15.75" x14ac:dyDescent="0.25">
      <c r="B96" s="213"/>
      <c r="C96" s="254" t="s">
        <v>56</v>
      </c>
      <c r="D96" s="214"/>
      <c r="E96" s="215"/>
      <c r="F96" s="216">
        <v>0</v>
      </c>
      <c r="G96" s="217">
        <v>0</v>
      </c>
      <c r="H96" s="217">
        <v>0</v>
      </c>
      <c r="I96" s="218">
        <v>0</v>
      </c>
      <c r="J96" s="218">
        <v>0</v>
      </c>
      <c r="K96" s="218">
        <v>0</v>
      </c>
      <c r="L96" s="218">
        <v>0</v>
      </c>
      <c r="M96" s="218">
        <v>0</v>
      </c>
      <c r="N96" s="218">
        <v>0</v>
      </c>
      <c r="O96" s="218">
        <v>0</v>
      </c>
      <c r="P96" s="218">
        <v>0</v>
      </c>
      <c r="Q96" s="219">
        <v>0</v>
      </c>
    </row>
    <row r="97" spans="2:17" ht="15.75" x14ac:dyDescent="0.25">
      <c r="B97" s="289"/>
      <c r="C97" s="299" t="s">
        <v>127</v>
      </c>
      <c r="D97" s="220"/>
      <c r="E97" s="300"/>
      <c r="F97" s="216">
        <v>314002</v>
      </c>
      <c r="G97" s="217">
        <v>305000</v>
      </c>
      <c r="H97" s="217">
        <v>302244</v>
      </c>
      <c r="I97" s="218">
        <v>289010</v>
      </c>
      <c r="J97" s="218">
        <v>291057</v>
      </c>
      <c r="K97" s="218">
        <v>287706</v>
      </c>
      <c r="L97" s="218">
        <v>289916</v>
      </c>
      <c r="M97" s="218">
        <v>279761</v>
      </c>
      <c r="N97" s="218">
        <v>275455</v>
      </c>
      <c r="O97" s="218">
        <v>327623</v>
      </c>
      <c r="P97" s="218">
        <v>330208</v>
      </c>
      <c r="Q97" s="219">
        <v>325638</v>
      </c>
    </row>
    <row r="98" spans="2:17" ht="16.5" thickBot="1" x14ac:dyDescent="0.3">
      <c r="B98" s="221"/>
      <c r="C98" s="222" t="s">
        <v>128</v>
      </c>
      <c r="D98" s="222"/>
      <c r="E98" s="223"/>
      <c r="F98" s="216">
        <v>416507</v>
      </c>
      <c r="G98" s="217">
        <v>494001</v>
      </c>
      <c r="H98" s="217">
        <v>410524</v>
      </c>
      <c r="I98" s="218">
        <v>383659</v>
      </c>
      <c r="J98" s="218">
        <v>336575</v>
      </c>
      <c r="K98" s="218">
        <v>345526</v>
      </c>
      <c r="L98" s="218">
        <v>364000</v>
      </c>
      <c r="M98" s="218">
        <v>392529</v>
      </c>
      <c r="N98" s="218">
        <v>394022</v>
      </c>
      <c r="O98" s="218">
        <v>443447</v>
      </c>
      <c r="P98" s="218">
        <v>419602</v>
      </c>
      <c r="Q98" s="219">
        <v>426146</v>
      </c>
    </row>
    <row r="99" spans="2:17" ht="15.75" x14ac:dyDescent="0.25">
      <c r="B99" s="301"/>
      <c r="C99" s="228" t="s">
        <v>60</v>
      </c>
      <c r="D99" s="228"/>
      <c r="E99" s="230"/>
      <c r="F99" s="216">
        <v>301492</v>
      </c>
      <c r="G99" s="217">
        <v>302382</v>
      </c>
      <c r="H99" s="217">
        <v>299616</v>
      </c>
      <c r="I99" s="218">
        <v>304800</v>
      </c>
      <c r="J99" s="218">
        <v>306203</v>
      </c>
      <c r="K99" s="218">
        <v>313093</v>
      </c>
      <c r="L99" s="218">
        <v>316333</v>
      </c>
      <c r="M99" s="218">
        <v>318494</v>
      </c>
      <c r="N99" s="218">
        <v>308020</v>
      </c>
      <c r="O99" s="218">
        <v>292878</v>
      </c>
      <c r="P99" s="218">
        <v>285098</v>
      </c>
      <c r="Q99" s="219">
        <v>285241</v>
      </c>
    </row>
    <row r="100" spans="2:17" ht="15.75" x14ac:dyDescent="0.25">
      <c r="B100" s="301"/>
      <c r="C100" s="214" t="s">
        <v>61</v>
      </c>
      <c r="D100" s="228"/>
      <c r="E100" s="230"/>
      <c r="F100" s="216">
        <v>308458</v>
      </c>
      <c r="G100" s="217">
        <v>316065</v>
      </c>
      <c r="H100" s="217">
        <v>321763</v>
      </c>
      <c r="I100" s="218">
        <v>317238</v>
      </c>
      <c r="J100" s="218">
        <v>319246</v>
      </c>
      <c r="K100" s="218">
        <v>331988</v>
      </c>
      <c r="L100" s="218">
        <v>331956</v>
      </c>
      <c r="M100" s="218">
        <v>335157</v>
      </c>
      <c r="N100" s="218">
        <v>338234</v>
      </c>
      <c r="O100" s="218">
        <v>340726</v>
      </c>
      <c r="P100" s="218">
        <v>345103</v>
      </c>
      <c r="Q100" s="219">
        <v>346605</v>
      </c>
    </row>
    <row r="101" spans="2:17" ht="16.5" thickBot="1" x14ac:dyDescent="0.3">
      <c r="B101" s="302"/>
      <c r="C101" s="222" t="s">
        <v>62</v>
      </c>
      <c r="D101" s="222"/>
      <c r="E101" s="223"/>
      <c r="F101" s="216">
        <v>209309</v>
      </c>
      <c r="G101" s="217">
        <v>216942</v>
      </c>
      <c r="H101" s="217">
        <v>215204</v>
      </c>
      <c r="I101" s="218">
        <v>220668</v>
      </c>
      <c r="J101" s="218">
        <v>228157</v>
      </c>
      <c r="K101" s="218">
        <v>231887</v>
      </c>
      <c r="L101" s="218">
        <v>240198</v>
      </c>
      <c r="M101" s="218">
        <v>249194</v>
      </c>
      <c r="N101" s="218">
        <v>255623</v>
      </c>
      <c r="O101" s="218">
        <v>254383</v>
      </c>
      <c r="P101" s="218">
        <v>245705</v>
      </c>
      <c r="Q101" s="219">
        <v>252212</v>
      </c>
    </row>
    <row r="102" spans="2:17" ht="16.5" thickBot="1" x14ac:dyDescent="0.3">
      <c r="B102" s="303" t="s">
        <v>129</v>
      </c>
      <c r="C102" s="304"/>
      <c r="D102" s="304"/>
      <c r="E102" s="305"/>
      <c r="F102" s="209">
        <v>27719200</v>
      </c>
      <c r="G102" s="210">
        <v>28430563</v>
      </c>
      <c r="H102" s="210">
        <v>28716327</v>
      </c>
      <c r="I102" s="211">
        <v>28916055</v>
      </c>
      <c r="J102" s="211">
        <v>28853222</v>
      </c>
      <c r="K102" s="211">
        <v>29053847</v>
      </c>
      <c r="L102" s="211">
        <v>29227050</v>
      </c>
      <c r="M102" s="211">
        <v>29527692</v>
      </c>
      <c r="N102" s="211">
        <v>29737842</v>
      </c>
      <c r="O102" s="211">
        <v>30129859</v>
      </c>
      <c r="P102" s="211">
        <v>30407320</v>
      </c>
      <c r="Q102" s="212">
        <v>31091488</v>
      </c>
    </row>
    <row r="103" spans="2:17" ht="15.75" x14ac:dyDescent="0.25">
      <c r="B103" s="206" t="s">
        <v>130</v>
      </c>
      <c r="C103" s="207"/>
      <c r="D103" s="207"/>
      <c r="E103" s="208"/>
      <c r="F103" s="216">
        <v>1540158</v>
      </c>
      <c r="G103" s="217">
        <v>1587229</v>
      </c>
      <c r="H103" s="217">
        <v>1633776</v>
      </c>
      <c r="I103" s="218">
        <v>1670106</v>
      </c>
      <c r="J103" s="218">
        <v>471817</v>
      </c>
      <c r="K103" s="218">
        <v>431739</v>
      </c>
      <c r="L103" s="218">
        <v>445417</v>
      </c>
      <c r="M103" s="218">
        <v>484128</v>
      </c>
      <c r="N103" s="218">
        <v>634558</v>
      </c>
      <c r="O103" s="218">
        <v>1539048</v>
      </c>
      <c r="P103" s="218">
        <v>1721887</v>
      </c>
      <c r="Q103" s="212">
        <v>1812178</v>
      </c>
    </row>
    <row r="104" spans="2:17" ht="15.75" x14ac:dyDescent="0.25">
      <c r="B104" s="213"/>
      <c r="C104" s="214" t="s">
        <v>131</v>
      </c>
      <c r="D104" s="214"/>
      <c r="E104" s="215"/>
      <c r="F104" s="216">
        <v>1520536</v>
      </c>
      <c r="G104" s="217">
        <v>1584053</v>
      </c>
      <c r="H104" s="217">
        <v>1626334</v>
      </c>
      <c r="I104" s="218">
        <v>1667013</v>
      </c>
      <c r="J104" s="218">
        <v>468995</v>
      </c>
      <c r="K104" s="218">
        <v>414514</v>
      </c>
      <c r="L104" s="218">
        <v>408621</v>
      </c>
      <c r="M104" s="218">
        <v>471298</v>
      </c>
      <c r="N104" s="218">
        <v>608767</v>
      </c>
      <c r="O104" s="218">
        <v>1335397</v>
      </c>
      <c r="P104" s="218">
        <v>1355878</v>
      </c>
      <c r="Q104" s="219">
        <v>1381984</v>
      </c>
    </row>
    <row r="105" spans="2:17" ht="15.75" x14ac:dyDescent="0.25">
      <c r="B105" s="213"/>
      <c r="C105" s="214" t="s">
        <v>65</v>
      </c>
      <c r="D105" s="214"/>
      <c r="E105" s="215"/>
      <c r="F105" s="216">
        <v>0</v>
      </c>
      <c r="G105" s="217">
        <v>0</v>
      </c>
      <c r="H105" s="217">
        <v>0</v>
      </c>
      <c r="I105" s="218">
        <v>0</v>
      </c>
      <c r="J105" s="218">
        <v>0</v>
      </c>
      <c r="K105" s="218">
        <v>0</v>
      </c>
      <c r="L105" s="218">
        <v>0</v>
      </c>
      <c r="M105" s="218">
        <v>0</v>
      </c>
      <c r="N105" s="218">
        <v>0</v>
      </c>
      <c r="O105" s="218">
        <v>0</v>
      </c>
      <c r="P105" s="218">
        <v>0</v>
      </c>
      <c r="Q105" s="219">
        <v>0</v>
      </c>
    </row>
    <row r="106" spans="2:17" ht="15.75" x14ac:dyDescent="0.25">
      <c r="B106" s="289"/>
      <c r="C106" s="220" t="s">
        <v>132</v>
      </c>
      <c r="D106" s="220"/>
      <c r="E106" s="300"/>
      <c r="F106" s="216">
        <v>19129</v>
      </c>
      <c r="G106" s="217">
        <v>3057</v>
      </c>
      <c r="H106" s="217">
        <v>7124</v>
      </c>
      <c r="I106" s="218">
        <v>2415</v>
      </c>
      <c r="J106" s="218">
        <v>2314</v>
      </c>
      <c r="K106" s="218">
        <v>4383</v>
      </c>
      <c r="L106" s="218">
        <v>21847</v>
      </c>
      <c r="M106" s="218">
        <v>4150</v>
      </c>
      <c r="N106" s="218">
        <v>4912</v>
      </c>
      <c r="O106" s="218">
        <v>10456</v>
      </c>
      <c r="P106" s="218">
        <v>170778</v>
      </c>
      <c r="Q106" s="219">
        <v>146393</v>
      </c>
    </row>
    <row r="107" spans="2:17" ht="16.5" thickBot="1" x14ac:dyDescent="0.3">
      <c r="B107" s="221"/>
      <c r="C107" s="222" t="s">
        <v>43</v>
      </c>
      <c r="D107" s="222"/>
      <c r="E107" s="223"/>
      <c r="F107" s="216">
        <v>493</v>
      </c>
      <c r="G107" s="217">
        <v>119</v>
      </c>
      <c r="H107" s="217">
        <v>318</v>
      </c>
      <c r="I107" s="218">
        <v>678</v>
      </c>
      <c r="J107" s="218">
        <v>508</v>
      </c>
      <c r="K107" s="218">
        <v>12842</v>
      </c>
      <c r="L107" s="218">
        <v>14949</v>
      </c>
      <c r="M107" s="218">
        <v>8680</v>
      </c>
      <c r="N107" s="218">
        <v>20879</v>
      </c>
      <c r="O107" s="218">
        <v>193195</v>
      </c>
      <c r="P107" s="218">
        <v>195231</v>
      </c>
      <c r="Q107" s="219">
        <v>283801</v>
      </c>
    </row>
    <row r="108" spans="2:17" ht="15.75" x14ac:dyDescent="0.25">
      <c r="B108" s="227" t="s">
        <v>133</v>
      </c>
      <c r="C108" s="229"/>
      <c r="D108" s="229"/>
      <c r="E108" s="306"/>
      <c r="F108" s="216">
        <v>1745219</v>
      </c>
      <c r="G108" s="217">
        <v>1886124</v>
      </c>
      <c r="H108" s="217">
        <v>1869051</v>
      </c>
      <c r="I108" s="218">
        <v>1873227</v>
      </c>
      <c r="J108" s="218">
        <v>3009196</v>
      </c>
      <c r="K108" s="218">
        <v>3113001</v>
      </c>
      <c r="L108" s="218">
        <v>3087509</v>
      </c>
      <c r="M108" s="218">
        <v>3246627</v>
      </c>
      <c r="N108" s="218">
        <v>3162393</v>
      </c>
      <c r="O108" s="218">
        <v>3218252</v>
      </c>
      <c r="P108" s="218">
        <v>3083011</v>
      </c>
      <c r="Q108" s="212">
        <v>3260328</v>
      </c>
    </row>
    <row r="109" spans="2:17" ht="15.75" x14ac:dyDescent="0.25">
      <c r="B109" s="213"/>
      <c r="C109" s="214" t="s">
        <v>134</v>
      </c>
      <c r="D109" s="214"/>
      <c r="E109" s="215"/>
      <c r="F109" s="216">
        <v>1745219</v>
      </c>
      <c r="G109" s="217">
        <v>1886124</v>
      </c>
      <c r="H109" s="217">
        <v>1869051</v>
      </c>
      <c r="I109" s="218">
        <v>1873227</v>
      </c>
      <c r="J109" s="218">
        <v>3009196</v>
      </c>
      <c r="K109" s="218">
        <v>3097685</v>
      </c>
      <c r="L109" s="218">
        <v>3087509</v>
      </c>
      <c r="M109" s="218">
        <v>3231311</v>
      </c>
      <c r="N109" s="218">
        <v>3147077</v>
      </c>
      <c r="O109" s="218">
        <v>3202936</v>
      </c>
      <c r="P109" s="218">
        <v>3067695</v>
      </c>
      <c r="Q109" s="219">
        <v>3245012</v>
      </c>
    </row>
    <row r="110" spans="2:17" ht="15.75" x14ac:dyDescent="0.25">
      <c r="B110" s="213"/>
      <c r="C110" s="214" t="s">
        <v>135</v>
      </c>
      <c r="D110" s="214"/>
      <c r="E110" s="215"/>
      <c r="F110" s="216">
        <v>0</v>
      </c>
      <c r="G110" s="217">
        <v>0</v>
      </c>
      <c r="H110" s="217">
        <v>0</v>
      </c>
      <c r="I110" s="218">
        <v>0</v>
      </c>
      <c r="J110" s="218">
        <v>0</v>
      </c>
      <c r="K110" s="218">
        <v>15316</v>
      </c>
      <c r="L110" s="218">
        <v>0</v>
      </c>
      <c r="M110" s="218">
        <v>15316</v>
      </c>
      <c r="N110" s="218">
        <v>15316</v>
      </c>
      <c r="O110" s="218">
        <v>15316</v>
      </c>
      <c r="P110" s="218">
        <v>15316</v>
      </c>
      <c r="Q110" s="219">
        <v>15316</v>
      </c>
    </row>
    <row r="111" spans="2:17" ht="16.5" thickBot="1" x14ac:dyDescent="0.3">
      <c r="B111" s="221"/>
      <c r="C111" s="222" t="s">
        <v>69</v>
      </c>
      <c r="D111" s="222"/>
      <c r="E111" s="223"/>
      <c r="F111" s="216">
        <v>0</v>
      </c>
      <c r="G111" s="217">
        <v>0</v>
      </c>
      <c r="H111" s="217">
        <v>0</v>
      </c>
      <c r="I111" s="218">
        <v>0</v>
      </c>
      <c r="J111" s="218">
        <v>0</v>
      </c>
      <c r="K111" s="218">
        <v>0</v>
      </c>
      <c r="L111" s="218">
        <v>0</v>
      </c>
      <c r="M111" s="218">
        <v>0</v>
      </c>
      <c r="N111" s="218">
        <v>0</v>
      </c>
      <c r="O111" s="218">
        <v>0</v>
      </c>
      <c r="P111" s="218">
        <v>0</v>
      </c>
      <c r="Q111" s="219">
        <v>0</v>
      </c>
    </row>
    <row r="112" spans="2:17" ht="15.75" x14ac:dyDescent="0.25">
      <c r="B112" s="227" t="s">
        <v>136</v>
      </c>
      <c r="C112" s="229"/>
      <c r="D112" s="229"/>
      <c r="E112" s="306"/>
      <c r="F112" s="216">
        <v>1001896</v>
      </c>
      <c r="G112" s="217">
        <v>1062425</v>
      </c>
      <c r="H112" s="217">
        <v>1024185</v>
      </c>
      <c r="I112" s="218">
        <v>1033095</v>
      </c>
      <c r="J112" s="218">
        <v>1038201</v>
      </c>
      <c r="K112" s="218">
        <v>1234328</v>
      </c>
      <c r="L112" s="218">
        <v>1315811</v>
      </c>
      <c r="M112" s="218">
        <v>1573528</v>
      </c>
      <c r="N112" s="218">
        <v>1510836</v>
      </c>
      <c r="O112" s="218">
        <v>315594</v>
      </c>
      <c r="P112" s="218">
        <v>223339</v>
      </c>
      <c r="Q112" s="212">
        <v>163297</v>
      </c>
    </row>
    <row r="113" spans="2:17" ht="15.75" x14ac:dyDescent="0.25">
      <c r="B113" s="213"/>
      <c r="C113" s="214" t="s">
        <v>134</v>
      </c>
      <c r="D113" s="214"/>
      <c r="E113" s="215"/>
      <c r="F113" s="216">
        <v>849898</v>
      </c>
      <c r="G113" s="217">
        <v>909202</v>
      </c>
      <c r="H113" s="217">
        <v>869635</v>
      </c>
      <c r="I113" s="218">
        <v>877235</v>
      </c>
      <c r="J113" s="218">
        <v>880955</v>
      </c>
      <c r="K113" s="218">
        <v>898894</v>
      </c>
      <c r="L113" s="218">
        <v>963552</v>
      </c>
      <c r="M113" s="218">
        <v>1235047</v>
      </c>
      <c r="N113" s="218">
        <v>1165106</v>
      </c>
      <c r="O113" s="218">
        <v>315594</v>
      </c>
      <c r="P113" s="218">
        <v>223339</v>
      </c>
      <c r="Q113" s="219">
        <v>163297</v>
      </c>
    </row>
    <row r="114" spans="2:17" ht="15.75" x14ac:dyDescent="0.25">
      <c r="B114" s="213"/>
      <c r="C114" s="214" t="s">
        <v>69</v>
      </c>
      <c r="D114" s="214"/>
      <c r="E114" s="215"/>
      <c r="F114" s="216">
        <v>151998</v>
      </c>
      <c r="G114" s="217">
        <v>153223</v>
      </c>
      <c r="H114" s="217">
        <v>154550</v>
      </c>
      <c r="I114" s="218">
        <v>155860</v>
      </c>
      <c r="J114" s="218">
        <v>157246</v>
      </c>
      <c r="K114" s="218">
        <v>335434</v>
      </c>
      <c r="L114" s="218">
        <v>352259</v>
      </c>
      <c r="M114" s="218">
        <v>338481</v>
      </c>
      <c r="N114" s="218">
        <v>345730</v>
      </c>
      <c r="O114" s="218">
        <v>0</v>
      </c>
      <c r="P114" s="218">
        <v>0</v>
      </c>
      <c r="Q114" s="219">
        <v>0</v>
      </c>
    </row>
    <row r="115" spans="2:17" ht="16.5" thickBot="1" x14ac:dyDescent="0.3">
      <c r="B115" s="289"/>
      <c r="C115" s="220" t="s">
        <v>70</v>
      </c>
      <c r="D115" s="220"/>
      <c r="E115" s="300"/>
      <c r="F115" s="216">
        <v>0</v>
      </c>
      <c r="G115" s="217">
        <v>0</v>
      </c>
      <c r="H115" s="217">
        <v>0</v>
      </c>
      <c r="I115" s="218">
        <v>0</v>
      </c>
      <c r="J115" s="218">
        <v>0</v>
      </c>
      <c r="K115" s="218">
        <v>0</v>
      </c>
      <c r="L115" s="218">
        <v>0</v>
      </c>
      <c r="M115" s="218">
        <v>0</v>
      </c>
      <c r="N115" s="218">
        <v>0</v>
      </c>
      <c r="O115" s="218">
        <v>0</v>
      </c>
      <c r="P115" s="218">
        <v>0</v>
      </c>
      <c r="Q115" s="219">
        <v>0</v>
      </c>
    </row>
    <row r="116" spans="2:17" ht="16.5" thickBot="1" x14ac:dyDescent="0.3">
      <c r="B116" s="250" t="s">
        <v>137</v>
      </c>
      <c r="C116" s="251"/>
      <c r="D116" s="251"/>
      <c r="E116" s="252"/>
      <c r="F116" s="216">
        <v>35682</v>
      </c>
      <c r="G116" s="217">
        <v>35682</v>
      </c>
      <c r="H116" s="217">
        <v>29731</v>
      </c>
      <c r="I116" s="218">
        <v>29725</v>
      </c>
      <c r="J116" s="218">
        <v>12357</v>
      </c>
      <c r="K116" s="218">
        <v>30899</v>
      </c>
      <c r="L116" s="218">
        <v>30899</v>
      </c>
      <c r="M116" s="218">
        <v>30899</v>
      </c>
      <c r="N116" s="218">
        <v>28187</v>
      </c>
      <c r="O116" s="218">
        <v>28187</v>
      </c>
      <c r="P116" s="218">
        <v>28501</v>
      </c>
      <c r="Q116" s="219">
        <v>27954</v>
      </c>
    </row>
    <row r="117" spans="2:17" ht="16.5" thickBot="1" x14ac:dyDescent="0.3">
      <c r="B117" s="206" t="s">
        <v>138</v>
      </c>
      <c r="C117" s="207"/>
      <c r="D117" s="207"/>
      <c r="E117" s="208"/>
      <c r="F117" s="209">
        <v>4322955</v>
      </c>
      <c r="G117" s="210">
        <v>4571460</v>
      </c>
      <c r="H117" s="210">
        <v>4556743</v>
      </c>
      <c r="I117" s="211">
        <v>4606153</v>
      </c>
      <c r="J117" s="211">
        <v>4531571</v>
      </c>
      <c r="K117" s="211">
        <v>4809967</v>
      </c>
      <c r="L117" s="211">
        <v>4879636</v>
      </c>
      <c r="M117" s="211">
        <v>5335182</v>
      </c>
      <c r="N117" s="211">
        <v>5335974</v>
      </c>
      <c r="O117" s="211">
        <v>5101081</v>
      </c>
      <c r="P117" s="211">
        <v>5056738</v>
      </c>
      <c r="Q117" s="212">
        <v>5263757</v>
      </c>
    </row>
    <row r="118" spans="2:17" ht="15.75" x14ac:dyDescent="0.25">
      <c r="B118" s="206" t="s">
        <v>139</v>
      </c>
      <c r="C118" s="207"/>
      <c r="D118" s="207"/>
      <c r="E118" s="208"/>
      <c r="F118" s="216">
        <v>467760</v>
      </c>
      <c r="G118" s="217">
        <v>471740</v>
      </c>
      <c r="H118" s="217">
        <v>473482</v>
      </c>
      <c r="I118" s="218">
        <v>473699</v>
      </c>
      <c r="J118" s="218">
        <v>476291</v>
      </c>
      <c r="K118" s="218">
        <v>508086</v>
      </c>
      <c r="L118" s="218">
        <v>502842</v>
      </c>
      <c r="M118" s="218">
        <v>515658</v>
      </c>
      <c r="N118" s="218">
        <v>520212</v>
      </c>
      <c r="O118" s="218">
        <v>487856</v>
      </c>
      <c r="P118" s="218">
        <v>496088</v>
      </c>
      <c r="Q118" s="212">
        <v>519567</v>
      </c>
    </row>
    <row r="119" spans="2:17" ht="15.75" x14ac:dyDescent="0.25">
      <c r="B119" s="213"/>
      <c r="C119" s="214" t="s">
        <v>73</v>
      </c>
      <c r="D119" s="214"/>
      <c r="E119" s="215"/>
      <c r="F119" s="216">
        <v>93792</v>
      </c>
      <c r="G119" s="217">
        <v>234103</v>
      </c>
      <c r="H119" s="217">
        <v>238005</v>
      </c>
      <c r="I119" s="218">
        <v>239762</v>
      </c>
      <c r="J119" s="218">
        <v>242283</v>
      </c>
      <c r="K119" s="218">
        <v>259547</v>
      </c>
      <c r="L119" s="218">
        <v>262320</v>
      </c>
      <c r="M119" s="218">
        <v>266410</v>
      </c>
      <c r="N119" s="218">
        <v>270554</v>
      </c>
      <c r="O119" s="218">
        <v>238872</v>
      </c>
      <c r="P119" s="218">
        <v>249355</v>
      </c>
      <c r="Q119" s="219">
        <v>259551</v>
      </c>
    </row>
    <row r="120" spans="2:17" ht="15.75" x14ac:dyDescent="0.25">
      <c r="B120" s="213"/>
      <c r="C120" s="214" t="s">
        <v>74</v>
      </c>
      <c r="D120" s="214"/>
      <c r="E120" s="215"/>
      <c r="F120" s="216">
        <v>142407</v>
      </c>
      <c r="G120" s="217">
        <v>25361</v>
      </c>
      <c r="H120" s="217">
        <v>5643</v>
      </c>
      <c r="I120" s="218">
        <v>5526</v>
      </c>
      <c r="J120" s="218">
        <v>5405</v>
      </c>
      <c r="K120" s="218">
        <v>5314</v>
      </c>
      <c r="L120" s="218">
        <v>5194</v>
      </c>
      <c r="M120" s="218">
        <v>5074</v>
      </c>
      <c r="N120" s="218">
        <v>4958</v>
      </c>
      <c r="O120" s="218">
        <v>4838</v>
      </c>
      <c r="P120" s="218">
        <v>4723</v>
      </c>
      <c r="Q120" s="219">
        <v>4603</v>
      </c>
    </row>
    <row r="121" spans="2:17" ht="15.75" x14ac:dyDescent="0.25">
      <c r="B121" s="213"/>
      <c r="C121" s="214" t="s">
        <v>75</v>
      </c>
      <c r="D121" s="214"/>
      <c r="E121" s="215"/>
      <c r="F121" s="216">
        <v>103300</v>
      </c>
      <c r="G121" s="217">
        <v>108660</v>
      </c>
      <c r="H121" s="217">
        <v>99639</v>
      </c>
      <c r="I121" s="218">
        <v>98816</v>
      </c>
      <c r="J121" s="218">
        <v>87365</v>
      </c>
      <c r="K121" s="218">
        <v>83857</v>
      </c>
      <c r="L121" s="218">
        <v>97828</v>
      </c>
      <c r="M121" s="218">
        <v>106743</v>
      </c>
      <c r="N121" s="218">
        <v>106709</v>
      </c>
      <c r="O121" s="218">
        <v>93352</v>
      </c>
      <c r="P121" s="218">
        <v>91656</v>
      </c>
      <c r="Q121" s="219">
        <v>97729</v>
      </c>
    </row>
    <row r="122" spans="2:17" ht="16.5" thickBot="1" x14ac:dyDescent="0.3">
      <c r="B122" s="221"/>
      <c r="C122" s="222" t="s">
        <v>76</v>
      </c>
      <c r="D122" s="222"/>
      <c r="E122" s="223"/>
      <c r="F122" s="216">
        <v>128261</v>
      </c>
      <c r="G122" s="217">
        <v>103616</v>
      </c>
      <c r="H122" s="217">
        <v>130195</v>
      </c>
      <c r="I122" s="218">
        <v>129595</v>
      </c>
      <c r="J122" s="218">
        <v>141238</v>
      </c>
      <c r="K122" s="218">
        <v>159368</v>
      </c>
      <c r="L122" s="218">
        <v>137500</v>
      </c>
      <c r="M122" s="218">
        <v>137431</v>
      </c>
      <c r="N122" s="218">
        <v>137991</v>
      </c>
      <c r="O122" s="218">
        <v>150794</v>
      </c>
      <c r="P122" s="218">
        <v>150354</v>
      </c>
      <c r="Q122" s="219">
        <v>157684</v>
      </c>
    </row>
    <row r="123" spans="2:17" ht="15.75" x14ac:dyDescent="0.25">
      <c r="B123" s="224" t="s">
        <v>77</v>
      </c>
      <c r="C123" s="225"/>
      <c r="D123" s="225"/>
      <c r="E123" s="226"/>
      <c r="F123" s="216">
        <v>1053002</v>
      </c>
      <c r="G123" s="217">
        <v>1094876</v>
      </c>
      <c r="H123" s="217">
        <v>1037987</v>
      </c>
      <c r="I123" s="218">
        <v>1129836</v>
      </c>
      <c r="J123" s="218">
        <v>1358450</v>
      </c>
      <c r="K123" s="218">
        <v>1427092</v>
      </c>
      <c r="L123" s="218">
        <v>1126320</v>
      </c>
      <c r="M123" s="218">
        <v>1322356</v>
      </c>
      <c r="N123" s="218">
        <v>1219187</v>
      </c>
      <c r="O123" s="218">
        <v>1412188</v>
      </c>
      <c r="P123" s="218">
        <v>1685857</v>
      </c>
      <c r="Q123" s="212">
        <v>1466231</v>
      </c>
    </row>
    <row r="124" spans="2:17" ht="15.75" x14ac:dyDescent="0.25">
      <c r="B124" s="213"/>
      <c r="C124" s="214" t="s">
        <v>140</v>
      </c>
      <c r="D124" s="214"/>
      <c r="E124" s="215"/>
      <c r="F124" s="216">
        <v>4516</v>
      </c>
      <c r="G124" s="217">
        <v>4858</v>
      </c>
      <c r="H124" s="217">
        <v>5010</v>
      </c>
      <c r="I124" s="218">
        <v>5424</v>
      </c>
      <c r="J124" s="218">
        <v>7389</v>
      </c>
      <c r="K124" s="218">
        <v>7531</v>
      </c>
      <c r="L124" s="218">
        <v>7267</v>
      </c>
      <c r="M124" s="218">
        <v>9537</v>
      </c>
      <c r="N124" s="218">
        <v>11761</v>
      </c>
      <c r="O124" s="218">
        <v>11125</v>
      </c>
      <c r="P124" s="218">
        <v>10209</v>
      </c>
      <c r="Q124" s="219">
        <v>12045</v>
      </c>
    </row>
    <row r="125" spans="2:17" ht="15.75" x14ac:dyDescent="0.25">
      <c r="B125" s="213"/>
      <c r="C125" s="214" t="s">
        <v>79</v>
      </c>
      <c r="D125" s="214"/>
      <c r="E125" s="215"/>
      <c r="F125" s="216">
        <v>388951</v>
      </c>
      <c r="G125" s="217">
        <v>183192</v>
      </c>
      <c r="H125" s="217">
        <v>249686</v>
      </c>
      <c r="I125" s="218">
        <v>324558</v>
      </c>
      <c r="J125" s="218">
        <v>700142</v>
      </c>
      <c r="K125" s="218">
        <v>564427</v>
      </c>
      <c r="L125" s="218">
        <v>417226</v>
      </c>
      <c r="M125" s="218">
        <v>444646</v>
      </c>
      <c r="N125" s="218">
        <v>433588</v>
      </c>
      <c r="O125" s="218">
        <v>633902</v>
      </c>
      <c r="P125" s="218">
        <v>931188</v>
      </c>
      <c r="Q125" s="219">
        <v>421889</v>
      </c>
    </row>
    <row r="126" spans="2:17" ht="15.75" x14ac:dyDescent="0.25">
      <c r="B126" s="213"/>
      <c r="C126" s="214" t="s">
        <v>80</v>
      </c>
      <c r="D126" s="214"/>
      <c r="E126" s="215"/>
      <c r="F126" s="216">
        <v>25436</v>
      </c>
      <c r="G126" s="217">
        <v>23854</v>
      </c>
      <c r="H126" s="217">
        <v>34066</v>
      </c>
      <c r="I126" s="218">
        <v>16764</v>
      </c>
      <c r="J126" s="218">
        <v>40880</v>
      </c>
      <c r="K126" s="218">
        <v>43071</v>
      </c>
      <c r="L126" s="218">
        <v>152602</v>
      </c>
      <c r="M126" s="218">
        <v>244568</v>
      </c>
      <c r="N126" s="218">
        <v>238965</v>
      </c>
      <c r="O126" s="218">
        <v>27658</v>
      </c>
      <c r="P126" s="218">
        <v>70830</v>
      </c>
      <c r="Q126" s="219">
        <v>276894</v>
      </c>
    </row>
    <row r="127" spans="2:17" ht="15.75" x14ac:dyDescent="0.25">
      <c r="B127" s="213"/>
      <c r="C127" s="214" t="s">
        <v>141</v>
      </c>
      <c r="D127" s="214"/>
      <c r="E127" s="215"/>
      <c r="F127" s="216">
        <v>59905</v>
      </c>
      <c r="G127" s="217">
        <v>60818</v>
      </c>
      <c r="H127" s="217">
        <v>60736</v>
      </c>
      <c r="I127" s="218">
        <v>59938</v>
      </c>
      <c r="J127" s="218">
        <v>59938</v>
      </c>
      <c r="K127" s="218">
        <v>65238</v>
      </c>
      <c r="L127" s="218">
        <v>69538</v>
      </c>
      <c r="M127" s="218">
        <v>71930</v>
      </c>
      <c r="N127" s="218">
        <v>67970</v>
      </c>
      <c r="O127" s="218">
        <v>64776</v>
      </c>
      <c r="P127" s="218">
        <v>118136</v>
      </c>
      <c r="Q127" s="219">
        <v>105738</v>
      </c>
    </row>
    <row r="128" spans="2:17" ht="16.5" thickBot="1" x14ac:dyDescent="0.3">
      <c r="B128" s="221"/>
      <c r="C128" s="222" t="s">
        <v>43</v>
      </c>
      <c r="D128" s="222"/>
      <c r="E128" s="223"/>
      <c r="F128" s="216">
        <v>574194</v>
      </c>
      <c r="G128" s="217">
        <v>822154</v>
      </c>
      <c r="H128" s="217">
        <v>688489</v>
      </c>
      <c r="I128" s="218">
        <v>723152</v>
      </c>
      <c r="J128" s="218">
        <v>550101</v>
      </c>
      <c r="K128" s="218">
        <v>746825</v>
      </c>
      <c r="L128" s="218">
        <v>479687</v>
      </c>
      <c r="M128" s="218">
        <v>551675</v>
      </c>
      <c r="N128" s="218">
        <v>466903</v>
      </c>
      <c r="O128" s="218">
        <v>674727</v>
      </c>
      <c r="P128" s="218">
        <v>555494</v>
      </c>
      <c r="Q128" s="219">
        <v>649665</v>
      </c>
    </row>
    <row r="129" spans="2:17" ht="16.5" thickBot="1" x14ac:dyDescent="0.3">
      <c r="B129" s="231" t="s">
        <v>81</v>
      </c>
      <c r="C129" s="307"/>
      <c r="D129" s="307"/>
      <c r="E129" s="308"/>
      <c r="F129" s="209">
        <v>37181830</v>
      </c>
      <c r="G129" s="210">
        <v>38068201</v>
      </c>
      <c r="H129" s="210">
        <v>38303614</v>
      </c>
      <c r="I129" s="211">
        <v>39205216</v>
      </c>
      <c r="J129" s="211">
        <v>39438322</v>
      </c>
      <c r="K129" s="211">
        <v>39398740</v>
      </c>
      <c r="L129" s="211">
        <v>40811714</v>
      </c>
      <c r="M129" s="211">
        <v>39508719</v>
      </c>
      <c r="N129" s="211">
        <v>40373415</v>
      </c>
      <c r="O129" s="211">
        <v>41482557</v>
      </c>
      <c r="P129" s="211">
        <v>42333184</v>
      </c>
      <c r="Q129" s="212">
        <v>41562708</v>
      </c>
    </row>
    <row r="130" spans="2:17" ht="16.5" thickBot="1" x14ac:dyDescent="0.3">
      <c r="B130" s="263" t="s">
        <v>82</v>
      </c>
      <c r="C130" s="264"/>
      <c r="D130" s="309"/>
      <c r="E130" s="310"/>
      <c r="F130" s="311"/>
      <c r="G130" s="312"/>
      <c r="H130" s="312"/>
      <c r="I130" s="268"/>
      <c r="J130" s="268"/>
      <c r="K130" s="269"/>
      <c r="L130" s="269"/>
      <c r="M130" s="269"/>
      <c r="N130" s="269"/>
      <c r="O130" s="269"/>
      <c r="P130" s="269"/>
      <c r="Q130" s="270"/>
    </row>
    <row r="131" spans="2:17" ht="15.75" x14ac:dyDescent="0.25">
      <c r="B131" s="259" t="s">
        <v>83</v>
      </c>
      <c r="C131" s="228"/>
      <c r="D131" s="228"/>
      <c r="E131" s="230"/>
      <c r="F131" s="216">
        <v>1521036</v>
      </c>
      <c r="G131" s="217">
        <v>1584173</v>
      </c>
      <c r="H131" s="217">
        <v>1605135</v>
      </c>
      <c r="I131" s="218">
        <v>1659554</v>
      </c>
      <c r="J131" s="218">
        <v>462879</v>
      </c>
      <c r="K131" s="218">
        <v>418718</v>
      </c>
      <c r="L131" s="218">
        <v>410090</v>
      </c>
      <c r="M131" s="218">
        <v>472150</v>
      </c>
      <c r="N131" s="218">
        <v>640343</v>
      </c>
      <c r="O131" s="218">
        <v>1545532</v>
      </c>
      <c r="P131" s="218">
        <v>1627077</v>
      </c>
      <c r="Q131" s="219">
        <v>1675052</v>
      </c>
    </row>
    <row r="132" spans="2:17" ht="15.75" x14ac:dyDescent="0.25">
      <c r="B132" s="213" t="s">
        <v>142</v>
      </c>
      <c r="C132" s="214"/>
      <c r="D132" s="214"/>
      <c r="E132" s="215"/>
      <c r="F132" s="216">
        <v>1759193</v>
      </c>
      <c r="G132" s="217">
        <v>1897277</v>
      </c>
      <c r="H132" s="217">
        <v>1896165</v>
      </c>
      <c r="I132" s="218">
        <v>1901040</v>
      </c>
      <c r="J132" s="218">
        <v>3032723</v>
      </c>
      <c r="K132" s="218">
        <v>1803898</v>
      </c>
      <c r="L132" s="218">
        <v>3034248</v>
      </c>
      <c r="M132" s="218">
        <v>3178282</v>
      </c>
      <c r="N132" s="218">
        <v>3080899</v>
      </c>
      <c r="O132" s="218">
        <v>3133951</v>
      </c>
      <c r="P132" s="218">
        <v>3036239</v>
      </c>
      <c r="Q132" s="219">
        <v>3138482</v>
      </c>
    </row>
    <row r="133" spans="2:17" ht="16.5" thickBot="1" x14ac:dyDescent="0.3">
      <c r="B133" s="313" t="s">
        <v>143</v>
      </c>
      <c r="C133" s="248"/>
      <c r="D133" s="248"/>
      <c r="E133" s="249"/>
      <c r="F133" s="314">
        <v>849898</v>
      </c>
      <c r="G133" s="315">
        <v>909202</v>
      </c>
      <c r="H133" s="315">
        <v>869635</v>
      </c>
      <c r="I133" s="316">
        <v>877235</v>
      </c>
      <c r="J133" s="316">
        <v>880955</v>
      </c>
      <c r="K133" s="316">
        <v>898894</v>
      </c>
      <c r="L133" s="316">
        <v>963552</v>
      </c>
      <c r="M133" s="316">
        <v>1235047</v>
      </c>
      <c r="N133" s="316">
        <v>1165106</v>
      </c>
      <c r="O133" s="316">
        <v>315594</v>
      </c>
      <c r="P133" s="316">
        <v>223339</v>
      </c>
      <c r="Q133" s="317">
        <v>163297</v>
      </c>
    </row>
  </sheetData>
  <mergeCells count="36">
    <mergeCell ref="B7:Q7"/>
    <mergeCell ref="B8:Q8"/>
    <mergeCell ref="B9:Q9"/>
    <mergeCell ref="F13:Q13"/>
    <mergeCell ref="F14:Q15"/>
    <mergeCell ref="L1:L2"/>
    <mergeCell ref="E2:E4"/>
    <mergeCell ref="F2:F4"/>
    <mergeCell ref="H2:I4"/>
    <mergeCell ref="B5:Q5"/>
    <mergeCell ref="N16:N19"/>
    <mergeCell ref="O16:O19"/>
    <mergeCell ref="P16:P19"/>
    <mergeCell ref="Q16:Q19"/>
    <mergeCell ref="B14:E19"/>
    <mergeCell ref="I16:I19"/>
    <mergeCell ref="J16:J19"/>
    <mergeCell ref="K16:K19"/>
    <mergeCell ref="L16:L19"/>
    <mergeCell ref="M16:M19"/>
    <mergeCell ref="F16:F19"/>
    <mergeCell ref="G16:G19"/>
    <mergeCell ref="H16:H19"/>
    <mergeCell ref="B73:C73"/>
    <mergeCell ref="F73:F74"/>
    <mergeCell ref="G73:G74"/>
    <mergeCell ref="H73:H74"/>
    <mergeCell ref="I73:I74"/>
    <mergeCell ref="O73:O74"/>
    <mergeCell ref="P73:P74"/>
    <mergeCell ref="Q73:Q74"/>
    <mergeCell ref="J73:J74"/>
    <mergeCell ref="K73:K74"/>
    <mergeCell ref="L73:L74"/>
    <mergeCell ref="M73:M74"/>
    <mergeCell ref="N73:N74"/>
  </mergeCells>
  <pageMargins left="0.15748031496062992" right="0.24" top="0.47244094488188981" bottom="0.51181102362204722" header="0.31496062992125984" footer="0.31496062992125984"/>
  <pageSetup scale="46" orientation="landscape" r:id="rId1"/>
  <headerFooter>
    <oddFooter>&amp;L&amp;F&amp;R&amp;P of &amp;N</oddFooter>
  </headerFooter>
  <rowBreaks count="1" manualBreakCount="1">
    <brk id="70" max="17" man="1"/>
  </rowBreaks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7</xdr:col>
                <xdr:colOff>933450</xdr:colOff>
                <xdr:row>1</xdr:row>
                <xdr:rowOff>171450</xdr:rowOff>
              </from>
              <to>
                <xdr:col>9</xdr:col>
                <xdr:colOff>514350</xdr:colOff>
                <xdr:row>3</xdr:row>
                <xdr:rowOff>333375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N136"/>
  <sheetViews>
    <sheetView zoomScaleNormal="100" zoomScaleSheetLayoutView="100" workbookViewId="0">
      <selection activeCell="B8" sqref="B8:Q8"/>
    </sheetView>
  </sheetViews>
  <sheetFormatPr defaultRowHeight="15" x14ac:dyDescent="0.25"/>
  <cols>
    <col min="1" max="1" width="11.140625" customWidth="1"/>
    <col min="5" max="5" width="61" customWidth="1"/>
    <col min="6" max="17" width="14.7109375" customWidth="1"/>
    <col min="18" max="18" width="3.42578125" customWidth="1"/>
  </cols>
  <sheetData>
    <row r="1" spans="2:17" ht="35.1" customHeight="1" x14ac:dyDescent="0.25">
      <c r="C1" s="196"/>
      <c r="D1" s="196"/>
      <c r="E1" s="1348"/>
      <c r="F1" s="1348"/>
      <c r="G1" s="196"/>
      <c r="H1" s="1314"/>
      <c r="I1" s="1314"/>
      <c r="J1" s="196"/>
      <c r="K1" s="196"/>
      <c r="M1" s="196"/>
    </row>
    <row r="2" spans="2:17" ht="35.1" customHeight="1" x14ac:dyDescent="0.25">
      <c r="C2" s="196"/>
      <c r="D2" s="196"/>
      <c r="E2" s="1348"/>
      <c r="F2" s="1348"/>
      <c r="G2" s="196"/>
      <c r="H2" s="1314"/>
      <c r="I2" s="1314"/>
      <c r="J2" s="196"/>
    </row>
    <row r="3" spans="2:17" ht="35.1" customHeight="1" x14ac:dyDescent="0.25">
      <c r="C3" s="196"/>
      <c r="D3" s="196"/>
      <c r="E3" s="1348"/>
      <c r="F3" s="1348"/>
      <c r="G3" s="196"/>
      <c r="H3" s="1314"/>
      <c r="I3" s="1314"/>
      <c r="J3" s="196"/>
    </row>
    <row r="4" spans="2:17" ht="25.5" customHeight="1" x14ac:dyDescent="0.25">
      <c r="B4" s="1303" t="s">
        <v>144</v>
      </c>
      <c r="C4" s="1303"/>
      <c r="D4" s="1303"/>
      <c r="E4" s="1303"/>
      <c r="F4" s="1303"/>
      <c r="G4" s="1303"/>
      <c r="H4" s="1303"/>
      <c r="I4" s="1303"/>
      <c r="J4" s="1303"/>
      <c r="K4" s="1303"/>
      <c r="L4" s="1303"/>
      <c r="M4" s="1303"/>
      <c r="N4" s="1303"/>
      <c r="O4" s="1303"/>
      <c r="P4" s="1303"/>
      <c r="Q4" s="1303"/>
    </row>
    <row r="5" spans="2:17" ht="20.100000000000001" customHeight="1" x14ac:dyDescent="0.25">
      <c r="C5" s="196"/>
      <c r="D5" s="196"/>
      <c r="E5" s="196"/>
      <c r="F5" s="197"/>
      <c r="G5" s="196"/>
      <c r="H5" s="196"/>
      <c r="I5" s="196"/>
      <c r="J5" s="196"/>
    </row>
    <row r="6" spans="2:17" ht="20.100000000000001" customHeight="1" x14ac:dyDescent="0.3">
      <c r="B6" s="1306" t="s">
        <v>145</v>
      </c>
      <c r="C6" s="1306"/>
      <c r="D6" s="1306"/>
      <c r="E6" s="1306"/>
      <c r="F6" s="1306"/>
      <c r="G6" s="1306"/>
      <c r="H6" s="1306"/>
      <c r="I6" s="1306"/>
      <c r="J6" s="1306"/>
      <c r="K6" s="1306"/>
      <c r="L6" s="1306"/>
      <c r="M6" s="1306"/>
      <c r="N6" s="1306"/>
      <c r="O6" s="1306"/>
      <c r="P6" s="1306"/>
      <c r="Q6" s="1306"/>
    </row>
    <row r="7" spans="2:17" ht="20.100000000000001" customHeight="1" x14ac:dyDescent="0.3">
      <c r="B7" s="1306" t="s">
        <v>150</v>
      </c>
      <c r="C7" s="1306"/>
      <c r="D7" s="1306"/>
      <c r="E7" s="1306"/>
      <c r="F7" s="1306"/>
      <c r="G7" s="1306"/>
      <c r="H7" s="1306"/>
      <c r="I7" s="1306"/>
      <c r="J7" s="1306"/>
      <c r="K7" s="1306"/>
      <c r="L7" s="1306"/>
      <c r="M7" s="1306"/>
      <c r="N7" s="1306"/>
      <c r="O7" s="1306"/>
      <c r="P7" s="1306"/>
      <c r="Q7" s="1306"/>
    </row>
    <row r="8" spans="2:17" ht="20.100000000000001" customHeight="1" x14ac:dyDescent="0.3">
      <c r="B8" s="1306" t="s">
        <v>153</v>
      </c>
      <c r="C8" s="1306"/>
      <c r="D8" s="1306"/>
      <c r="E8" s="1306"/>
      <c r="F8" s="1306"/>
      <c r="G8" s="1306"/>
      <c r="H8" s="1306"/>
      <c r="I8" s="1306"/>
      <c r="J8" s="1306"/>
      <c r="K8" s="1306"/>
      <c r="L8" s="1306"/>
      <c r="M8" s="1306"/>
      <c r="N8" s="1306"/>
      <c r="O8" s="1306"/>
      <c r="P8" s="1306"/>
      <c r="Q8" s="1306"/>
    </row>
    <row r="9" spans="2:17" ht="20.100000000000001" customHeight="1" x14ac:dyDescent="0.3">
      <c r="B9" s="323"/>
      <c r="C9" s="323"/>
      <c r="D9" s="323"/>
      <c r="E9" s="323"/>
      <c r="F9" s="323"/>
      <c r="G9" s="323"/>
      <c r="H9" s="323"/>
      <c r="I9" s="323"/>
      <c r="J9" s="323"/>
      <c r="K9" s="323"/>
      <c r="L9" s="323"/>
      <c r="M9" s="323"/>
      <c r="N9" s="323"/>
      <c r="O9" s="323"/>
      <c r="P9" s="323"/>
      <c r="Q9" s="323"/>
    </row>
    <row r="10" spans="2:17" ht="20.100000000000001" customHeight="1" x14ac:dyDescent="0.3">
      <c r="B10" s="323"/>
      <c r="C10" s="323"/>
      <c r="D10" s="323"/>
      <c r="E10" s="323"/>
      <c r="F10" s="323"/>
      <c r="G10" s="323"/>
      <c r="H10" s="323"/>
      <c r="I10" s="323"/>
      <c r="J10" s="323"/>
      <c r="K10" s="323"/>
      <c r="L10" s="323"/>
      <c r="M10" s="323"/>
      <c r="N10" s="323"/>
      <c r="O10" s="323"/>
      <c r="P10" s="323"/>
      <c r="Q10" s="323"/>
    </row>
    <row r="11" spans="2:17" ht="20.100000000000001" customHeight="1" x14ac:dyDescent="0.3">
      <c r="B11" s="323"/>
      <c r="C11" s="323"/>
      <c r="D11" s="323"/>
      <c r="E11" s="323"/>
      <c r="F11" s="323"/>
      <c r="G11" s="323"/>
      <c r="H11" s="323"/>
      <c r="I11" s="323"/>
      <c r="J11" s="323"/>
      <c r="K11" s="323"/>
      <c r="L11" s="323"/>
      <c r="M11" s="323"/>
      <c r="N11" s="323"/>
      <c r="O11" s="323"/>
      <c r="P11" s="323"/>
      <c r="Q11" s="323"/>
    </row>
    <row r="12" spans="2:17" ht="20.100000000000001" customHeight="1" thickBot="1" x14ac:dyDescent="0.3">
      <c r="B12" s="199"/>
      <c r="C12" s="37"/>
      <c r="D12" s="37"/>
      <c r="F12" s="1355" t="s">
        <v>147</v>
      </c>
      <c r="G12" s="1355"/>
      <c r="H12" s="1355"/>
      <c r="I12" s="1355"/>
      <c r="J12" s="1355"/>
      <c r="K12" s="1355"/>
      <c r="L12" s="1355"/>
      <c r="M12" s="1355"/>
      <c r="N12" s="1355"/>
      <c r="O12" s="1355"/>
      <c r="P12" s="1355"/>
      <c r="Q12" s="1355"/>
    </row>
    <row r="13" spans="2:17" ht="15.75" customHeight="1" x14ac:dyDescent="0.25">
      <c r="B13" s="1324" t="s">
        <v>148</v>
      </c>
      <c r="C13" s="1325"/>
      <c r="D13" s="1325"/>
      <c r="E13" s="1326"/>
      <c r="F13" s="1333" t="s">
        <v>149</v>
      </c>
      <c r="G13" s="1334"/>
      <c r="H13" s="1334"/>
      <c r="I13" s="1334"/>
      <c r="J13" s="1334"/>
      <c r="K13" s="1334"/>
      <c r="L13" s="1334"/>
      <c r="M13" s="1334"/>
      <c r="N13" s="1334"/>
      <c r="O13" s="1334"/>
      <c r="P13" s="1334"/>
      <c r="Q13" s="1335"/>
    </row>
    <row r="14" spans="2:17" ht="15.75" thickBot="1" x14ac:dyDescent="0.3">
      <c r="B14" s="1327"/>
      <c r="C14" s="1328"/>
      <c r="D14" s="1328"/>
      <c r="E14" s="1329"/>
      <c r="F14" s="1356"/>
      <c r="G14" s="1357"/>
      <c r="H14" s="1357"/>
      <c r="I14" s="1357"/>
      <c r="J14" s="1357"/>
      <c r="K14" s="1357"/>
      <c r="L14" s="1357"/>
      <c r="M14" s="1357"/>
      <c r="N14" s="1357"/>
      <c r="O14" s="1357"/>
      <c r="P14" s="1357"/>
      <c r="Q14" s="1358"/>
    </row>
    <row r="15" spans="2:17" ht="15" customHeight="1" x14ac:dyDescent="0.25">
      <c r="B15" s="1327"/>
      <c r="C15" s="1328"/>
      <c r="D15" s="1328"/>
      <c r="E15" s="1329"/>
      <c r="F15" s="1388">
        <v>38748</v>
      </c>
      <c r="G15" s="1388">
        <v>38776</v>
      </c>
      <c r="H15" s="1388">
        <v>38807</v>
      </c>
      <c r="I15" s="1388">
        <v>38837</v>
      </c>
      <c r="J15" s="1388">
        <v>38868</v>
      </c>
      <c r="K15" s="1388">
        <v>38898</v>
      </c>
      <c r="L15" s="1388">
        <v>38929</v>
      </c>
      <c r="M15" s="1388">
        <v>39691</v>
      </c>
      <c r="N15" s="1388">
        <v>39721</v>
      </c>
      <c r="O15" s="1388">
        <v>39752</v>
      </c>
      <c r="P15" s="1388">
        <v>39782</v>
      </c>
      <c r="Q15" s="1391">
        <v>39813</v>
      </c>
    </row>
    <row r="16" spans="2:17" ht="15" customHeight="1" x14ac:dyDescent="0.25">
      <c r="B16" s="1327"/>
      <c r="C16" s="1328"/>
      <c r="D16" s="1328"/>
      <c r="E16" s="1329"/>
      <c r="F16" s="1389"/>
      <c r="G16" s="1389"/>
      <c r="H16" s="1389"/>
      <c r="I16" s="1389"/>
      <c r="J16" s="1389"/>
      <c r="K16" s="1389"/>
      <c r="L16" s="1389"/>
      <c r="M16" s="1389"/>
      <c r="N16" s="1389"/>
      <c r="O16" s="1389"/>
      <c r="P16" s="1389"/>
      <c r="Q16" s="1392"/>
    </row>
    <row r="17" spans="2:40" ht="15" customHeight="1" x14ac:dyDescent="0.25">
      <c r="B17" s="1327"/>
      <c r="C17" s="1328"/>
      <c r="D17" s="1328"/>
      <c r="E17" s="1329"/>
      <c r="F17" s="1389"/>
      <c r="G17" s="1389"/>
      <c r="H17" s="1389"/>
      <c r="I17" s="1389"/>
      <c r="J17" s="1389"/>
      <c r="K17" s="1389"/>
      <c r="L17" s="1389"/>
      <c r="M17" s="1389"/>
      <c r="N17" s="1389"/>
      <c r="O17" s="1389"/>
      <c r="P17" s="1389"/>
      <c r="Q17" s="1392"/>
    </row>
    <row r="18" spans="2:40" ht="15.75" customHeight="1" thickBot="1" x14ac:dyDescent="0.3">
      <c r="B18" s="1330"/>
      <c r="C18" s="1331"/>
      <c r="D18" s="1331"/>
      <c r="E18" s="1332"/>
      <c r="F18" s="1390"/>
      <c r="G18" s="1390"/>
      <c r="H18" s="1390"/>
      <c r="I18" s="1390"/>
      <c r="J18" s="1390"/>
      <c r="K18" s="1390"/>
      <c r="L18" s="1390"/>
      <c r="M18" s="1390"/>
      <c r="N18" s="1390"/>
      <c r="O18" s="1390"/>
      <c r="P18" s="1390"/>
      <c r="Q18" s="1393"/>
    </row>
    <row r="19" spans="2:40" ht="46.5" customHeight="1" thickBot="1" x14ac:dyDescent="0.3">
      <c r="B19" s="1315" t="s">
        <v>152</v>
      </c>
      <c r="C19" s="1316"/>
      <c r="D19" s="1316"/>
      <c r="E19" s="1316"/>
      <c r="F19" s="962"/>
      <c r="G19" s="962"/>
      <c r="H19" s="962"/>
      <c r="I19" s="962"/>
      <c r="J19" s="962"/>
      <c r="K19" s="962"/>
      <c r="L19" s="962"/>
      <c r="M19" s="962"/>
      <c r="N19" s="962"/>
      <c r="O19" s="962"/>
      <c r="P19" s="962"/>
      <c r="Q19" s="956"/>
      <c r="R19" s="172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63"/>
      <c r="AI19" s="163"/>
      <c r="AJ19" s="163"/>
      <c r="AK19" s="163"/>
      <c r="AL19" s="163"/>
      <c r="AM19" s="163"/>
      <c r="AN19" s="163"/>
    </row>
    <row r="20" spans="2:40" ht="15.75" x14ac:dyDescent="0.25">
      <c r="B20" s="327" t="s">
        <v>86</v>
      </c>
      <c r="C20" s="328"/>
      <c r="D20" s="328"/>
      <c r="E20" s="328"/>
      <c r="F20" s="963">
        <v>1103355</v>
      </c>
      <c r="G20" s="963">
        <v>1582851</v>
      </c>
      <c r="H20" s="963">
        <v>1379016</v>
      </c>
      <c r="I20" s="963">
        <v>1117698</v>
      </c>
      <c r="J20" s="963">
        <v>1193565</v>
      </c>
      <c r="K20" s="963">
        <v>901398</v>
      </c>
      <c r="L20" s="963">
        <v>1003577</v>
      </c>
      <c r="M20" s="963">
        <v>914002</v>
      </c>
      <c r="N20" s="963">
        <v>1251237</v>
      </c>
      <c r="O20" s="963">
        <v>1213899</v>
      </c>
      <c r="P20" s="963">
        <v>923693</v>
      </c>
      <c r="Q20" s="957">
        <v>271456</v>
      </c>
      <c r="R20" s="172"/>
      <c r="S20" s="167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</row>
    <row r="21" spans="2:40" ht="15.75" x14ac:dyDescent="0.25">
      <c r="B21" s="329"/>
      <c r="C21" s="330" t="s">
        <v>87</v>
      </c>
      <c r="D21" s="330"/>
      <c r="E21" s="330"/>
      <c r="F21" s="963">
        <v>448318</v>
      </c>
      <c r="G21" s="963">
        <v>758306</v>
      </c>
      <c r="H21" s="963">
        <v>588716</v>
      </c>
      <c r="I21" s="963">
        <v>433073</v>
      </c>
      <c r="J21" s="963">
        <v>626202</v>
      </c>
      <c r="K21" s="963">
        <v>308978</v>
      </c>
      <c r="L21" s="963">
        <v>295523</v>
      </c>
      <c r="M21" s="963">
        <v>426982</v>
      </c>
      <c r="N21" s="963">
        <v>683908</v>
      </c>
      <c r="O21" s="963">
        <v>565840</v>
      </c>
      <c r="P21" s="963">
        <v>441562</v>
      </c>
      <c r="Q21" s="957">
        <v>260841</v>
      </c>
      <c r="R21" s="191"/>
      <c r="S21" s="175"/>
      <c r="T21" s="171"/>
      <c r="U21" s="171"/>
      <c r="V21" s="171"/>
      <c r="W21" s="174"/>
      <c r="X21" s="176"/>
      <c r="Y21" s="176"/>
      <c r="Z21" s="176"/>
      <c r="AA21" s="176"/>
      <c r="AB21" s="176"/>
      <c r="AC21" s="176"/>
      <c r="AD21" s="176"/>
      <c r="AE21" s="176"/>
      <c r="AF21" s="177"/>
      <c r="AG21" s="177"/>
      <c r="AH21" s="177"/>
      <c r="AI21" s="178"/>
      <c r="AJ21" s="178"/>
      <c r="AK21" s="178"/>
      <c r="AL21" s="177"/>
      <c r="AM21" s="177"/>
      <c r="AN21" s="177"/>
    </row>
    <row r="22" spans="2:40" ht="15.75" x14ac:dyDescent="0.25">
      <c r="B22" s="329"/>
      <c r="C22" s="330"/>
      <c r="D22" s="330" t="s">
        <v>88</v>
      </c>
      <c r="E22" s="330"/>
      <c r="F22" s="964">
        <v>157165</v>
      </c>
      <c r="G22" s="964">
        <v>421180</v>
      </c>
      <c r="H22" s="964">
        <v>57903</v>
      </c>
      <c r="I22" s="964">
        <v>145362</v>
      </c>
      <c r="J22" s="964">
        <v>97811</v>
      </c>
      <c r="K22" s="964">
        <v>163294</v>
      </c>
      <c r="L22" s="964">
        <v>172545</v>
      </c>
      <c r="M22" s="964">
        <v>212461</v>
      </c>
      <c r="N22" s="964">
        <v>469457</v>
      </c>
      <c r="O22" s="964">
        <v>140561</v>
      </c>
      <c r="P22" s="964">
        <v>190416</v>
      </c>
      <c r="Q22" s="958">
        <v>130713</v>
      </c>
      <c r="R22" s="191"/>
      <c r="S22" s="179"/>
      <c r="T22" s="170"/>
      <c r="U22" s="170"/>
      <c r="V22" s="17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</row>
    <row r="23" spans="2:40" ht="15.75" x14ac:dyDescent="0.25">
      <c r="B23" s="329"/>
      <c r="C23" s="331"/>
      <c r="D23" s="331" t="s">
        <v>89</v>
      </c>
      <c r="E23" s="330"/>
      <c r="F23" s="964">
        <v>291153</v>
      </c>
      <c r="G23" s="964">
        <v>337126</v>
      </c>
      <c r="H23" s="964">
        <v>530813</v>
      </c>
      <c r="I23" s="964">
        <v>287711</v>
      </c>
      <c r="J23" s="964">
        <v>528391</v>
      </c>
      <c r="K23" s="964">
        <v>145684</v>
      </c>
      <c r="L23" s="964">
        <v>122978</v>
      </c>
      <c r="M23" s="964">
        <v>214521</v>
      </c>
      <c r="N23" s="964">
        <v>214451</v>
      </c>
      <c r="O23" s="964">
        <v>425279</v>
      </c>
      <c r="P23" s="964">
        <v>251146</v>
      </c>
      <c r="Q23" s="958">
        <v>130128</v>
      </c>
      <c r="R23" s="191"/>
      <c r="S23" s="173"/>
      <c r="T23" s="170"/>
      <c r="U23" s="170"/>
      <c r="V23" s="170"/>
      <c r="W23" s="170"/>
      <c r="X23" s="170"/>
      <c r="Y23" s="170"/>
      <c r="Z23" s="171"/>
      <c r="AA23" s="171"/>
      <c r="AB23" s="171"/>
      <c r="AC23" s="171"/>
      <c r="AD23" s="171"/>
      <c r="AE23" s="171"/>
      <c r="AF23" s="171"/>
      <c r="AG23" s="171"/>
      <c r="AH23" s="171"/>
      <c r="AI23" s="171"/>
      <c r="AJ23" s="171"/>
      <c r="AK23" s="171"/>
      <c r="AL23" s="171"/>
      <c r="AM23" s="171"/>
      <c r="AN23" s="171"/>
    </row>
    <row r="24" spans="2:40" ht="15.75" x14ac:dyDescent="0.25">
      <c r="B24" s="329"/>
      <c r="C24" s="331" t="s">
        <v>90</v>
      </c>
      <c r="D24" s="331"/>
      <c r="E24" s="330"/>
      <c r="F24" s="963">
        <v>478410</v>
      </c>
      <c r="G24" s="963">
        <v>477063</v>
      </c>
      <c r="H24" s="963">
        <v>477090</v>
      </c>
      <c r="I24" s="963">
        <v>480391</v>
      </c>
      <c r="J24" s="963">
        <v>490417</v>
      </c>
      <c r="K24" s="963">
        <v>478527</v>
      </c>
      <c r="L24" s="963">
        <v>485208</v>
      </c>
      <c r="M24" s="963">
        <v>483054</v>
      </c>
      <c r="N24" s="963">
        <v>476736</v>
      </c>
      <c r="O24" s="963">
        <v>426966</v>
      </c>
      <c r="P24" s="963">
        <v>398518</v>
      </c>
      <c r="Q24" s="957">
        <v>6989</v>
      </c>
      <c r="R24" s="191"/>
      <c r="S24" s="165"/>
      <c r="T24" s="165"/>
      <c r="U24" s="165"/>
      <c r="V24" s="165"/>
      <c r="W24" s="181"/>
      <c r="X24" s="181"/>
      <c r="Y24" s="181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</row>
    <row r="25" spans="2:40" ht="15.75" x14ac:dyDescent="0.25">
      <c r="B25" s="329"/>
      <c r="C25" s="331"/>
      <c r="D25" s="330" t="s">
        <v>88</v>
      </c>
      <c r="E25" s="330"/>
      <c r="F25" s="964">
        <v>5553</v>
      </c>
      <c r="G25" s="964">
        <v>3160</v>
      </c>
      <c r="H25" s="964">
        <v>8748</v>
      </c>
      <c r="I25" s="964">
        <v>9298</v>
      </c>
      <c r="J25" s="964">
        <v>14951</v>
      </c>
      <c r="K25" s="964">
        <v>8876</v>
      </c>
      <c r="L25" s="964">
        <v>12973</v>
      </c>
      <c r="M25" s="964">
        <v>7774</v>
      </c>
      <c r="N25" s="964">
        <v>7207</v>
      </c>
      <c r="O25" s="964">
        <v>36024</v>
      </c>
      <c r="P25" s="964">
        <v>5215</v>
      </c>
      <c r="Q25" s="958">
        <v>6872</v>
      </c>
      <c r="R25" s="191"/>
      <c r="S25" s="169"/>
      <c r="T25" s="169"/>
      <c r="U25" s="169"/>
      <c r="V25" s="169"/>
      <c r="W25" s="183"/>
      <c r="X25" s="183"/>
      <c r="Y25" s="183"/>
      <c r="Z25" s="184"/>
      <c r="AA25" s="184"/>
      <c r="AB25" s="184"/>
      <c r="AC25" s="184"/>
      <c r="AD25" s="184"/>
      <c r="AE25" s="184"/>
      <c r="AF25" s="184"/>
      <c r="AG25" s="184"/>
      <c r="AH25" s="182"/>
      <c r="AI25" s="182"/>
      <c r="AJ25" s="182"/>
      <c r="AK25" s="182"/>
      <c r="AL25" s="182"/>
      <c r="AM25" s="182"/>
      <c r="AN25" s="182"/>
    </row>
    <row r="26" spans="2:40" ht="15.75" x14ac:dyDescent="0.25">
      <c r="B26" s="329"/>
      <c r="C26" s="331"/>
      <c r="D26" s="331" t="s">
        <v>89</v>
      </c>
      <c r="E26" s="330"/>
      <c r="F26" s="964">
        <v>472857</v>
      </c>
      <c r="G26" s="964">
        <v>473903</v>
      </c>
      <c r="H26" s="964">
        <v>468342</v>
      </c>
      <c r="I26" s="964">
        <v>471093</v>
      </c>
      <c r="J26" s="964">
        <v>475466</v>
      </c>
      <c r="K26" s="964">
        <v>469651</v>
      </c>
      <c r="L26" s="964">
        <v>472235</v>
      </c>
      <c r="M26" s="964">
        <v>475280</v>
      </c>
      <c r="N26" s="964">
        <v>469529</v>
      </c>
      <c r="O26" s="964">
        <v>390942</v>
      </c>
      <c r="P26" s="964">
        <v>393303</v>
      </c>
      <c r="Q26" s="958">
        <v>117</v>
      </c>
      <c r="R26" s="191"/>
      <c r="S26" s="169"/>
      <c r="T26" s="169"/>
      <c r="U26" s="169"/>
      <c r="V26" s="169"/>
      <c r="W26" s="183"/>
      <c r="X26" s="183"/>
      <c r="Y26" s="183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</row>
    <row r="27" spans="2:40" ht="16.5" thickBot="1" x14ac:dyDescent="0.3">
      <c r="B27" s="332"/>
      <c r="C27" s="333" t="s">
        <v>91</v>
      </c>
      <c r="D27" s="333"/>
      <c r="E27" s="333"/>
      <c r="F27" s="963">
        <v>176627</v>
      </c>
      <c r="G27" s="963">
        <v>347482</v>
      </c>
      <c r="H27" s="963">
        <v>313210</v>
      </c>
      <c r="I27" s="963">
        <v>204234</v>
      </c>
      <c r="J27" s="963">
        <v>76946</v>
      </c>
      <c r="K27" s="963">
        <v>113893</v>
      </c>
      <c r="L27" s="963">
        <v>222846</v>
      </c>
      <c r="M27" s="963">
        <v>3966</v>
      </c>
      <c r="N27" s="963">
        <v>90593</v>
      </c>
      <c r="O27" s="963">
        <v>221093</v>
      </c>
      <c r="P27" s="963">
        <v>83613</v>
      </c>
      <c r="Q27" s="957">
        <v>3626</v>
      </c>
      <c r="R27" s="191"/>
      <c r="S27" s="169"/>
      <c r="T27" s="169"/>
      <c r="U27" s="169"/>
      <c r="V27" s="169"/>
      <c r="W27" s="183"/>
      <c r="X27" s="183"/>
      <c r="Y27" s="183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</row>
    <row r="28" spans="2:40" ht="15.75" x14ac:dyDescent="0.25">
      <c r="B28" s="334" t="s">
        <v>92</v>
      </c>
      <c r="C28" s="335"/>
      <c r="D28" s="335"/>
      <c r="E28" s="335"/>
      <c r="F28" s="963">
        <v>35529904</v>
      </c>
      <c r="G28" s="963">
        <v>34629511</v>
      </c>
      <c r="H28" s="963">
        <v>35848144</v>
      </c>
      <c r="I28" s="963">
        <v>36398744</v>
      </c>
      <c r="J28" s="963">
        <v>35919916</v>
      </c>
      <c r="K28" s="963">
        <v>36676497</v>
      </c>
      <c r="L28" s="963">
        <v>36390626</v>
      </c>
      <c r="M28" s="963">
        <v>37484640</v>
      </c>
      <c r="N28" s="963">
        <v>37065955</v>
      </c>
      <c r="O28" s="963">
        <v>39441421</v>
      </c>
      <c r="P28" s="963">
        <v>39707293</v>
      </c>
      <c r="Q28" s="957">
        <v>40929376</v>
      </c>
      <c r="R28" s="191"/>
      <c r="S28" s="169"/>
      <c r="T28" s="169"/>
      <c r="U28" s="169"/>
      <c r="V28" s="169"/>
      <c r="W28" s="183"/>
      <c r="X28" s="183"/>
      <c r="Y28" s="183"/>
      <c r="Z28" s="184"/>
      <c r="AA28" s="184"/>
      <c r="AB28" s="184"/>
      <c r="AC28" s="184"/>
      <c r="AD28" s="184"/>
      <c r="AE28" s="184"/>
      <c r="AF28" s="184"/>
      <c r="AG28" s="184"/>
      <c r="AH28" s="182"/>
      <c r="AI28" s="182"/>
      <c r="AJ28" s="182"/>
      <c r="AK28" s="182"/>
      <c r="AL28" s="182"/>
      <c r="AM28" s="182"/>
      <c r="AN28" s="182"/>
    </row>
    <row r="29" spans="2:40" ht="15.75" x14ac:dyDescent="0.25">
      <c r="B29" s="336"/>
      <c r="C29" s="337" t="s">
        <v>93</v>
      </c>
      <c r="D29" s="338"/>
      <c r="E29" s="337"/>
      <c r="F29" s="963">
        <v>34480104</v>
      </c>
      <c r="G29" s="963">
        <v>33576405</v>
      </c>
      <c r="H29" s="963">
        <v>34802601</v>
      </c>
      <c r="I29" s="963">
        <v>35350324</v>
      </c>
      <c r="J29" s="963">
        <v>34868606</v>
      </c>
      <c r="K29" s="963">
        <v>35618398</v>
      </c>
      <c r="L29" s="963">
        <v>35448832</v>
      </c>
      <c r="M29" s="963">
        <v>36538279</v>
      </c>
      <c r="N29" s="963">
        <v>36127476</v>
      </c>
      <c r="O29" s="963">
        <v>38344747</v>
      </c>
      <c r="P29" s="963">
        <v>38551162</v>
      </c>
      <c r="Q29" s="957">
        <v>39761640</v>
      </c>
      <c r="R29" s="191"/>
      <c r="S29" s="169"/>
      <c r="T29" s="169"/>
      <c r="U29" s="169"/>
      <c r="V29" s="169"/>
      <c r="W29" s="183"/>
      <c r="X29" s="183"/>
      <c r="Y29" s="183"/>
      <c r="Z29" s="184"/>
      <c r="AA29" s="184"/>
      <c r="AB29" s="184"/>
      <c r="AC29" s="184"/>
      <c r="AD29" s="184"/>
      <c r="AE29" s="184"/>
      <c r="AF29" s="184"/>
      <c r="AG29" s="184"/>
      <c r="AH29" s="184"/>
      <c r="AI29" s="184"/>
      <c r="AJ29" s="184"/>
      <c r="AK29" s="184"/>
      <c r="AL29" s="184"/>
      <c r="AM29" s="184"/>
      <c r="AN29" s="184"/>
    </row>
    <row r="30" spans="2:40" ht="15.75" x14ac:dyDescent="0.25">
      <c r="B30" s="336"/>
      <c r="C30" s="337"/>
      <c r="D30" s="330" t="s">
        <v>8</v>
      </c>
      <c r="E30" s="337"/>
      <c r="F30" s="964">
        <v>17308411</v>
      </c>
      <c r="G30" s="964">
        <v>17482342</v>
      </c>
      <c r="H30" s="964">
        <v>18566879</v>
      </c>
      <c r="I30" s="964">
        <v>18165999</v>
      </c>
      <c r="J30" s="964">
        <v>18279513</v>
      </c>
      <c r="K30" s="964">
        <v>19019396</v>
      </c>
      <c r="L30" s="964">
        <v>18816616</v>
      </c>
      <c r="M30" s="964">
        <v>18810059</v>
      </c>
      <c r="N30" s="964">
        <v>18253307</v>
      </c>
      <c r="O30" s="964">
        <v>19516591</v>
      </c>
      <c r="P30" s="964">
        <v>19620687</v>
      </c>
      <c r="Q30" s="958">
        <v>19778437</v>
      </c>
      <c r="R30" s="191"/>
      <c r="S30" s="169"/>
      <c r="T30" s="169"/>
      <c r="U30" s="169"/>
      <c r="V30" s="169"/>
      <c r="W30" s="183"/>
      <c r="X30" s="183"/>
      <c r="Y30" s="183"/>
      <c r="Z30" s="184"/>
      <c r="AA30" s="184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4"/>
      <c r="AM30" s="184"/>
      <c r="AN30" s="184"/>
    </row>
    <row r="31" spans="2:40" ht="15.75" x14ac:dyDescent="0.25">
      <c r="B31" s="336"/>
      <c r="C31" s="337"/>
      <c r="D31" s="330" t="s">
        <v>9</v>
      </c>
      <c r="E31" s="330"/>
      <c r="F31" s="964">
        <v>1505162</v>
      </c>
      <c r="G31" s="964">
        <v>1531003</v>
      </c>
      <c r="H31" s="964">
        <v>1564912</v>
      </c>
      <c r="I31" s="964">
        <v>1619590</v>
      </c>
      <c r="J31" s="964">
        <v>1621663</v>
      </c>
      <c r="K31" s="964">
        <v>1674294</v>
      </c>
      <c r="L31" s="964">
        <v>1589456</v>
      </c>
      <c r="M31" s="964">
        <v>1599471</v>
      </c>
      <c r="N31" s="964">
        <v>1583218</v>
      </c>
      <c r="O31" s="964">
        <v>1560578</v>
      </c>
      <c r="P31" s="964">
        <v>1622855</v>
      </c>
      <c r="Q31" s="958">
        <v>1618314</v>
      </c>
      <c r="R31" s="191"/>
      <c r="S31" s="169"/>
      <c r="T31" s="169"/>
      <c r="U31" s="169"/>
      <c r="V31" s="169"/>
      <c r="W31" s="183"/>
      <c r="X31" s="183"/>
      <c r="Y31" s="183"/>
      <c r="Z31" s="184"/>
      <c r="AA31" s="184"/>
      <c r="AB31" s="184"/>
      <c r="AC31" s="184"/>
      <c r="AD31" s="184"/>
      <c r="AE31" s="184"/>
      <c r="AF31" s="184"/>
      <c r="AG31" s="184"/>
      <c r="AH31" s="182"/>
      <c r="AI31" s="182"/>
      <c r="AJ31" s="182"/>
      <c r="AK31" s="182"/>
      <c r="AL31" s="182"/>
      <c r="AM31" s="182"/>
      <c r="AN31" s="182"/>
    </row>
    <row r="32" spans="2:40" ht="15.75" x14ac:dyDescent="0.25">
      <c r="B32" s="336"/>
      <c r="C32" s="337"/>
      <c r="D32" s="330" t="s">
        <v>10</v>
      </c>
      <c r="E32" s="330"/>
      <c r="F32" s="964">
        <v>8498774</v>
      </c>
      <c r="G32" s="964">
        <v>8046877</v>
      </c>
      <c r="H32" s="964">
        <v>7857947</v>
      </c>
      <c r="I32" s="964">
        <v>8049408</v>
      </c>
      <c r="J32" s="964">
        <v>7772644</v>
      </c>
      <c r="K32" s="964">
        <v>7639095</v>
      </c>
      <c r="L32" s="964">
        <v>7817030</v>
      </c>
      <c r="M32" s="964">
        <v>7544715</v>
      </c>
      <c r="N32" s="964">
        <v>7603971</v>
      </c>
      <c r="O32" s="964">
        <v>7710714</v>
      </c>
      <c r="P32" s="964">
        <v>7123413</v>
      </c>
      <c r="Q32" s="958">
        <v>7604343</v>
      </c>
      <c r="R32" s="191"/>
      <c r="S32" s="165"/>
      <c r="T32" s="165"/>
      <c r="U32" s="165"/>
      <c r="V32" s="165"/>
      <c r="W32" s="181"/>
      <c r="X32" s="181"/>
      <c r="Y32" s="181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</row>
    <row r="33" spans="2:40" ht="15.75" x14ac:dyDescent="0.25">
      <c r="B33" s="339"/>
      <c r="C33" s="340"/>
      <c r="D33" s="340" t="s">
        <v>94</v>
      </c>
      <c r="E33" s="340"/>
      <c r="F33" s="964">
        <v>5912271</v>
      </c>
      <c r="G33" s="964">
        <v>5535486</v>
      </c>
      <c r="H33" s="964">
        <v>6278879</v>
      </c>
      <c r="I33" s="964">
        <v>6657175</v>
      </c>
      <c r="J33" s="964">
        <v>6381615</v>
      </c>
      <c r="K33" s="964">
        <v>6497345</v>
      </c>
      <c r="L33" s="964">
        <v>6585738</v>
      </c>
      <c r="M33" s="964">
        <v>7669155</v>
      </c>
      <c r="N33" s="964">
        <v>7915087</v>
      </c>
      <c r="O33" s="964">
        <v>8745233</v>
      </c>
      <c r="P33" s="964">
        <v>9487129</v>
      </c>
      <c r="Q33" s="958">
        <v>9882954</v>
      </c>
      <c r="R33" s="191"/>
      <c r="S33" s="165"/>
      <c r="T33" s="169"/>
      <c r="U33" s="165"/>
      <c r="V33" s="169"/>
      <c r="W33" s="183"/>
      <c r="X33" s="183"/>
      <c r="Y33" s="183"/>
      <c r="Z33" s="184"/>
      <c r="AA33" s="184"/>
      <c r="AB33" s="184"/>
      <c r="AC33" s="184"/>
      <c r="AD33" s="184"/>
      <c r="AE33" s="184"/>
      <c r="AF33" s="184"/>
      <c r="AG33" s="184"/>
      <c r="AH33" s="182"/>
      <c r="AI33" s="182"/>
      <c r="AJ33" s="182"/>
      <c r="AK33" s="182"/>
      <c r="AL33" s="182"/>
      <c r="AM33" s="182"/>
      <c r="AN33" s="182"/>
    </row>
    <row r="34" spans="2:40" ht="15.75" x14ac:dyDescent="0.25">
      <c r="B34" s="341"/>
      <c r="C34" s="342"/>
      <c r="D34" s="343" t="s">
        <v>95</v>
      </c>
      <c r="E34" s="342"/>
      <c r="F34" s="964">
        <v>1255486</v>
      </c>
      <c r="G34" s="964">
        <v>980697</v>
      </c>
      <c r="H34" s="964">
        <v>533984</v>
      </c>
      <c r="I34" s="964">
        <v>858152</v>
      </c>
      <c r="J34" s="964">
        <v>813171</v>
      </c>
      <c r="K34" s="964">
        <v>788268</v>
      </c>
      <c r="L34" s="964">
        <v>639992</v>
      </c>
      <c r="M34" s="964">
        <v>914879</v>
      </c>
      <c r="N34" s="964">
        <v>771893</v>
      </c>
      <c r="O34" s="964">
        <v>811631</v>
      </c>
      <c r="P34" s="964">
        <v>697078</v>
      </c>
      <c r="Q34" s="958">
        <v>877592</v>
      </c>
      <c r="R34" s="191"/>
      <c r="S34" s="165"/>
      <c r="T34" s="169"/>
      <c r="U34" s="169"/>
      <c r="V34" s="169"/>
      <c r="W34" s="183"/>
      <c r="X34" s="183"/>
      <c r="Y34" s="183"/>
      <c r="Z34" s="184"/>
      <c r="AA34" s="184"/>
      <c r="AB34" s="184"/>
      <c r="AC34" s="184"/>
      <c r="AD34" s="184"/>
      <c r="AE34" s="184"/>
      <c r="AF34" s="184"/>
      <c r="AG34" s="184"/>
      <c r="AH34" s="184"/>
      <c r="AI34" s="184"/>
      <c r="AJ34" s="184"/>
      <c r="AK34" s="184"/>
      <c r="AL34" s="184"/>
      <c r="AM34" s="184"/>
      <c r="AN34" s="184"/>
    </row>
    <row r="35" spans="2:40" ht="15.75" x14ac:dyDescent="0.25">
      <c r="B35" s="344"/>
      <c r="C35" s="345" t="s">
        <v>96</v>
      </c>
      <c r="D35" s="345"/>
      <c r="E35" s="345"/>
      <c r="F35" s="963">
        <v>1049800</v>
      </c>
      <c r="G35" s="963">
        <v>1053106</v>
      </c>
      <c r="H35" s="963">
        <v>1045543</v>
      </c>
      <c r="I35" s="963">
        <v>1048420</v>
      </c>
      <c r="J35" s="963">
        <v>1051310</v>
      </c>
      <c r="K35" s="963">
        <v>1058099</v>
      </c>
      <c r="L35" s="963">
        <v>941794</v>
      </c>
      <c r="M35" s="963">
        <v>946361</v>
      </c>
      <c r="N35" s="963">
        <v>938479</v>
      </c>
      <c r="O35" s="963">
        <v>1096674</v>
      </c>
      <c r="P35" s="963">
        <v>1156131</v>
      </c>
      <c r="Q35" s="957">
        <v>1167736</v>
      </c>
      <c r="R35" s="191"/>
      <c r="S35" s="165"/>
      <c r="T35" s="169"/>
      <c r="U35" s="169"/>
      <c r="V35" s="169"/>
      <c r="W35" s="183"/>
      <c r="X35" s="183"/>
      <c r="Y35" s="183"/>
      <c r="Z35" s="184"/>
      <c r="AA35" s="184"/>
      <c r="AB35" s="184"/>
      <c r="AC35" s="184"/>
      <c r="AD35" s="184"/>
      <c r="AE35" s="184"/>
      <c r="AF35" s="184"/>
      <c r="AG35" s="184"/>
      <c r="AH35" s="184"/>
      <c r="AI35" s="184"/>
      <c r="AJ35" s="184"/>
      <c r="AK35" s="184"/>
      <c r="AL35" s="184"/>
      <c r="AM35" s="184"/>
      <c r="AN35" s="184"/>
    </row>
    <row r="36" spans="2:40" ht="15.75" x14ac:dyDescent="0.25">
      <c r="B36" s="344"/>
      <c r="C36" s="345"/>
      <c r="D36" s="345" t="s">
        <v>97</v>
      </c>
      <c r="E36" s="345"/>
      <c r="F36" s="964">
        <v>5777</v>
      </c>
      <c r="G36" s="964">
        <v>12708</v>
      </c>
      <c r="H36" s="964">
        <v>11143</v>
      </c>
      <c r="I36" s="964">
        <v>5547</v>
      </c>
      <c r="J36" s="964">
        <v>5919</v>
      </c>
      <c r="K36" s="964">
        <v>5989</v>
      </c>
      <c r="L36" s="964">
        <v>3599</v>
      </c>
      <c r="M36" s="964">
        <v>3599</v>
      </c>
      <c r="N36" s="964">
        <v>3599</v>
      </c>
      <c r="O36" s="964">
        <v>39983</v>
      </c>
      <c r="P36" s="964">
        <v>27680</v>
      </c>
      <c r="Q36" s="958">
        <v>29551</v>
      </c>
      <c r="R36" s="191"/>
      <c r="S36" s="165"/>
      <c r="T36" s="169"/>
      <c r="U36" s="169"/>
      <c r="V36" s="169"/>
      <c r="W36" s="183"/>
      <c r="X36" s="183"/>
      <c r="Y36" s="183"/>
      <c r="Z36" s="184"/>
      <c r="AA36" s="184"/>
      <c r="AB36" s="184"/>
      <c r="AC36" s="184"/>
      <c r="AD36" s="184"/>
      <c r="AE36" s="184"/>
      <c r="AF36" s="184"/>
      <c r="AG36" s="184"/>
      <c r="AH36" s="184"/>
      <c r="AI36" s="184"/>
      <c r="AJ36" s="184"/>
      <c r="AK36" s="184"/>
      <c r="AL36" s="184"/>
      <c r="AM36" s="184"/>
      <c r="AN36" s="184"/>
    </row>
    <row r="37" spans="2:40" ht="15.75" x14ac:dyDescent="0.25">
      <c r="B37" s="344"/>
      <c r="C37" s="346"/>
      <c r="D37" s="347" t="s">
        <v>15</v>
      </c>
      <c r="E37" s="345"/>
      <c r="F37" s="964">
        <v>0</v>
      </c>
      <c r="G37" s="964">
        <v>0</v>
      </c>
      <c r="H37" s="964">
        <v>0</v>
      </c>
      <c r="I37" s="964">
        <v>0</v>
      </c>
      <c r="J37" s="964">
        <v>0</v>
      </c>
      <c r="K37" s="964">
        <v>0</v>
      </c>
      <c r="L37" s="964">
        <v>0</v>
      </c>
      <c r="M37" s="964">
        <v>0</v>
      </c>
      <c r="N37" s="963">
        <v>0</v>
      </c>
      <c r="O37" s="964">
        <v>0</v>
      </c>
      <c r="P37" s="964">
        <v>0</v>
      </c>
      <c r="Q37" s="958">
        <v>0</v>
      </c>
      <c r="R37" s="191"/>
      <c r="S37" s="165"/>
      <c r="T37" s="169"/>
      <c r="U37" s="169"/>
      <c r="V37" s="169"/>
      <c r="W37" s="183"/>
      <c r="X37" s="183"/>
      <c r="Y37" s="183"/>
      <c r="Z37" s="184"/>
      <c r="AA37" s="184"/>
      <c r="AB37" s="184"/>
      <c r="AC37" s="184"/>
      <c r="AD37" s="184"/>
      <c r="AE37" s="184"/>
      <c r="AF37" s="184"/>
      <c r="AG37" s="184"/>
      <c r="AH37" s="184"/>
      <c r="AI37" s="184"/>
      <c r="AJ37" s="184"/>
      <c r="AK37" s="184"/>
      <c r="AL37" s="184"/>
      <c r="AM37" s="184"/>
      <c r="AN37" s="184"/>
    </row>
    <row r="38" spans="2:40" ht="15.75" x14ac:dyDescent="0.25">
      <c r="B38" s="348"/>
      <c r="C38" s="349"/>
      <c r="D38" s="350" t="s">
        <v>16</v>
      </c>
      <c r="E38" s="350"/>
      <c r="F38" s="964">
        <v>628037</v>
      </c>
      <c r="G38" s="964">
        <v>621226</v>
      </c>
      <c r="H38" s="964">
        <v>611702</v>
      </c>
      <c r="I38" s="964">
        <v>616762</v>
      </c>
      <c r="J38" s="964">
        <v>615753</v>
      </c>
      <c r="K38" s="964">
        <v>619059</v>
      </c>
      <c r="L38" s="964">
        <v>621810</v>
      </c>
      <c r="M38" s="964">
        <v>623665</v>
      </c>
      <c r="N38" s="964">
        <v>613025</v>
      </c>
      <c r="O38" s="964">
        <v>616947</v>
      </c>
      <c r="P38" s="964">
        <v>614706</v>
      </c>
      <c r="Q38" s="958">
        <v>620174</v>
      </c>
      <c r="R38" s="191"/>
      <c r="S38" s="165"/>
      <c r="T38" s="169"/>
      <c r="U38" s="164"/>
      <c r="V38" s="169"/>
      <c r="W38" s="183"/>
      <c r="X38" s="183"/>
      <c r="Y38" s="183"/>
      <c r="Z38" s="184"/>
      <c r="AA38" s="184"/>
      <c r="AB38" s="184"/>
      <c r="AC38" s="184"/>
      <c r="AD38" s="184"/>
      <c r="AE38" s="184"/>
      <c r="AF38" s="184"/>
      <c r="AG38" s="184"/>
      <c r="AH38" s="184"/>
      <c r="AI38" s="184"/>
      <c r="AJ38" s="184"/>
      <c r="AK38" s="184"/>
      <c r="AL38" s="184"/>
      <c r="AM38" s="184"/>
      <c r="AN38" s="184"/>
    </row>
    <row r="39" spans="2:40" ht="15.75" x14ac:dyDescent="0.25">
      <c r="B39" s="339"/>
      <c r="C39" s="346"/>
      <c r="D39" s="345" t="s">
        <v>98</v>
      </c>
      <c r="E39" s="345"/>
      <c r="F39" s="964">
        <v>0</v>
      </c>
      <c r="G39" s="964">
        <v>0</v>
      </c>
      <c r="H39" s="964">
        <v>0</v>
      </c>
      <c r="I39" s="964">
        <v>0</v>
      </c>
      <c r="J39" s="964">
        <v>0</v>
      </c>
      <c r="K39" s="964">
        <v>0</v>
      </c>
      <c r="L39" s="964">
        <v>0</v>
      </c>
      <c r="M39" s="964">
        <v>0</v>
      </c>
      <c r="N39" s="964">
        <v>0</v>
      </c>
      <c r="O39" s="964">
        <v>0</v>
      </c>
      <c r="P39" s="964">
        <v>0</v>
      </c>
      <c r="Q39" s="958">
        <v>0</v>
      </c>
      <c r="R39" s="191"/>
      <c r="S39" s="165"/>
      <c r="T39" s="169"/>
      <c r="U39" s="169"/>
      <c r="V39" s="169"/>
      <c r="W39" s="183"/>
      <c r="X39" s="183"/>
      <c r="Y39" s="183"/>
      <c r="Z39" s="184"/>
      <c r="AA39" s="184"/>
      <c r="AB39" s="184"/>
      <c r="AC39" s="184"/>
      <c r="AD39" s="184"/>
      <c r="AE39" s="184"/>
      <c r="AF39" s="184"/>
      <c r="AG39" s="184"/>
      <c r="AH39" s="182"/>
      <c r="AI39" s="182"/>
      <c r="AJ39" s="182"/>
      <c r="AK39" s="182"/>
      <c r="AL39" s="182"/>
      <c r="AM39" s="182"/>
      <c r="AN39" s="182"/>
    </row>
    <row r="40" spans="2:40" ht="16.5" thickBot="1" x14ac:dyDescent="0.3">
      <c r="B40" s="341"/>
      <c r="C40" s="351"/>
      <c r="D40" s="340" t="s">
        <v>99</v>
      </c>
      <c r="E40" s="340"/>
      <c r="F40" s="964">
        <v>415986</v>
      </c>
      <c r="G40" s="964">
        <v>419172</v>
      </c>
      <c r="H40" s="964">
        <v>422698</v>
      </c>
      <c r="I40" s="964">
        <v>426111</v>
      </c>
      <c r="J40" s="964">
        <v>429638</v>
      </c>
      <c r="K40" s="964">
        <v>433051</v>
      </c>
      <c r="L40" s="964">
        <v>316385</v>
      </c>
      <c r="M40" s="964">
        <v>319097</v>
      </c>
      <c r="N40" s="964">
        <v>321855</v>
      </c>
      <c r="O40" s="964">
        <v>439744</v>
      </c>
      <c r="P40" s="964">
        <v>513745</v>
      </c>
      <c r="Q40" s="958">
        <v>518011</v>
      </c>
      <c r="R40" s="191"/>
      <c r="S40" s="165"/>
      <c r="T40" s="169"/>
      <c r="U40" s="169"/>
      <c r="V40" s="169"/>
      <c r="W40" s="183"/>
      <c r="X40" s="183"/>
      <c r="Y40" s="183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4"/>
      <c r="AK40" s="184"/>
      <c r="AL40" s="184"/>
      <c r="AM40" s="184"/>
      <c r="AN40" s="184"/>
    </row>
    <row r="41" spans="2:40" ht="16.5" thickBot="1" x14ac:dyDescent="0.3">
      <c r="B41" s="352" t="s">
        <v>100</v>
      </c>
      <c r="C41" s="353"/>
      <c r="D41" s="353"/>
      <c r="E41" s="353"/>
      <c r="F41" s="963">
        <v>36633259</v>
      </c>
      <c r="G41" s="963">
        <v>36212362</v>
      </c>
      <c r="H41" s="963">
        <v>37227160</v>
      </c>
      <c r="I41" s="963">
        <v>37516442</v>
      </c>
      <c r="J41" s="963">
        <v>37113481</v>
      </c>
      <c r="K41" s="963">
        <v>37577895</v>
      </c>
      <c r="L41" s="963">
        <v>37394203</v>
      </c>
      <c r="M41" s="963">
        <v>38398642</v>
      </c>
      <c r="N41" s="963">
        <v>38317192</v>
      </c>
      <c r="O41" s="963">
        <v>40655320</v>
      </c>
      <c r="P41" s="963">
        <v>40630986</v>
      </c>
      <c r="Q41" s="957">
        <v>41200832</v>
      </c>
      <c r="R41" s="191"/>
      <c r="S41" s="165"/>
      <c r="T41" s="166"/>
      <c r="U41" s="169"/>
      <c r="V41" s="169"/>
      <c r="W41" s="183"/>
      <c r="X41" s="183"/>
      <c r="Y41" s="183"/>
      <c r="Z41" s="184"/>
      <c r="AA41" s="184"/>
      <c r="AB41" s="184"/>
      <c r="AC41" s="184"/>
      <c r="AD41" s="184"/>
      <c r="AE41" s="184"/>
      <c r="AF41" s="184"/>
      <c r="AG41" s="184"/>
      <c r="AH41" s="184"/>
      <c r="AI41" s="184"/>
      <c r="AJ41" s="184"/>
      <c r="AK41" s="184"/>
      <c r="AL41" s="184"/>
      <c r="AM41" s="184"/>
      <c r="AN41" s="184"/>
    </row>
    <row r="42" spans="2:40" ht="15.75" x14ac:dyDescent="0.25">
      <c r="B42" s="334" t="s">
        <v>101</v>
      </c>
      <c r="C42" s="335"/>
      <c r="D42" s="335"/>
      <c r="E42" s="354"/>
      <c r="F42" s="963">
        <v>1271008</v>
      </c>
      <c r="G42" s="963">
        <v>1367836</v>
      </c>
      <c r="H42" s="963">
        <v>1479446</v>
      </c>
      <c r="I42" s="963">
        <v>1633685</v>
      </c>
      <c r="J42" s="963">
        <v>1568809</v>
      </c>
      <c r="K42" s="963">
        <v>1354402</v>
      </c>
      <c r="L42" s="963">
        <v>1670094</v>
      </c>
      <c r="M42" s="963">
        <v>1673208</v>
      </c>
      <c r="N42" s="963">
        <v>1668271</v>
      </c>
      <c r="O42" s="963">
        <v>1795987</v>
      </c>
      <c r="P42" s="963">
        <v>2077101</v>
      </c>
      <c r="Q42" s="957">
        <v>1859039</v>
      </c>
      <c r="R42" s="191"/>
      <c r="S42" s="165"/>
      <c r="T42" s="166"/>
      <c r="U42" s="169"/>
      <c r="V42" s="169"/>
      <c r="W42" s="183"/>
      <c r="X42" s="183"/>
      <c r="Y42" s="183"/>
      <c r="Z42" s="184"/>
      <c r="AA42" s="184"/>
      <c r="AB42" s="184"/>
      <c r="AC42" s="184"/>
      <c r="AD42" s="184"/>
      <c r="AE42" s="184"/>
      <c r="AF42" s="184"/>
      <c r="AG42" s="184"/>
      <c r="AH42" s="184"/>
      <c r="AI42" s="184"/>
      <c r="AJ42" s="184"/>
      <c r="AK42" s="184"/>
      <c r="AL42" s="184"/>
      <c r="AM42" s="184"/>
      <c r="AN42" s="184"/>
    </row>
    <row r="43" spans="2:40" ht="15.75" x14ac:dyDescent="0.25">
      <c r="B43" s="329"/>
      <c r="C43" s="330" t="s">
        <v>20</v>
      </c>
      <c r="D43" s="330"/>
      <c r="E43" s="330"/>
      <c r="F43" s="964">
        <v>27415</v>
      </c>
      <c r="G43" s="964">
        <v>58021</v>
      </c>
      <c r="H43" s="964">
        <v>74201</v>
      </c>
      <c r="I43" s="964">
        <v>101800</v>
      </c>
      <c r="J43" s="964">
        <v>141031</v>
      </c>
      <c r="K43" s="964">
        <v>-13563</v>
      </c>
      <c r="L43" s="964">
        <v>11346</v>
      </c>
      <c r="M43" s="964">
        <v>60044</v>
      </c>
      <c r="N43" s="964">
        <v>97398</v>
      </c>
      <c r="O43" s="964">
        <v>131807</v>
      </c>
      <c r="P43" s="964">
        <v>172694</v>
      </c>
      <c r="Q43" s="958">
        <v>22424</v>
      </c>
      <c r="R43" s="191"/>
      <c r="S43" s="165"/>
      <c r="T43" s="166"/>
      <c r="U43" s="169"/>
      <c r="V43" s="169"/>
      <c r="W43" s="183"/>
      <c r="X43" s="183"/>
      <c r="Y43" s="183"/>
      <c r="Z43" s="184"/>
      <c r="AA43" s="184"/>
      <c r="AB43" s="184"/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  <c r="AM43" s="184"/>
      <c r="AN43" s="184"/>
    </row>
    <row r="44" spans="2:40" ht="15.75" x14ac:dyDescent="0.25">
      <c r="B44" s="329"/>
      <c r="C44" s="330" t="s">
        <v>21</v>
      </c>
      <c r="D44" s="330"/>
      <c r="E44" s="330"/>
      <c r="F44" s="964">
        <v>374527</v>
      </c>
      <c r="G44" s="964">
        <v>362128</v>
      </c>
      <c r="H44" s="964">
        <v>368891</v>
      </c>
      <c r="I44" s="964">
        <v>370786</v>
      </c>
      <c r="J44" s="964">
        <v>365884</v>
      </c>
      <c r="K44" s="964">
        <v>382902</v>
      </c>
      <c r="L44" s="964">
        <v>392671</v>
      </c>
      <c r="M44" s="964">
        <v>394307</v>
      </c>
      <c r="N44" s="964">
        <v>392975</v>
      </c>
      <c r="O44" s="964">
        <v>361605</v>
      </c>
      <c r="P44" s="964">
        <v>361217</v>
      </c>
      <c r="Q44" s="958">
        <v>340470</v>
      </c>
      <c r="R44" s="191"/>
      <c r="S44" s="165"/>
      <c r="T44" s="166"/>
      <c r="U44" s="169"/>
      <c r="V44" s="169"/>
      <c r="W44" s="183"/>
      <c r="X44" s="183"/>
      <c r="Y44" s="183"/>
      <c r="Z44" s="184"/>
      <c r="AA44" s="184"/>
      <c r="AB44" s="184"/>
      <c r="AC44" s="184"/>
      <c r="AD44" s="184"/>
      <c r="AE44" s="184"/>
      <c r="AF44" s="184"/>
      <c r="AG44" s="184"/>
      <c r="AH44" s="184"/>
      <c r="AI44" s="184"/>
      <c r="AJ44" s="184"/>
      <c r="AK44" s="184"/>
      <c r="AL44" s="184"/>
      <c r="AM44" s="184"/>
      <c r="AN44" s="184"/>
    </row>
    <row r="45" spans="2:40" ht="15.75" x14ac:dyDescent="0.25">
      <c r="B45" s="329"/>
      <c r="C45" s="330" t="s">
        <v>22</v>
      </c>
      <c r="D45" s="330"/>
      <c r="E45" s="330"/>
      <c r="F45" s="964">
        <v>0</v>
      </c>
      <c r="G45" s="964">
        <v>0</v>
      </c>
      <c r="H45" s="964">
        <v>0</v>
      </c>
      <c r="I45" s="964">
        <v>0</v>
      </c>
      <c r="J45" s="964">
        <v>0</v>
      </c>
      <c r="K45" s="964">
        <v>0</v>
      </c>
      <c r="L45" s="964">
        <v>0</v>
      </c>
      <c r="M45" s="964">
        <v>0</v>
      </c>
      <c r="N45" s="963">
        <v>0</v>
      </c>
      <c r="O45" s="964">
        <v>0</v>
      </c>
      <c r="P45" s="964">
        <v>0</v>
      </c>
      <c r="Q45" s="958">
        <v>0</v>
      </c>
      <c r="R45" s="191"/>
      <c r="S45" s="165"/>
      <c r="T45" s="165"/>
      <c r="U45" s="165"/>
      <c r="V45" s="165"/>
      <c r="W45" s="181"/>
      <c r="X45" s="181"/>
      <c r="Y45" s="181"/>
      <c r="Z45" s="182"/>
      <c r="AA45" s="182"/>
      <c r="AB45" s="182"/>
      <c r="AC45" s="182"/>
      <c r="AD45" s="182"/>
      <c r="AE45" s="182"/>
      <c r="AF45" s="182"/>
      <c r="AG45" s="182"/>
      <c r="AH45" s="182"/>
      <c r="AI45" s="182"/>
      <c r="AJ45" s="182"/>
      <c r="AK45" s="182"/>
      <c r="AL45" s="182"/>
      <c r="AM45" s="182"/>
      <c r="AN45" s="182"/>
    </row>
    <row r="46" spans="2:40" ht="15.75" x14ac:dyDescent="0.25">
      <c r="B46" s="329"/>
      <c r="C46" s="330" t="s">
        <v>23</v>
      </c>
      <c r="D46" s="330"/>
      <c r="E46" s="330"/>
      <c r="F46" s="964">
        <v>440401</v>
      </c>
      <c r="G46" s="964">
        <v>421382</v>
      </c>
      <c r="H46" s="964">
        <v>483719</v>
      </c>
      <c r="I46" s="964">
        <v>444472</v>
      </c>
      <c r="J46" s="964">
        <v>408102</v>
      </c>
      <c r="K46" s="964">
        <v>350721</v>
      </c>
      <c r="L46" s="964">
        <v>474199</v>
      </c>
      <c r="M46" s="964">
        <v>429911</v>
      </c>
      <c r="N46" s="964">
        <v>513097</v>
      </c>
      <c r="O46" s="964">
        <v>477874</v>
      </c>
      <c r="P46" s="964">
        <v>468472</v>
      </c>
      <c r="Q46" s="958">
        <v>753975</v>
      </c>
      <c r="R46" s="191"/>
      <c r="S46" s="165"/>
      <c r="T46" s="165"/>
      <c r="U46" s="165"/>
      <c r="V46" s="185"/>
      <c r="W46" s="183"/>
      <c r="X46" s="183"/>
      <c r="Y46" s="183"/>
      <c r="Z46" s="184"/>
      <c r="AA46" s="184"/>
      <c r="AB46" s="184"/>
      <c r="AC46" s="184"/>
      <c r="AD46" s="184"/>
      <c r="AE46" s="184"/>
      <c r="AF46" s="184"/>
      <c r="AG46" s="184"/>
      <c r="AH46" s="182"/>
      <c r="AI46" s="182"/>
      <c r="AJ46" s="182"/>
      <c r="AK46" s="182"/>
      <c r="AL46" s="182"/>
      <c r="AM46" s="182"/>
      <c r="AN46" s="182"/>
    </row>
    <row r="47" spans="2:40" ht="15.75" x14ac:dyDescent="0.25">
      <c r="B47" s="329"/>
      <c r="C47" s="355" t="s">
        <v>79</v>
      </c>
      <c r="D47" s="330"/>
      <c r="E47" s="330"/>
      <c r="F47" s="964">
        <v>240088</v>
      </c>
      <c r="G47" s="964">
        <v>331095</v>
      </c>
      <c r="H47" s="964">
        <v>295934</v>
      </c>
      <c r="I47" s="964">
        <v>386194</v>
      </c>
      <c r="J47" s="964">
        <v>404078</v>
      </c>
      <c r="K47" s="964">
        <v>297693</v>
      </c>
      <c r="L47" s="964">
        <v>626386</v>
      </c>
      <c r="M47" s="964">
        <v>570039</v>
      </c>
      <c r="N47" s="964">
        <v>547361</v>
      </c>
      <c r="O47" s="964">
        <v>697535</v>
      </c>
      <c r="P47" s="964">
        <v>893555</v>
      </c>
      <c r="Q47" s="958">
        <v>554576</v>
      </c>
      <c r="R47" s="191"/>
      <c r="S47" s="169"/>
      <c r="T47" s="169"/>
      <c r="U47" s="169"/>
      <c r="V47" s="169"/>
      <c r="W47" s="183"/>
      <c r="X47" s="183"/>
      <c r="Y47" s="183"/>
      <c r="Z47" s="184"/>
      <c r="AA47" s="184"/>
      <c r="AB47" s="184"/>
      <c r="AC47" s="184"/>
      <c r="AD47" s="184"/>
      <c r="AE47" s="184"/>
      <c r="AF47" s="184"/>
      <c r="AG47" s="184"/>
      <c r="AH47" s="184"/>
      <c r="AI47" s="184"/>
      <c r="AJ47" s="184"/>
      <c r="AK47" s="184"/>
      <c r="AL47" s="184"/>
      <c r="AM47" s="184"/>
      <c r="AN47" s="184"/>
    </row>
    <row r="48" spans="2:40" ht="16.5" thickBot="1" x14ac:dyDescent="0.3">
      <c r="B48" s="332"/>
      <c r="C48" s="356" t="s">
        <v>24</v>
      </c>
      <c r="D48" s="333"/>
      <c r="E48" s="333"/>
      <c r="F48" s="964">
        <v>188577</v>
      </c>
      <c r="G48" s="964">
        <v>195210</v>
      </c>
      <c r="H48" s="964">
        <v>256701</v>
      </c>
      <c r="I48" s="964">
        <v>330433</v>
      </c>
      <c r="J48" s="964">
        <v>249714</v>
      </c>
      <c r="K48" s="964">
        <v>336649</v>
      </c>
      <c r="L48" s="964">
        <v>165492</v>
      </c>
      <c r="M48" s="964">
        <v>218907</v>
      </c>
      <c r="N48" s="964">
        <v>117440</v>
      </c>
      <c r="O48" s="964">
        <v>127166</v>
      </c>
      <c r="P48" s="964">
        <v>181163</v>
      </c>
      <c r="Q48" s="958">
        <v>187594</v>
      </c>
      <c r="R48" s="191"/>
      <c r="S48" s="169"/>
      <c r="T48" s="169"/>
      <c r="U48" s="169"/>
      <c r="V48" s="169"/>
      <c r="W48" s="183"/>
      <c r="X48" s="183"/>
      <c r="Y48" s="183"/>
      <c r="Z48" s="184"/>
      <c r="AA48" s="184"/>
      <c r="AB48" s="184"/>
      <c r="AC48" s="184"/>
      <c r="AD48" s="184"/>
      <c r="AE48" s="184"/>
      <c r="AF48" s="184"/>
      <c r="AG48" s="184"/>
      <c r="AH48" s="184"/>
      <c r="AI48" s="184"/>
      <c r="AJ48" s="184"/>
      <c r="AK48" s="184"/>
      <c r="AL48" s="184"/>
      <c r="AM48" s="184"/>
      <c r="AN48" s="184"/>
    </row>
    <row r="49" spans="2:40" ht="16.5" thickBot="1" x14ac:dyDescent="0.3">
      <c r="B49" s="352" t="s">
        <v>25</v>
      </c>
      <c r="C49" s="353"/>
      <c r="D49" s="353"/>
      <c r="E49" s="353"/>
      <c r="F49" s="963">
        <v>37904267</v>
      </c>
      <c r="G49" s="963">
        <v>37580198</v>
      </c>
      <c r="H49" s="963">
        <v>38706606</v>
      </c>
      <c r="I49" s="963">
        <v>39150127</v>
      </c>
      <c r="J49" s="963">
        <v>38682290</v>
      </c>
      <c r="K49" s="963">
        <v>38932297</v>
      </c>
      <c r="L49" s="963">
        <v>39064297</v>
      </c>
      <c r="M49" s="963">
        <v>40071850</v>
      </c>
      <c r="N49" s="963">
        <v>39985463</v>
      </c>
      <c r="O49" s="963">
        <v>42451307</v>
      </c>
      <c r="P49" s="963">
        <v>42708087</v>
      </c>
      <c r="Q49" s="957">
        <v>43059871</v>
      </c>
      <c r="R49" s="191"/>
      <c r="S49" s="169"/>
      <c r="T49" s="169"/>
      <c r="U49" s="169"/>
      <c r="V49" s="169"/>
      <c r="W49" s="183"/>
      <c r="X49" s="183"/>
      <c r="Y49" s="183"/>
      <c r="Z49" s="184"/>
      <c r="AA49" s="184"/>
      <c r="AB49" s="184"/>
      <c r="AC49" s="184"/>
      <c r="AD49" s="184"/>
      <c r="AE49" s="184"/>
      <c r="AF49" s="184"/>
      <c r="AG49" s="184"/>
      <c r="AH49" s="184"/>
      <c r="AI49" s="184"/>
      <c r="AJ49" s="184"/>
      <c r="AK49" s="184"/>
      <c r="AL49" s="184"/>
      <c r="AM49" s="184"/>
      <c r="AN49" s="184"/>
    </row>
    <row r="50" spans="2:40" ht="15.75" x14ac:dyDescent="0.25">
      <c r="B50" s="334" t="s">
        <v>26</v>
      </c>
      <c r="C50" s="335"/>
      <c r="D50" s="335"/>
      <c r="E50" s="335"/>
      <c r="F50" s="963">
        <v>4209372</v>
      </c>
      <c r="G50" s="963">
        <v>4254781</v>
      </c>
      <c r="H50" s="963">
        <v>4338193</v>
      </c>
      <c r="I50" s="963">
        <v>4339819</v>
      </c>
      <c r="J50" s="963">
        <v>4348653</v>
      </c>
      <c r="K50" s="963">
        <v>4343568</v>
      </c>
      <c r="L50" s="963">
        <v>4409872</v>
      </c>
      <c r="M50" s="963">
        <v>4496102</v>
      </c>
      <c r="N50" s="963">
        <v>4573413</v>
      </c>
      <c r="O50" s="963">
        <v>4623466</v>
      </c>
      <c r="P50" s="963">
        <v>4698922</v>
      </c>
      <c r="Q50" s="957">
        <v>4609321</v>
      </c>
      <c r="R50" s="191"/>
      <c r="S50" s="169"/>
      <c r="T50" s="169"/>
      <c r="U50" s="169"/>
      <c r="V50" s="169"/>
      <c r="W50" s="183"/>
      <c r="X50" s="183"/>
      <c r="Y50" s="183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4"/>
      <c r="AK50" s="184"/>
      <c r="AL50" s="184"/>
      <c r="AM50" s="184"/>
      <c r="AN50" s="184"/>
    </row>
    <row r="51" spans="2:40" ht="15.75" x14ac:dyDescent="0.25">
      <c r="B51" s="329"/>
      <c r="C51" s="330" t="s">
        <v>102</v>
      </c>
      <c r="D51" s="330"/>
      <c r="E51" s="330"/>
      <c r="F51" s="964">
        <v>23822</v>
      </c>
      <c r="G51" s="964">
        <v>23822</v>
      </c>
      <c r="H51" s="964">
        <v>23822</v>
      </c>
      <c r="I51" s="964">
        <v>23822</v>
      </c>
      <c r="J51" s="964">
        <v>23822</v>
      </c>
      <c r="K51" s="964">
        <v>23822</v>
      </c>
      <c r="L51" s="964">
        <v>23822</v>
      </c>
      <c r="M51" s="964">
        <v>23822</v>
      </c>
      <c r="N51" s="964">
        <v>23822</v>
      </c>
      <c r="O51" s="964">
        <v>23822</v>
      </c>
      <c r="P51" s="964">
        <v>23822</v>
      </c>
      <c r="Q51" s="958">
        <v>23822</v>
      </c>
      <c r="R51" s="191"/>
      <c r="S51" s="169"/>
      <c r="T51" s="164"/>
      <c r="U51" s="169"/>
      <c r="V51" s="169"/>
      <c r="W51" s="183"/>
      <c r="X51" s="183"/>
      <c r="Y51" s="183"/>
      <c r="Z51" s="184"/>
      <c r="AA51" s="184"/>
      <c r="AB51" s="184"/>
      <c r="AC51" s="184"/>
      <c r="AD51" s="184"/>
      <c r="AE51" s="184"/>
      <c r="AF51" s="184"/>
      <c r="AG51" s="184"/>
      <c r="AH51" s="184"/>
      <c r="AI51" s="184"/>
      <c r="AJ51" s="184"/>
      <c r="AK51" s="184"/>
      <c r="AL51" s="184"/>
      <c r="AM51" s="184"/>
      <c r="AN51" s="184"/>
    </row>
    <row r="52" spans="2:40" ht="15.75" x14ac:dyDescent="0.25">
      <c r="B52" s="357"/>
      <c r="C52" s="358"/>
      <c r="D52" s="358" t="s">
        <v>28</v>
      </c>
      <c r="E52" s="359"/>
      <c r="F52" s="964">
        <v>23822</v>
      </c>
      <c r="G52" s="964">
        <v>23822</v>
      </c>
      <c r="H52" s="964">
        <v>23822</v>
      </c>
      <c r="I52" s="964">
        <v>23822</v>
      </c>
      <c r="J52" s="964">
        <v>23822</v>
      </c>
      <c r="K52" s="964">
        <v>23822</v>
      </c>
      <c r="L52" s="964">
        <v>23822</v>
      </c>
      <c r="M52" s="964">
        <v>23822</v>
      </c>
      <c r="N52" s="964">
        <v>23822</v>
      </c>
      <c r="O52" s="964">
        <v>23822</v>
      </c>
      <c r="P52" s="964">
        <v>23822</v>
      </c>
      <c r="Q52" s="958">
        <v>23822</v>
      </c>
      <c r="R52" s="191"/>
      <c r="S52" s="169"/>
      <c r="T52" s="164"/>
      <c r="U52" s="169"/>
      <c r="V52" s="169"/>
      <c r="W52" s="183"/>
      <c r="X52" s="183"/>
      <c r="Y52" s="183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4"/>
      <c r="AK52" s="184"/>
      <c r="AL52" s="184"/>
      <c r="AM52" s="184"/>
      <c r="AN52" s="184"/>
    </row>
    <row r="53" spans="2:40" ht="15.75" x14ac:dyDescent="0.25">
      <c r="B53" s="360"/>
      <c r="C53" s="337"/>
      <c r="D53" s="337" t="s">
        <v>29</v>
      </c>
      <c r="E53" s="346"/>
      <c r="F53" s="964">
        <v>0</v>
      </c>
      <c r="G53" s="964">
        <v>0</v>
      </c>
      <c r="H53" s="964">
        <v>0</v>
      </c>
      <c r="I53" s="964">
        <v>0</v>
      </c>
      <c r="J53" s="964">
        <v>0</v>
      </c>
      <c r="K53" s="964">
        <v>0</v>
      </c>
      <c r="L53" s="964">
        <v>0</v>
      </c>
      <c r="M53" s="964">
        <v>0</v>
      </c>
      <c r="N53" s="964">
        <v>0</v>
      </c>
      <c r="O53" s="964">
        <v>0</v>
      </c>
      <c r="P53" s="964">
        <v>0</v>
      </c>
      <c r="Q53" s="958">
        <v>0</v>
      </c>
      <c r="R53" s="191"/>
      <c r="S53" s="165"/>
      <c r="T53" s="165"/>
      <c r="U53" s="165"/>
      <c r="V53" s="165"/>
      <c r="W53" s="181"/>
      <c r="X53" s="181"/>
      <c r="Y53" s="181"/>
      <c r="Z53" s="182"/>
      <c r="AA53" s="182"/>
      <c r="AB53" s="182"/>
      <c r="AC53" s="182"/>
      <c r="AD53" s="182"/>
      <c r="AE53" s="182"/>
      <c r="AF53" s="182"/>
      <c r="AG53" s="182"/>
      <c r="AH53" s="182"/>
      <c r="AI53" s="182"/>
      <c r="AJ53" s="182"/>
      <c r="AK53" s="182"/>
      <c r="AL53" s="182"/>
      <c r="AM53" s="182"/>
      <c r="AN53" s="182"/>
    </row>
    <row r="54" spans="2:40" ht="15.75" x14ac:dyDescent="0.25">
      <c r="B54" s="329"/>
      <c r="C54" s="330" t="s">
        <v>103</v>
      </c>
      <c r="D54" s="351"/>
      <c r="E54" s="351"/>
      <c r="F54" s="964">
        <v>1791099</v>
      </c>
      <c r="G54" s="964">
        <v>1791099</v>
      </c>
      <c r="H54" s="964">
        <v>1791099</v>
      </c>
      <c r="I54" s="964">
        <v>1791099</v>
      </c>
      <c r="J54" s="964">
        <v>1791099</v>
      </c>
      <c r="K54" s="964">
        <v>1791099</v>
      </c>
      <c r="L54" s="964">
        <v>1791099</v>
      </c>
      <c r="M54" s="964">
        <v>1791099</v>
      </c>
      <c r="N54" s="964">
        <v>1791099</v>
      </c>
      <c r="O54" s="964">
        <v>1791099</v>
      </c>
      <c r="P54" s="964">
        <v>1791099</v>
      </c>
      <c r="Q54" s="958">
        <v>1791099</v>
      </c>
      <c r="R54" s="191"/>
      <c r="S54" s="165"/>
      <c r="T54" s="165"/>
      <c r="U54" s="165"/>
      <c r="V54" s="165"/>
      <c r="W54" s="183"/>
      <c r="X54" s="183"/>
      <c r="Y54" s="183"/>
      <c r="Z54" s="184"/>
      <c r="AA54" s="184"/>
      <c r="AB54" s="184"/>
      <c r="AC54" s="184"/>
      <c r="AD54" s="184"/>
      <c r="AE54" s="184"/>
      <c r="AF54" s="184"/>
      <c r="AG54" s="184"/>
      <c r="AH54" s="182"/>
      <c r="AI54" s="182"/>
      <c r="AJ54" s="182"/>
      <c r="AK54" s="182"/>
      <c r="AL54" s="182"/>
      <c r="AM54" s="182"/>
      <c r="AN54" s="182"/>
    </row>
    <row r="55" spans="2:40" ht="15.75" x14ac:dyDescent="0.25">
      <c r="B55" s="329"/>
      <c r="C55" s="330" t="s">
        <v>104</v>
      </c>
      <c r="D55" s="330"/>
      <c r="E55" s="330"/>
      <c r="F55" s="964">
        <v>69603</v>
      </c>
      <c r="G55" s="964">
        <v>71492</v>
      </c>
      <c r="H55" s="964">
        <v>71021</v>
      </c>
      <c r="I55" s="964">
        <v>73887</v>
      </c>
      <c r="J55" s="964">
        <v>70305</v>
      </c>
      <c r="K55" s="964">
        <v>66950</v>
      </c>
      <c r="L55" s="964">
        <v>67106</v>
      </c>
      <c r="M55" s="964">
        <v>74550</v>
      </c>
      <c r="N55" s="964">
        <v>74268</v>
      </c>
      <c r="O55" s="964">
        <v>76722</v>
      </c>
      <c r="P55" s="964">
        <v>78590</v>
      </c>
      <c r="Q55" s="958">
        <v>80952</v>
      </c>
      <c r="R55" s="191"/>
      <c r="S55" s="169"/>
      <c r="T55" s="169"/>
      <c r="U55" s="169"/>
      <c r="V55" s="169"/>
      <c r="W55" s="183"/>
      <c r="X55" s="183"/>
      <c r="Y55" s="183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  <c r="AK55" s="184"/>
      <c r="AL55" s="184"/>
      <c r="AM55" s="184"/>
      <c r="AN55" s="184"/>
    </row>
    <row r="56" spans="2:40" ht="15.75" x14ac:dyDescent="0.25">
      <c r="B56" s="329"/>
      <c r="C56" s="330" t="s">
        <v>105</v>
      </c>
      <c r="D56" s="351"/>
      <c r="E56" s="351"/>
      <c r="F56" s="964">
        <v>2324848</v>
      </c>
      <c r="G56" s="964">
        <v>2368368</v>
      </c>
      <c r="H56" s="964">
        <v>2452251</v>
      </c>
      <c r="I56" s="964">
        <v>2451011</v>
      </c>
      <c r="J56" s="964">
        <v>2463427</v>
      </c>
      <c r="K56" s="964">
        <v>2461697</v>
      </c>
      <c r="L56" s="964">
        <v>2527845</v>
      </c>
      <c r="M56" s="964">
        <v>2606631</v>
      </c>
      <c r="N56" s="964">
        <v>2684224</v>
      </c>
      <c r="O56" s="964">
        <v>2731823</v>
      </c>
      <c r="P56" s="964">
        <v>2805411</v>
      </c>
      <c r="Q56" s="958">
        <v>2713448</v>
      </c>
      <c r="R56" s="191"/>
      <c r="S56" s="169"/>
      <c r="T56" s="169"/>
      <c r="U56" s="169"/>
      <c r="V56" s="166"/>
      <c r="W56" s="183"/>
      <c r="X56" s="183"/>
      <c r="Y56" s="183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</row>
    <row r="57" spans="2:40" ht="15.75" x14ac:dyDescent="0.25">
      <c r="B57" s="329"/>
      <c r="C57" s="330"/>
      <c r="D57" s="330" t="s">
        <v>33</v>
      </c>
      <c r="E57" s="330"/>
      <c r="F57" s="964">
        <v>1390473</v>
      </c>
      <c r="G57" s="964">
        <v>1390615</v>
      </c>
      <c r="H57" s="964">
        <v>1390689</v>
      </c>
      <c r="I57" s="964">
        <v>1390687</v>
      </c>
      <c r="J57" s="964">
        <v>1390833</v>
      </c>
      <c r="K57" s="964">
        <v>1376856</v>
      </c>
      <c r="L57" s="964">
        <v>1508582</v>
      </c>
      <c r="M57" s="964">
        <v>1508724</v>
      </c>
      <c r="N57" s="964">
        <v>1508865</v>
      </c>
      <c r="O57" s="964">
        <v>1509007</v>
      </c>
      <c r="P57" s="964">
        <v>1509007</v>
      </c>
      <c r="Q57" s="958">
        <v>1511715</v>
      </c>
      <c r="R57" s="191"/>
      <c r="S57" s="169"/>
      <c r="T57" s="169"/>
      <c r="U57" s="169"/>
      <c r="V57" s="166"/>
      <c r="W57" s="183"/>
      <c r="X57" s="183"/>
      <c r="Y57" s="183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84"/>
      <c r="AL57" s="184"/>
      <c r="AM57" s="184"/>
      <c r="AN57" s="184"/>
    </row>
    <row r="58" spans="2:40" ht="16.5" thickBot="1" x14ac:dyDescent="0.3">
      <c r="B58" s="332"/>
      <c r="C58" s="333"/>
      <c r="D58" s="333" t="s">
        <v>34</v>
      </c>
      <c r="E58" s="333"/>
      <c r="F58" s="964">
        <v>934375</v>
      </c>
      <c r="G58" s="964">
        <v>977753</v>
      </c>
      <c r="H58" s="964">
        <v>1061562</v>
      </c>
      <c r="I58" s="964">
        <v>1060324</v>
      </c>
      <c r="J58" s="964">
        <v>1072594</v>
      </c>
      <c r="K58" s="964">
        <v>1084841</v>
      </c>
      <c r="L58" s="964">
        <v>1019263</v>
      </c>
      <c r="M58" s="964">
        <v>1097907</v>
      </c>
      <c r="N58" s="964">
        <v>1175359</v>
      </c>
      <c r="O58" s="964">
        <v>1222816</v>
      </c>
      <c r="P58" s="964">
        <v>1296404</v>
      </c>
      <c r="Q58" s="958">
        <v>1201733</v>
      </c>
      <c r="R58" s="191"/>
      <c r="S58" s="169"/>
      <c r="T58" s="169"/>
      <c r="U58" s="166"/>
      <c r="V58" s="166"/>
      <c r="W58" s="183"/>
      <c r="X58" s="183"/>
      <c r="Y58" s="183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4"/>
    </row>
    <row r="59" spans="2:40" ht="16.5" thickBot="1" x14ac:dyDescent="0.3">
      <c r="B59" s="339" t="s">
        <v>106</v>
      </c>
      <c r="C59" s="340"/>
      <c r="D59" s="340"/>
      <c r="E59" s="340"/>
      <c r="F59" s="964">
        <v>0</v>
      </c>
      <c r="G59" s="964">
        <v>0</v>
      </c>
      <c r="H59" s="964">
        <v>0</v>
      </c>
      <c r="I59" s="964">
        <v>0</v>
      </c>
      <c r="J59" s="964">
        <v>0</v>
      </c>
      <c r="K59" s="964">
        <v>0</v>
      </c>
      <c r="L59" s="964">
        <v>0</v>
      </c>
      <c r="M59" s="964">
        <v>0</v>
      </c>
      <c r="N59" s="964">
        <v>0</v>
      </c>
      <c r="O59" s="964">
        <v>0</v>
      </c>
      <c r="P59" s="964">
        <v>0</v>
      </c>
      <c r="Q59" s="958">
        <v>0</v>
      </c>
      <c r="R59" s="191"/>
      <c r="S59" s="169"/>
      <c r="T59" s="169"/>
      <c r="U59" s="169"/>
      <c r="V59" s="169"/>
      <c r="W59" s="183"/>
      <c r="X59" s="183"/>
      <c r="Y59" s="183"/>
      <c r="Z59" s="184"/>
      <c r="AA59" s="184"/>
      <c r="AB59" s="184"/>
      <c r="AC59" s="184"/>
      <c r="AD59" s="184"/>
      <c r="AE59" s="184"/>
      <c r="AF59" s="184"/>
      <c r="AG59" s="184"/>
      <c r="AH59" s="184"/>
      <c r="AI59" s="184"/>
      <c r="AJ59" s="184"/>
      <c r="AK59" s="184"/>
      <c r="AL59" s="184"/>
      <c r="AM59" s="184"/>
      <c r="AN59" s="184"/>
    </row>
    <row r="60" spans="2:40" ht="16.5" thickBot="1" x14ac:dyDescent="0.3">
      <c r="B60" s="327" t="s">
        <v>107</v>
      </c>
      <c r="C60" s="328"/>
      <c r="D60" s="328"/>
      <c r="E60" s="328"/>
      <c r="F60" s="963">
        <v>42113639</v>
      </c>
      <c r="G60" s="963">
        <v>41834979</v>
      </c>
      <c r="H60" s="963">
        <v>43044799</v>
      </c>
      <c r="I60" s="963">
        <v>43489946</v>
      </c>
      <c r="J60" s="963">
        <v>43030943</v>
      </c>
      <c r="K60" s="963">
        <v>43275865</v>
      </c>
      <c r="L60" s="963">
        <v>43474169</v>
      </c>
      <c r="M60" s="963">
        <v>44567952</v>
      </c>
      <c r="N60" s="963">
        <v>44558876</v>
      </c>
      <c r="O60" s="963">
        <v>47074773</v>
      </c>
      <c r="P60" s="963">
        <v>47407009</v>
      </c>
      <c r="Q60" s="957">
        <v>47669192</v>
      </c>
      <c r="R60" s="191"/>
      <c r="S60" s="169"/>
      <c r="T60" s="169"/>
      <c r="U60" s="166"/>
      <c r="V60" s="166"/>
      <c r="W60" s="183"/>
      <c r="X60" s="183"/>
      <c r="Y60" s="183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</row>
    <row r="61" spans="2:40" ht="16.5" thickBot="1" x14ac:dyDescent="0.3">
      <c r="B61" s="361" t="s">
        <v>82</v>
      </c>
      <c r="C61" s="362"/>
      <c r="D61" s="362"/>
      <c r="E61" s="362"/>
      <c r="F61" s="965"/>
      <c r="G61" s="965"/>
      <c r="H61" s="965"/>
      <c r="I61" s="965"/>
      <c r="J61" s="965"/>
      <c r="K61" s="965"/>
      <c r="L61" s="965"/>
      <c r="M61" s="965"/>
      <c r="N61" s="965"/>
      <c r="O61" s="965"/>
      <c r="P61" s="965"/>
      <c r="Q61" s="959"/>
      <c r="R61" s="191"/>
      <c r="S61" s="169"/>
      <c r="T61" s="169"/>
      <c r="U61" s="169"/>
      <c r="V61" s="169"/>
      <c r="W61" s="183"/>
      <c r="X61" s="183"/>
      <c r="Y61" s="183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</row>
    <row r="62" spans="2:40" ht="15.75" x14ac:dyDescent="0.25">
      <c r="B62" s="363" t="s">
        <v>108</v>
      </c>
      <c r="C62" s="364"/>
      <c r="D62" s="364"/>
      <c r="E62" s="364"/>
      <c r="F62" s="966">
        <v>37920</v>
      </c>
      <c r="G62" s="966">
        <v>321497</v>
      </c>
      <c r="H62" s="966">
        <v>5532</v>
      </c>
      <c r="I62" s="966">
        <v>44532</v>
      </c>
      <c r="J62" s="966">
        <v>24806</v>
      </c>
      <c r="K62" s="966">
        <v>79356</v>
      </c>
      <c r="L62" s="966">
        <v>85375</v>
      </c>
      <c r="M62" s="966">
        <v>109897</v>
      </c>
      <c r="N62" s="966">
        <v>360490</v>
      </c>
      <c r="O62" s="966">
        <v>8495</v>
      </c>
      <c r="P62" s="966">
        <v>132239</v>
      </c>
      <c r="Q62" s="960">
        <v>45071</v>
      </c>
      <c r="R62" s="191"/>
      <c r="S62" s="169"/>
      <c r="T62" s="169"/>
      <c r="U62" s="169"/>
      <c r="V62" s="169"/>
      <c r="W62" s="183"/>
      <c r="X62" s="183"/>
      <c r="Y62" s="183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</row>
    <row r="63" spans="2:40" ht="15.75" x14ac:dyDescent="0.25">
      <c r="B63" s="365" t="s">
        <v>109</v>
      </c>
      <c r="C63" s="366"/>
      <c r="D63" s="366"/>
      <c r="E63" s="366"/>
      <c r="F63" s="964">
        <v>11686</v>
      </c>
      <c r="G63" s="964">
        <v>12908</v>
      </c>
      <c r="H63" s="964">
        <v>20273</v>
      </c>
      <c r="I63" s="964">
        <v>18489</v>
      </c>
      <c r="J63" s="964">
        <v>88765</v>
      </c>
      <c r="K63" s="964">
        <v>11700</v>
      </c>
      <c r="L63" s="964">
        <v>17495</v>
      </c>
      <c r="M63" s="964">
        <v>8356</v>
      </c>
      <c r="N63" s="968">
        <v>8096</v>
      </c>
      <c r="O63" s="964">
        <v>11086</v>
      </c>
      <c r="P63" s="964">
        <v>10810</v>
      </c>
      <c r="Q63" s="958">
        <v>10509</v>
      </c>
      <c r="R63" s="191"/>
      <c r="S63" s="165"/>
      <c r="T63" s="169"/>
      <c r="U63" s="169"/>
      <c r="V63" s="169"/>
      <c r="W63" s="183"/>
      <c r="X63" s="183"/>
      <c r="Y63" s="183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</row>
    <row r="64" spans="2:40" ht="15.75" x14ac:dyDescent="0.25">
      <c r="B64" s="365" t="s">
        <v>110</v>
      </c>
      <c r="C64" s="366"/>
      <c r="D64" s="366"/>
      <c r="E64" s="366"/>
      <c r="F64" s="964">
        <v>5553</v>
      </c>
      <c r="G64" s="964">
        <v>3160</v>
      </c>
      <c r="H64" s="964">
        <v>8748</v>
      </c>
      <c r="I64" s="964">
        <v>9298</v>
      </c>
      <c r="J64" s="964">
        <v>14951</v>
      </c>
      <c r="K64" s="964">
        <v>8876</v>
      </c>
      <c r="L64" s="964">
        <v>12973</v>
      </c>
      <c r="M64" s="964">
        <v>7774</v>
      </c>
      <c r="N64" s="968">
        <v>7207</v>
      </c>
      <c r="O64" s="964">
        <v>36025</v>
      </c>
      <c r="P64" s="964">
        <v>5215</v>
      </c>
      <c r="Q64" s="958">
        <v>6872</v>
      </c>
      <c r="R64" s="191"/>
      <c r="S64" s="165"/>
      <c r="T64" s="165"/>
      <c r="U64" s="165"/>
      <c r="V64" s="165"/>
      <c r="W64" s="181"/>
      <c r="X64" s="181"/>
      <c r="Y64" s="181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2"/>
      <c r="AK64" s="182"/>
      <c r="AL64" s="182"/>
      <c r="AM64" s="182"/>
      <c r="AN64" s="182"/>
    </row>
    <row r="65" spans="2:40" ht="15.75" x14ac:dyDescent="0.25">
      <c r="B65" s="365" t="s">
        <v>111</v>
      </c>
      <c r="C65" s="366"/>
      <c r="D65" s="366"/>
      <c r="E65" s="367"/>
      <c r="F65" s="964">
        <v>1523</v>
      </c>
      <c r="G65" s="964">
        <v>0</v>
      </c>
      <c r="H65" s="964">
        <v>0</v>
      </c>
      <c r="I65" s="964">
        <v>0</v>
      </c>
      <c r="J65" s="964">
        <v>0</v>
      </c>
      <c r="K65" s="964">
        <v>0</v>
      </c>
      <c r="L65" s="964">
        <v>0</v>
      </c>
      <c r="M65" s="964">
        <v>0</v>
      </c>
      <c r="N65" s="964">
        <v>0</v>
      </c>
      <c r="O65" s="964">
        <v>0</v>
      </c>
      <c r="P65" s="964">
        <v>0</v>
      </c>
      <c r="Q65" s="958">
        <v>36</v>
      </c>
      <c r="R65" s="191"/>
      <c r="S65" s="192"/>
      <c r="T65" s="192"/>
      <c r="U65" s="192"/>
      <c r="V65" s="192"/>
      <c r="W65" s="192"/>
      <c r="X65" s="192"/>
      <c r="Y65" s="192"/>
      <c r="Z65" s="193"/>
      <c r="AA65" s="193"/>
      <c r="AB65" s="194"/>
      <c r="AC65" s="194"/>
      <c r="AD65" s="194"/>
      <c r="AE65" s="194"/>
      <c r="AF65" s="194"/>
      <c r="AG65" s="194"/>
      <c r="AH65" s="194"/>
      <c r="AI65" s="194"/>
      <c r="AJ65" s="194"/>
      <c r="AK65" s="194"/>
      <c r="AL65" s="194"/>
      <c r="AM65" s="194"/>
      <c r="AN65" s="194"/>
    </row>
    <row r="66" spans="2:40" ht="15.75" x14ac:dyDescent="0.25">
      <c r="B66" s="365" t="s">
        <v>112</v>
      </c>
      <c r="C66" s="367"/>
      <c r="D66" s="367"/>
      <c r="E66" s="367"/>
      <c r="F66" s="964">
        <v>0</v>
      </c>
      <c r="G66" s="964">
        <v>0</v>
      </c>
      <c r="H66" s="964">
        <v>0</v>
      </c>
      <c r="I66" s="964">
        <v>0</v>
      </c>
      <c r="J66" s="964">
        <v>0</v>
      </c>
      <c r="K66" s="964">
        <v>0</v>
      </c>
      <c r="L66" s="964">
        <v>0</v>
      </c>
      <c r="M66" s="964">
        <v>0</v>
      </c>
      <c r="N66" s="964">
        <v>0</v>
      </c>
      <c r="O66" s="964">
        <v>0</v>
      </c>
      <c r="P66" s="964">
        <v>0</v>
      </c>
      <c r="Q66" s="958">
        <v>0</v>
      </c>
      <c r="R66" s="191"/>
      <c r="S66" s="186"/>
      <c r="T66" s="186"/>
      <c r="U66" s="186"/>
      <c r="V66" s="186"/>
      <c r="W66" s="183"/>
      <c r="X66" s="183"/>
      <c r="Y66" s="183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</row>
    <row r="67" spans="2:40" ht="16.5" thickBot="1" x14ac:dyDescent="0.3">
      <c r="B67" s="368" t="s">
        <v>113</v>
      </c>
      <c r="C67" s="369"/>
      <c r="D67" s="369"/>
      <c r="E67" s="369"/>
      <c r="F67" s="967">
        <v>0</v>
      </c>
      <c r="G67" s="967">
        <v>0</v>
      </c>
      <c r="H67" s="967">
        <v>0</v>
      </c>
      <c r="I67" s="967">
        <v>0</v>
      </c>
      <c r="J67" s="967">
        <v>0</v>
      </c>
      <c r="K67" s="967">
        <v>0</v>
      </c>
      <c r="L67" s="967">
        <v>0</v>
      </c>
      <c r="M67" s="967">
        <v>0</v>
      </c>
      <c r="N67" s="967">
        <v>0</v>
      </c>
      <c r="O67" s="967">
        <v>0</v>
      </c>
      <c r="P67" s="967">
        <v>0</v>
      </c>
      <c r="Q67" s="961">
        <v>0</v>
      </c>
      <c r="R67" s="191"/>
      <c r="S67" s="186"/>
      <c r="T67" s="186"/>
      <c r="U67" s="186"/>
      <c r="V67" s="186"/>
      <c r="W67" s="183"/>
      <c r="X67" s="183"/>
      <c r="Y67" s="183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</row>
    <row r="68" spans="2:40" s="322" customFormat="1" ht="15.75" x14ac:dyDescent="0.25">
      <c r="B68" s="370"/>
      <c r="C68" s="371"/>
      <c r="D68" s="371"/>
      <c r="E68" s="371"/>
      <c r="F68" s="372"/>
      <c r="G68" s="372"/>
      <c r="H68" s="372"/>
      <c r="I68" s="372"/>
      <c r="J68" s="372"/>
      <c r="K68" s="372"/>
      <c r="L68" s="372"/>
      <c r="M68" s="372"/>
      <c r="N68" s="372"/>
      <c r="O68" s="372"/>
      <c r="P68" s="372"/>
      <c r="Q68" s="372"/>
      <c r="R68" s="191"/>
      <c r="S68" s="186"/>
      <c r="T68" s="186"/>
      <c r="U68" s="186"/>
      <c r="V68" s="186"/>
      <c r="W68" s="183"/>
      <c r="X68" s="183"/>
      <c r="Y68" s="183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</row>
    <row r="69" spans="2:40" s="322" customFormat="1" ht="15.75" x14ac:dyDescent="0.25">
      <c r="B69" s="370"/>
      <c r="C69" s="371"/>
      <c r="D69" s="371"/>
      <c r="E69" s="371"/>
      <c r="F69" s="372"/>
      <c r="G69" s="372"/>
      <c r="H69" s="372"/>
      <c r="I69" s="372"/>
      <c r="J69" s="372"/>
      <c r="K69" s="372"/>
      <c r="L69" s="372"/>
      <c r="M69" s="372"/>
      <c r="N69" s="372"/>
      <c r="O69" s="372"/>
      <c r="P69" s="372"/>
      <c r="Q69" s="372"/>
      <c r="R69" s="191"/>
      <c r="S69" s="186"/>
      <c r="T69" s="186"/>
      <c r="U69" s="186"/>
      <c r="V69" s="186"/>
      <c r="W69" s="183"/>
      <c r="X69" s="183"/>
      <c r="Y69" s="183"/>
      <c r="Z69" s="184"/>
      <c r="AA69" s="184"/>
      <c r="AB69" s="184"/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</row>
    <row r="70" spans="2:40" s="322" customFormat="1" ht="15.75" x14ac:dyDescent="0.25">
      <c r="B70" s="370"/>
      <c r="C70" s="371"/>
      <c r="D70" s="371"/>
      <c r="E70" s="371"/>
      <c r="F70" s="372"/>
      <c r="G70" s="372"/>
      <c r="H70" s="372"/>
      <c r="I70" s="372"/>
      <c r="J70" s="372"/>
      <c r="K70" s="372"/>
      <c r="L70" s="372"/>
      <c r="M70" s="372"/>
      <c r="N70" s="372"/>
      <c r="O70" s="372"/>
      <c r="P70" s="372"/>
      <c r="Q70" s="372"/>
      <c r="R70" s="191"/>
      <c r="S70" s="186"/>
      <c r="T70" s="186"/>
      <c r="U70" s="186"/>
      <c r="V70" s="186"/>
      <c r="W70" s="183"/>
      <c r="X70" s="183"/>
      <c r="Y70" s="183"/>
      <c r="Z70" s="184"/>
      <c r="AA70" s="184"/>
      <c r="AB70" s="184"/>
      <c r="AC70" s="184"/>
      <c r="AD70" s="184"/>
      <c r="AE70" s="184"/>
      <c r="AF70" s="184"/>
      <c r="AG70" s="184"/>
      <c r="AH70" s="184"/>
      <c r="AI70" s="184"/>
      <c r="AJ70" s="184"/>
      <c r="AK70" s="184"/>
      <c r="AL70" s="184"/>
      <c r="AM70" s="184"/>
      <c r="AN70" s="184"/>
    </row>
    <row r="71" spans="2:40" s="322" customFormat="1" ht="16.5" thickBot="1" x14ac:dyDescent="0.3">
      <c r="B71" s="370"/>
      <c r="C71" s="371"/>
      <c r="D71" s="371"/>
      <c r="E71" s="371"/>
      <c r="F71" s="372"/>
      <c r="G71" s="372"/>
      <c r="H71" s="372"/>
      <c r="I71" s="372"/>
      <c r="J71" s="372"/>
      <c r="K71" s="372"/>
      <c r="L71" s="372"/>
      <c r="M71" s="372"/>
      <c r="N71" s="372"/>
      <c r="O71" s="372"/>
      <c r="P71" s="372"/>
      <c r="Q71" s="372"/>
      <c r="R71" s="191"/>
      <c r="S71" s="186"/>
      <c r="T71" s="186"/>
      <c r="U71" s="186"/>
      <c r="V71" s="186"/>
      <c r="W71" s="183"/>
      <c r="X71" s="183"/>
      <c r="Y71" s="183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</row>
    <row r="72" spans="2:40" ht="23.25" customHeight="1" x14ac:dyDescent="0.25">
      <c r="B72" s="1379" t="s">
        <v>151</v>
      </c>
      <c r="C72" s="1380"/>
      <c r="D72" s="1380"/>
      <c r="E72" s="1381"/>
      <c r="F72" s="969"/>
      <c r="G72" s="969"/>
      <c r="H72" s="969"/>
      <c r="I72" s="969"/>
      <c r="J72" s="969"/>
      <c r="K72" s="969"/>
      <c r="L72" s="969"/>
      <c r="M72" s="969"/>
      <c r="N72" s="969"/>
      <c r="O72" s="969"/>
      <c r="P72" s="969"/>
      <c r="Q72" s="969"/>
      <c r="R72" s="191"/>
      <c r="S72" s="186"/>
      <c r="T72" s="186"/>
      <c r="U72" s="186"/>
      <c r="V72" s="186"/>
      <c r="W72" s="183"/>
      <c r="X72" s="183"/>
      <c r="Y72" s="183"/>
      <c r="Z72" s="184"/>
      <c r="AA72" s="184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4"/>
      <c r="AM72" s="184"/>
      <c r="AN72" s="184"/>
    </row>
    <row r="73" spans="2:40" ht="16.5" thickBot="1" x14ac:dyDescent="0.3">
      <c r="B73" s="1382"/>
      <c r="C73" s="1383"/>
      <c r="D73" s="1383"/>
      <c r="E73" s="1384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191"/>
      <c r="S73" s="186"/>
      <c r="T73" s="186"/>
      <c r="U73" s="186"/>
      <c r="V73" s="187"/>
      <c r="W73" s="183"/>
      <c r="X73" s="183"/>
      <c r="Y73" s="183"/>
      <c r="Z73" s="184"/>
      <c r="AA73" s="184"/>
      <c r="AB73" s="184"/>
      <c r="AC73" s="184"/>
      <c r="AD73" s="184"/>
      <c r="AE73" s="184"/>
      <c r="AF73" s="184"/>
      <c r="AG73" s="184"/>
      <c r="AH73" s="184"/>
      <c r="AI73" s="184"/>
      <c r="AJ73" s="184"/>
      <c r="AK73" s="184"/>
      <c r="AL73" s="184"/>
      <c r="AM73" s="184"/>
      <c r="AN73" s="184"/>
    </row>
    <row r="74" spans="2:40" ht="15.75" x14ac:dyDescent="0.25">
      <c r="B74" s="339" t="s">
        <v>114</v>
      </c>
      <c r="C74" s="338"/>
      <c r="D74" s="338"/>
      <c r="E74" s="338"/>
      <c r="F74" s="971">
        <v>3739516</v>
      </c>
      <c r="G74" s="971">
        <v>3046025</v>
      </c>
      <c r="H74" s="971">
        <v>3872120</v>
      </c>
      <c r="I74" s="971">
        <v>3955387</v>
      </c>
      <c r="J74" s="971">
        <v>3759899</v>
      </c>
      <c r="K74" s="971">
        <v>3343372</v>
      </c>
      <c r="L74" s="971">
        <v>3244292</v>
      </c>
      <c r="M74" s="971">
        <v>3939562</v>
      </c>
      <c r="N74" s="971">
        <v>3379446</v>
      </c>
      <c r="O74" s="971">
        <v>5174064</v>
      </c>
      <c r="P74" s="971">
        <v>4346490</v>
      </c>
      <c r="Q74" s="971">
        <v>4080625</v>
      </c>
      <c r="R74" s="191"/>
      <c r="S74" s="186"/>
      <c r="T74" s="187"/>
      <c r="U74" s="187"/>
      <c r="V74" s="187"/>
      <c r="W74" s="183"/>
      <c r="X74" s="183"/>
      <c r="Y74" s="183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</row>
    <row r="75" spans="2:40" ht="15.75" x14ac:dyDescent="0.25">
      <c r="B75" s="329"/>
      <c r="C75" s="330" t="s">
        <v>115</v>
      </c>
      <c r="D75" s="373"/>
      <c r="E75" s="373"/>
      <c r="F75" s="964">
        <v>335784</v>
      </c>
      <c r="G75" s="964">
        <v>291352</v>
      </c>
      <c r="H75" s="964">
        <v>383583</v>
      </c>
      <c r="I75" s="964">
        <v>375111</v>
      </c>
      <c r="J75" s="964">
        <v>366735</v>
      </c>
      <c r="K75" s="964">
        <v>416987</v>
      </c>
      <c r="L75" s="964">
        <v>405488</v>
      </c>
      <c r="M75" s="964">
        <v>486766</v>
      </c>
      <c r="N75" s="968">
        <v>462130</v>
      </c>
      <c r="O75" s="964">
        <v>428374</v>
      </c>
      <c r="P75" s="964">
        <v>448474</v>
      </c>
      <c r="Q75" s="964">
        <v>565240</v>
      </c>
      <c r="R75" s="191"/>
      <c r="S75" s="186"/>
      <c r="T75" s="187"/>
      <c r="U75" s="187"/>
      <c r="V75" s="187"/>
      <c r="W75" s="183"/>
      <c r="X75" s="183"/>
      <c r="Y75" s="183"/>
      <c r="Z75" s="184"/>
      <c r="AA75" s="184"/>
      <c r="AB75" s="184"/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</row>
    <row r="76" spans="2:40" ht="15.75" x14ac:dyDescent="0.25">
      <c r="B76" s="329"/>
      <c r="C76" s="330" t="s">
        <v>39</v>
      </c>
      <c r="D76" s="330"/>
      <c r="E76" s="330"/>
      <c r="F76" s="964">
        <v>304705</v>
      </c>
      <c r="G76" s="964">
        <v>211121</v>
      </c>
      <c r="H76" s="964">
        <v>214338</v>
      </c>
      <c r="I76" s="964">
        <v>229363</v>
      </c>
      <c r="J76" s="964">
        <v>193668</v>
      </c>
      <c r="K76" s="964">
        <v>152028</v>
      </c>
      <c r="L76" s="964">
        <v>158478</v>
      </c>
      <c r="M76" s="964">
        <v>161787</v>
      </c>
      <c r="N76" s="968">
        <v>151392</v>
      </c>
      <c r="O76" s="964">
        <v>191483</v>
      </c>
      <c r="P76" s="964">
        <v>198987</v>
      </c>
      <c r="Q76" s="964">
        <v>127647</v>
      </c>
      <c r="R76" s="191"/>
      <c r="S76" s="168"/>
      <c r="T76" s="168"/>
      <c r="U76" s="168"/>
      <c r="V76" s="168"/>
      <c r="W76" s="183"/>
      <c r="X76" s="183"/>
      <c r="Y76" s="183"/>
      <c r="Z76" s="183"/>
      <c r="AA76" s="183"/>
      <c r="AB76" s="188"/>
      <c r="AC76" s="188"/>
      <c r="AD76" s="188"/>
      <c r="AE76" s="188"/>
      <c r="AF76" s="188"/>
      <c r="AG76" s="188"/>
      <c r="AH76" s="188"/>
      <c r="AI76" s="188"/>
      <c r="AJ76" s="188"/>
      <c r="AK76" s="188"/>
      <c r="AL76" s="188"/>
      <c r="AM76" s="188"/>
      <c r="AN76" s="188"/>
    </row>
    <row r="77" spans="2:40" ht="15.75" x14ac:dyDescent="0.25">
      <c r="B77" s="374"/>
      <c r="C77" s="331" t="s">
        <v>116</v>
      </c>
      <c r="D77" s="331"/>
      <c r="E77" s="340"/>
      <c r="F77" s="963">
        <v>714443</v>
      </c>
      <c r="G77" s="963">
        <v>623808</v>
      </c>
      <c r="H77" s="963">
        <v>1049647</v>
      </c>
      <c r="I77" s="963">
        <v>699839</v>
      </c>
      <c r="J77" s="963">
        <v>694192</v>
      </c>
      <c r="K77" s="963">
        <v>673368</v>
      </c>
      <c r="L77" s="963">
        <v>693538</v>
      </c>
      <c r="M77" s="963">
        <v>775581</v>
      </c>
      <c r="N77" s="971">
        <v>762824</v>
      </c>
      <c r="O77" s="963">
        <v>652643</v>
      </c>
      <c r="P77" s="963">
        <v>653614</v>
      </c>
      <c r="Q77" s="963">
        <v>542275</v>
      </c>
      <c r="R77" s="191"/>
      <c r="S77" s="168"/>
      <c r="T77" s="168"/>
      <c r="U77" s="168"/>
      <c r="V77" s="168"/>
      <c r="W77" s="183"/>
      <c r="X77" s="183"/>
      <c r="Y77" s="183"/>
      <c r="Z77" s="183"/>
      <c r="AA77" s="183"/>
      <c r="AB77" s="188"/>
      <c r="AC77" s="188"/>
      <c r="AD77" s="188"/>
      <c r="AE77" s="188"/>
      <c r="AF77" s="188"/>
      <c r="AG77" s="188"/>
      <c r="AH77" s="188"/>
      <c r="AI77" s="188"/>
      <c r="AJ77" s="188"/>
      <c r="AK77" s="188"/>
      <c r="AL77" s="188"/>
      <c r="AM77" s="188"/>
      <c r="AN77" s="188"/>
    </row>
    <row r="78" spans="2:40" ht="15.75" x14ac:dyDescent="0.25">
      <c r="B78" s="329"/>
      <c r="C78" s="330"/>
      <c r="D78" s="330" t="s">
        <v>41</v>
      </c>
      <c r="E78" s="330"/>
      <c r="F78" s="964">
        <v>356186</v>
      </c>
      <c r="G78" s="964">
        <v>348378</v>
      </c>
      <c r="H78" s="964">
        <v>346311</v>
      </c>
      <c r="I78" s="964">
        <v>343777</v>
      </c>
      <c r="J78" s="964">
        <v>367531</v>
      </c>
      <c r="K78" s="964">
        <v>370329</v>
      </c>
      <c r="L78" s="964">
        <v>371638</v>
      </c>
      <c r="M78" s="964">
        <v>376599</v>
      </c>
      <c r="N78" s="968">
        <v>384547</v>
      </c>
      <c r="O78" s="964">
        <v>388503</v>
      </c>
      <c r="P78" s="964">
        <v>399499</v>
      </c>
      <c r="Q78" s="964">
        <v>418382</v>
      </c>
      <c r="R78" s="191"/>
      <c r="S78" s="165"/>
      <c r="T78" s="165"/>
      <c r="U78" s="165"/>
      <c r="V78" s="165"/>
      <c r="W78" s="181"/>
      <c r="X78" s="181"/>
      <c r="Y78" s="181"/>
      <c r="Z78" s="182"/>
      <c r="AA78" s="182"/>
      <c r="AB78" s="182"/>
      <c r="AC78" s="182"/>
      <c r="AD78" s="182"/>
      <c r="AE78" s="182"/>
      <c r="AF78" s="182"/>
      <c r="AG78" s="182"/>
      <c r="AH78" s="182"/>
      <c r="AI78" s="182"/>
      <c r="AJ78" s="182"/>
      <c r="AK78" s="182"/>
      <c r="AL78" s="182"/>
      <c r="AM78" s="182"/>
      <c r="AN78" s="182"/>
    </row>
    <row r="79" spans="2:40" ht="15.75" x14ac:dyDescent="0.25">
      <c r="B79" s="329"/>
      <c r="C79" s="330"/>
      <c r="D79" s="330" t="s">
        <v>42</v>
      </c>
      <c r="E79" s="330"/>
      <c r="F79" s="964">
        <v>237332</v>
      </c>
      <c r="G79" s="964">
        <v>184690</v>
      </c>
      <c r="H79" s="964">
        <v>382389</v>
      </c>
      <c r="I79" s="964">
        <v>225775</v>
      </c>
      <c r="J79" s="964">
        <v>231097</v>
      </c>
      <c r="K79" s="964">
        <v>202428</v>
      </c>
      <c r="L79" s="964">
        <v>103555</v>
      </c>
      <c r="M79" s="964">
        <v>102450</v>
      </c>
      <c r="N79" s="968">
        <v>46954</v>
      </c>
      <c r="O79" s="964">
        <v>217537</v>
      </c>
      <c r="P79" s="964">
        <v>254115</v>
      </c>
      <c r="Q79" s="964">
        <v>123893</v>
      </c>
      <c r="R79" s="191"/>
      <c r="S79" s="169"/>
      <c r="T79" s="169"/>
      <c r="U79" s="186"/>
      <c r="V79" s="186"/>
      <c r="W79" s="183"/>
      <c r="X79" s="183"/>
      <c r="Y79" s="183"/>
      <c r="Z79" s="184"/>
      <c r="AA79" s="184"/>
      <c r="AB79" s="184"/>
      <c r="AC79" s="184"/>
      <c r="AD79" s="184"/>
      <c r="AE79" s="184"/>
      <c r="AF79" s="184"/>
      <c r="AG79" s="184"/>
      <c r="AH79" s="184"/>
      <c r="AI79" s="184"/>
      <c r="AJ79" s="184"/>
      <c r="AK79" s="184"/>
      <c r="AL79" s="184"/>
      <c r="AM79" s="184"/>
      <c r="AN79" s="184"/>
    </row>
    <row r="80" spans="2:40" ht="15.75" x14ac:dyDescent="0.25">
      <c r="B80" s="329"/>
      <c r="C80" s="330"/>
      <c r="D80" s="330" t="s">
        <v>43</v>
      </c>
      <c r="E80" s="330"/>
      <c r="F80" s="964">
        <v>120925</v>
      </c>
      <c r="G80" s="964">
        <v>90740</v>
      </c>
      <c r="H80" s="964">
        <v>320947</v>
      </c>
      <c r="I80" s="964">
        <v>130287</v>
      </c>
      <c r="J80" s="964">
        <v>95564</v>
      </c>
      <c r="K80" s="964">
        <v>100611</v>
      </c>
      <c r="L80" s="964">
        <v>218345</v>
      </c>
      <c r="M80" s="964">
        <v>296532</v>
      </c>
      <c r="N80" s="968">
        <v>331323</v>
      </c>
      <c r="O80" s="964">
        <v>46603</v>
      </c>
      <c r="P80" s="964">
        <v>0</v>
      </c>
      <c r="Q80" s="964">
        <v>0</v>
      </c>
      <c r="R80" s="191"/>
      <c r="S80" s="169"/>
      <c r="T80" s="169"/>
      <c r="U80" s="169"/>
      <c r="V80" s="169"/>
      <c r="W80" s="183"/>
      <c r="X80" s="183"/>
      <c r="Y80" s="183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</row>
    <row r="81" spans="2:40" ht="15.75" x14ac:dyDescent="0.25">
      <c r="B81" s="329"/>
      <c r="C81" s="375" t="s">
        <v>117</v>
      </c>
      <c r="D81" s="337"/>
      <c r="E81" s="330"/>
      <c r="F81" s="963">
        <v>2384584</v>
      </c>
      <c r="G81" s="963">
        <v>1919744</v>
      </c>
      <c r="H81" s="963">
        <v>2224552</v>
      </c>
      <c r="I81" s="963">
        <v>2651074</v>
      </c>
      <c r="J81" s="963">
        <v>2505304</v>
      </c>
      <c r="K81" s="963">
        <v>2100989</v>
      </c>
      <c r="L81" s="963">
        <v>1986788</v>
      </c>
      <c r="M81" s="963">
        <v>2515428</v>
      </c>
      <c r="N81" s="971">
        <v>2003100</v>
      </c>
      <c r="O81" s="963">
        <v>3901564</v>
      </c>
      <c r="P81" s="963">
        <v>3045415</v>
      </c>
      <c r="Q81" s="963">
        <v>2845463</v>
      </c>
      <c r="R81" s="191"/>
      <c r="S81" s="169"/>
      <c r="T81" s="169"/>
      <c r="U81" s="169"/>
      <c r="V81" s="169"/>
      <c r="W81" s="183"/>
      <c r="X81" s="183"/>
      <c r="Y81" s="183"/>
      <c r="Z81" s="184"/>
      <c r="AA81" s="184"/>
      <c r="AB81" s="184"/>
      <c r="AC81" s="184"/>
      <c r="AD81" s="184"/>
      <c r="AE81" s="184"/>
      <c r="AF81" s="184"/>
      <c r="AG81" s="184"/>
      <c r="AH81" s="182"/>
      <c r="AI81" s="182"/>
      <c r="AJ81" s="182"/>
      <c r="AK81" s="182"/>
      <c r="AL81" s="182"/>
      <c r="AM81" s="182"/>
      <c r="AN81" s="182"/>
    </row>
    <row r="82" spans="2:40" ht="15.75" x14ac:dyDescent="0.25">
      <c r="B82" s="329"/>
      <c r="C82" s="337"/>
      <c r="D82" s="376" t="s">
        <v>118</v>
      </c>
      <c r="E82" s="330"/>
      <c r="F82" s="964">
        <v>274014</v>
      </c>
      <c r="G82" s="964">
        <v>204820</v>
      </c>
      <c r="H82" s="964">
        <v>357633</v>
      </c>
      <c r="I82" s="964">
        <v>242184</v>
      </c>
      <c r="J82" s="964">
        <v>444226</v>
      </c>
      <c r="K82" s="964">
        <v>336782</v>
      </c>
      <c r="L82" s="964">
        <v>461897</v>
      </c>
      <c r="M82" s="964">
        <v>904833</v>
      </c>
      <c r="N82" s="968">
        <v>383931</v>
      </c>
      <c r="O82" s="964">
        <v>649140</v>
      </c>
      <c r="P82" s="964">
        <v>702855</v>
      </c>
      <c r="Q82" s="964">
        <v>547591</v>
      </c>
      <c r="R82" s="191"/>
      <c r="S82" s="169"/>
      <c r="T82" s="169"/>
      <c r="U82" s="169"/>
      <c r="V82" s="169"/>
      <c r="W82" s="183"/>
      <c r="X82" s="183"/>
      <c r="Y82" s="183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</row>
    <row r="83" spans="2:40" ht="16.5" thickBot="1" x14ac:dyDescent="0.3">
      <c r="B83" s="377"/>
      <c r="C83" s="351"/>
      <c r="D83" s="378" t="s">
        <v>119</v>
      </c>
      <c r="E83" s="340"/>
      <c r="F83" s="964">
        <v>2110570</v>
      </c>
      <c r="G83" s="964">
        <v>1714924</v>
      </c>
      <c r="H83" s="964">
        <v>1866919</v>
      </c>
      <c r="I83" s="964">
        <v>2408890</v>
      </c>
      <c r="J83" s="964">
        <v>2061078</v>
      </c>
      <c r="K83" s="964">
        <v>1764207</v>
      </c>
      <c r="L83" s="964">
        <v>1524891</v>
      </c>
      <c r="M83" s="964">
        <v>1610595</v>
      </c>
      <c r="N83" s="968">
        <v>1619169</v>
      </c>
      <c r="O83" s="964">
        <v>3252424</v>
      </c>
      <c r="P83" s="964">
        <v>2342560</v>
      </c>
      <c r="Q83" s="964">
        <v>2297872</v>
      </c>
      <c r="R83" s="191"/>
      <c r="S83" s="169"/>
      <c r="T83" s="169"/>
      <c r="U83" s="169"/>
      <c r="V83" s="169"/>
      <c r="W83" s="183"/>
      <c r="X83" s="183"/>
      <c r="Y83" s="183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4"/>
      <c r="AL83" s="184"/>
      <c r="AM83" s="184"/>
      <c r="AN83" s="184"/>
    </row>
    <row r="84" spans="2:40" ht="15.75" x14ac:dyDescent="0.25">
      <c r="B84" s="334" t="s">
        <v>120</v>
      </c>
      <c r="C84" s="335"/>
      <c r="D84" s="354"/>
      <c r="E84" s="354"/>
      <c r="F84" s="963">
        <v>32117979</v>
      </c>
      <c r="G84" s="963">
        <v>32474016</v>
      </c>
      <c r="H84" s="963">
        <v>32544589</v>
      </c>
      <c r="I84" s="963">
        <v>32810163</v>
      </c>
      <c r="J84" s="963">
        <v>32966241</v>
      </c>
      <c r="K84" s="963">
        <v>32999355</v>
      </c>
      <c r="L84" s="963">
        <v>33283022</v>
      </c>
      <c r="M84" s="963">
        <v>33608296</v>
      </c>
      <c r="N84" s="968">
        <v>34062415</v>
      </c>
      <c r="O84" s="963">
        <v>34535370</v>
      </c>
      <c r="P84" s="963">
        <v>35100175</v>
      </c>
      <c r="Q84" s="963">
        <v>35418820</v>
      </c>
      <c r="R84" s="191"/>
      <c r="S84" s="169"/>
      <c r="T84" s="169"/>
      <c r="U84" s="169"/>
      <c r="V84" s="169"/>
      <c r="W84" s="183"/>
      <c r="X84" s="183"/>
      <c r="Y84" s="183"/>
      <c r="Z84" s="184"/>
      <c r="AA84" s="184"/>
      <c r="AB84" s="184"/>
      <c r="AC84" s="184"/>
      <c r="AD84" s="184"/>
      <c r="AE84" s="184"/>
      <c r="AF84" s="184"/>
      <c r="AG84" s="184"/>
      <c r="AH84" s="184"/>
      <c r="AI84" s="184"/>
      <c r="AJ84" s="184"/>
      <c r="AK84" s="184"/>
      <c r="AL84" s="184"/>
      <c r="AM84" s="184"/>
      <c r="AN84" s="184"/>
    </row>
    <row r="85" spans="2:40" ht="15.75" x14ac:dyDescent="0.25">
      <c r="B85" s="336"/>
      <c r="C85" s="337" t="s">
        <v>121</v>
      </c>
      <c r="D85" s="379"/>
      <c r="E85" s="380"/>
      <c r="F85" s="964">
        <v>2774</v>
      </c>
      <c r="G85" s="964">
        <v>384</v>
      </c>
      <c r="H85" s="964">
        <v>3193</v>
      </c>
      <c r="I85" s="964">
        <v>372</v>
      </c>
      <c r="J85" s="964">
        <v>887</v>
      </c>
      <c r="K85" s="964">
        <v>11139</v>
      </c>
      <c r="L85" s="964">
        <v>96</v>
      </c>
      <c r="M85" s="964">
        <v>5</v>
      </c>
      <c r="N85" s="968">
        <v>14</v>
      </c>
      <c r="O85" s="964">
        <v>1607</v>
      </c>
      <c r="P85" s="964">
        <v>122</v>
      </c>
      <c r="Q85" s="964">
        <v>0</v>
      </c>
      <c r="R85" s="191"/>
      <c r="S85" s="169"/>
      <c r="T85" s="164"/>
      <c r="U85" s="169"/>
      <c r="V85" s="169"/>
      <c r="W85" s="183"/>
      <c r="X85" s="183"/>
      <c r="Y85" s="183"/>
      <c r="Z85" s="184"/>
      <c r="AA85" s="184"/>
      <c r="AB85" s="184"/>
      <c r="AC85" s="184"/>
      <c r="AD85" s="184"/>
      <c r="AE85" s="184"/>
      <c r="AF85" s="184"/>
      <c r="AG85" s="184"/>
      <c r="AH85" s="182"/>
      <c r="AI85" s="182"/>
      <c r="AJ85" s="182"/>
      <c r="AK85" s="182"/>
      <c r="AL85" s="182"/>
      <c r="AM85" s="182"/>
      <c r="AN85" s="182"/>
    </row>
    <row r="86" spans="2:40" ht="15.75" x14ac:dyDescent="0.25">
      <c r="B86" s="336"/>
      <c r="C86" s="375" t="s">
        <v>122</v>
      </c>
      <c r="D86" s="351"/>
      <c r="E86" s="337"/>
      <c r="F86" s="964">
        <v>0</v>
      </c>
      <c r="G86" s="964">
        <v>0</v>
      </c>
      <c r="H86" s="964">
        <v>0</v>
      </c>
      <c r="I86" s="964">
        <v>0</v>
      </c>
      <c r="J86" s="964">
        <v>0</v>
      </c>
      <c r="K86" s="964">
        <v>0</v>
      </c>
      <c r="L86" s="964">
        <v>0</v>
      </c>
      <c r="M86" s="964">
        <v>0</v>
      </c>
      <c r="N86" s="968">
        <v>0</v>
      </c>
      <c r="O86" s="964">
        <v>0</v>
      </c>
      <c r="P86" s="964">
        <v>0</v>
      </c>
      <c r="Q86" s="964">
        <v>0</v>
      </c>
      <c r="R86" s="191"/>
      <c r="S86" s="169"/>
      <c r="T86" s="169"/>
      <c r="U86" s="189"/>
      <c r="V86" s="169"/>
      <c r="W86" s="183"/>
      <c r="X86" s="183"/>
      <c r="Y86" s="183"/>
      <c r="Z86" s="184"/>
      <c r="AA86" s="184"/>
      <c r="AB86" s="184"/>
      <c r="AC86" s="184"/>
      <c r="AD86" s="184"/>
      <c r="AE86" s="184"/>
      <c r="AF86" s="184"/>
      <c r="AG86" s="184"/>
      <c r="AH86" s="184"/>
      <c r="AI86" s="184"/>
      <c r="AJ86" s="184"/>
      <c r="AK86" s="184"/>
      <c r="AL86" s="184"/>
      <c r="AM86" s="184"/>
      <c r="AN86" s="184"/>
    </row>
    <row r="87" spans="2:40" ht="15.75" x14ac:dyDescent="0.25">
      <c r="B87" s="336"/>
      <c r="C87" s="375" t="s">
        <v>123</v>
      </c>
      <c r="D87" s="381"/>
      <c r="E87" s="337"/>
      <c r="F87" s="964">
        <v>57703</v>
      </c>
      <c r="G87" s="964">
        <v>52230</v>
      </c>
      <c r="H87" s="964">
        <v>35412</v>
      </c>
      <c r="I87" s="964">
        <v>28885</v>
      </c>
      <c r="J87" s="964">
        <v>28570</v>
      </c>
      <c r="K87" s="964">
        <v>29990</v>
      </c>
      <c r="L87" s="964">
        <v>20731</v>
      </c>
      <c r="M87" s="964">
        <v>20485</v>
      </c>
      <c r="N87" s="968">
        <v>12056</v>
      </c>
      <c r="O87" s="964">
        <v>12703</v>
      </c>
      <c r="P87" s="964">
        <v>11962</v>
      </c>
      <c r="Q87" s="964">
        <v>12253</v>
      </c>
      <c r="R87" s="191"/>
      <c r="S87" s="169"/>
      <c r="T87" s="166"/>
      <c r="U87" s="190"/>
      <c r="V87" s="169"/>
      <c r="W87" s="183"/>
      <c r="X87" s="183"/>
      <c r="Y87" s="183"/>
      <c r="Z87" s="184"/>
      <c r="AA87" s="184"/>
      <c r="AB87" s="184"/>
      <c r="AC87" s="184"/>
      <c r="AD87" s="184"/>
      <c r="AE87" s="184"/>
      <c r="AF87" s="184"/>
      <c r="AG87" s="184"/>
      <c r="AH87" s="184"/>
      <c r="AI87" s="184"/>
      <c r="AJ87" s="184"/>
      <c r="AK87" s="184"/>
      <c r="AL87" s="184"/>
      <c r="AM87" s="184"/>
      <c r="AN87" s="184"/>
    </row>
    <row r="88" spans="2:40" ht="15.75" x14ac:dyDescent="0.25">
      <c r="B88" s="382"/>
      <c r="C88" s="355" t="s">
        <v>50</v>
      </c>
      <c r="D88" s="330"/>
      <c r="E88" s="330"/>
      <c r="F88" s="964">
        <v>5466406</v>
      </c>
      <c r="G88" s="964">
        <v>5509177</v>
      </c>
      <c r="H88" s="964">
        <v>5571071</v>
      </c>
      <c r="I88" s="964">
        <v>5551478</v>
      </c>
      <c r="J88" s="964">
        <v>5554316</v>
      </c>
      <c r="K88" s="964">
        <v>5587524</v>
      </c>
      <c r="L88" s="964">
        <v>5548062</v>
      </c>
      <c r="M88" s="964">
        <v>5580304</v>
      </c>
      <c r="N88" s="968">
        <v>5569151</v>
      </c>
      <c r="O88" s="964">
        <v>5550000</v>
      </c>
      <c r="P88" s="964">
        <v>5577667</v>
      </c>
      <c r="Q88" s="964">
        <v>5639406</v>
      </c>
      <c r="R88" s="191"/>
      <c r="S88" s="165"/>
      <c r="T88" s="165"/>
      <c r="U88" s="185"/>
      <c r="V88" s="185"/>
      <c r="W88" s="183"/>
      <c r="X88" s="183"/>
      <c r="Y88" s="183"/>
      <c r="Z88" s="184"/>
      <c r="AA88" s="184"/>
      <c r="AB88" s="184"/>
      <c r="AC88" s="184"/>
      <c r="AD88" s="184"/>
      <c r="AE88" s="184"/>
      <c r="AF88" s="184"/>
      <c r="AG88" s="184"/>
      <c r="AH88" s="182"/>
      <c r="AI88" s="182"/>
      <c r="AJ88" s="182"/>
      <c r="AK88" s="182"/>
      <c r="AL88" s="182"/>
      <c r="AM88" s="182"/>
      <c r="AN88" s="182"/>
    </row>
    <row r="89" spans="2:40" ht="15.75" x14ac:dyDescent="0.25">
      <c r="B89" s="329"/>
      <c r="C89" s="330" t="s">
        <v>51</v>
      </c>
      <c r="D89" s="330"/>
      <c r="E89" s="330"/>
      <c r="F89" s="964">
        <v>15811825</v>
      </c>
      <c r="G89" s="964">
        <v>15965739</v>
      </c>
      <c r="H89" s="964">
        <v>16005531</v>
      </c>
      <c r="I89" s="964">
        <v>16128931</v>
      </c>
      <c r="J89" s="964">
        <v>16313665</v>
      </c>
      <c r="K89" s="964">
        <v>16412708</v>
      </c>
      <c r="L89" s="964">
        <v>16529511</v>
      </c>
      <c r="M89" s="964">
        <v>16700223</v>
      </c>
      <c r="N89" s="968">
        <v>16857098</v>
      </c>
      <c r="O89" s="964">
        <v>17063228</v>
      </c>
      <c r="P89" s="964">
        <v>17250086</v>
      </c>
      <c r="Q89" s="964">
        <v>17464902</v>
      </c>
      <c r="R89" s="191"/>
      <c r="S89" s="165"/>
      <c r="T89" s="169"/>
      <c r="U89" s="189"/>
      <c r="V89" s="186"/>
      <c r="W89" s="183"/>
      <c r="X89" s="183"/>
      <c r="Y89" s="183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</row>
    <row r="90" spans="2:40" ht="15.75" x14ac:dyDescent="0.25">
      <c r="B90" s="329"/>
      <c r="C90" s="330" t="s">
        <v>124</v>
      </c>
      <c r="D90" s="330"/>
      <c r="E90" s="330"/>
      <c r="F90" s="964">
        <v>1904490</v>
      </c>
      <c r="G90" s="964">
        <v>1906484</v>
      </c>
      <c r="H90" s="964">
        <v>1884676</v>
      </c>
      <c r="I90" s="964">
        <v>1870003</v>
      </c>
      <c r="J90" s="964">
        <v>1899934</v>
      </c>
      <c r="K90" s="964">
        <v>1883481</v>
      </c>
      <c r="L90" s="964">
        <v>1964283</v>
      </c>
      <c r="M90" s="964">
        <v>1991552</v>
      </c>
      <c r="N90" s="968">
        <v>2037967</v>
      </c>
      <c r="O90" s="964">
        <v>2072673</v>
      </c>
      <c r="P90" s="964">
        <v>2044863</v>
      </c>
      <c r="Q90" s="964">
        <v>2062542</v>
      </c>
      <c r="R90" s="191"/>
      <c r="S90" s="165"/>
      <c r="T90" s="164"/>
      <c r="U90" s="166"/>
      <c r="V90" s="169"/>
      <c r="W90" s="183"/>
      <c r="X90" s="183"/>
      <c r="Y90" s="183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</row>
    <row r="91" spans="2:40" ht="15.75" x14ac:dyDescent="0.25">
      <c r="B91" s="329"/>
      <c r="C91" s="330" t="s">
        <v>125</v>
      </c>
      <c r="D91" s="330"/>
      <c r="E91" s="330"/>
      <c r="F91" s="964">
        <v>2112814</v>
      </c>
      <c r="G91" s="964">
        <v>2134608</v>
      </c>
      <c r="H91" s="964">
        <v>2095527</v>
      </c>
      <c r="I91" s="964">
        <v>2154334</v>
      </c>
      <c r="J91" s="964">
        <v>2221543</v>
      </c>
      <c r="K91" s="964">
        <v>2256906</v>
      </c>
      <c r="L91" s="964">
        <v>2457444</v>
      </c>
      <c r="M91" s="964">
        <v>2435145</v>
      </c>
      <c r="N91" s="968">
        <v>2433450</v>
      </c>
      <c r="O91" s="964">
        <v>2599972</v>
      </c>
      <c r="P91" s="964">
        <v>2704196</v>
      </c>
      <c r="Q91" s="964">
        <v>2752972</v>
      </c>
      <c r="R91" s="191"/>
      <c r="S91" s="165"/>
      <c r="T91" s="164"/>
      <c r="U91" s="189"/>
      <c r="V91" s="169"/>
      <c r="W91" s="183"/>
      <c r="X91" s="183"/>
      <c r="Y91" s="183"/>
      <c r="Z91" s="184"/>
      <c r="AA91" s="184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/>
      <c r="AN91" s="184"/>
    </row>
    <row r="92" spans="2:40" ht="15.75" x14ac:dyDescent="0.25">
      <c r="B92" s="329"/>
      <c r="C92" s="330" t="s">
        <v>53</v>
      </c>
      <c r="D92" s="330"/>
      <c r="E92" s="330"/>
      <c r="F92" s="964">
        <v>5756684</v>
      </c>
      <c r="G92" s="964">
        <v>5727245</v>
      </c>
      <c r="H92" s="964">
        <v>5727844</v>
      </c>
      <c r="I92" s="964">
        <v>5854838</v>
      </c>
      <c r="J92" s="964">
        <v>5903451</v>
      </c>
      <c r="K92" s="964">
        <v>5836303</v>
      </c>
      <c r="L92" s="964">
        <v>5607129</v>
      </c>
      <c r="M92" s="964">
        <v>5756596</v>
      </c>
      <c r="N92" s="968">
        <v>6113504</v>
      </c>
      <c r="O92" s="964">
        <v>6203663</v>
      </c>
      <c r="P92" s="964">
        <v>6529949</v>
      </c>
      <c r="Q92" s="964">
        <v>6709764</v>
      </c>
      <c r="R92" s="191"/>
      <c r="S92" s="165"/>
      <c r="T92" s="164"/>
      <c r="U92" s="169"/>
      <c r="V92" s="169"/>
      <c r="W92" s="183"/>
      <c r="X92" s="183"/>
      <c r="Y92" s="183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</row>
    <row r="93" spans="2:40" ht="15.75" x14ac:dyDescent="0.25">
      <c r="B93" s="329"/>
      <c r="C93" s="355" t="s">
        <v>126</v>
      </c>
      <c r="D93" s="330"/>
      <c r="E93" s="330"/>
      <c r="F93" s="964">
        <v>185565</v>
      </c>
      <c r="G93" s="964">
        <v>232569</v>
      </c>
      <c r="H93" s="964">
        <v>246347</v>
      </c>
      <c r="I93" s="964">
        <v>249985</v>
      </c>
      <c r="J93" s="964">
        <v>256533</v>
      </c>
      <c r="K93" s="964">
        <v>252901</v>
      </c>
      <c r="L93" s="964">
        <v>249022</v>
      </c>
      <c r="M93" s="964">
        <v>212906</v>
      </c>
      <c r="N93" s="968">
        <v>217739</v>
      </c>
      <c r="O93" s="964">
        <v>245739</v>
      </c>
      <c r="P93" s="964">
        <v>239882</v>
      </c>
      <c r="Q93" s="964">
        <v>238630</v>
      </c>
      <c r="R93" s="191"/>
      <c r="S93" s="169"/>
      <c r="T93" s="169"/>
      <c r="U93" s="169"/>
      <c r="V93" s="169"/>
      <c r="W93" s="183"/>
      <c r="X93" s="183"/>
      <c r="Y93" s="183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</row>
    <row r="94" spans="2:40" ht="15.75" x14ac:dyDescent="0.25">
      <c r="B94" s="329"/>
      <c r="C94" s="330" t="s">
        <v>55</v>
      </c>
      <c r="D94" s="330"/>
      <c r="E94" s="330"/>
      <c r="F94" s="964">
        <v>1950</v>
      </c>
      <c r="G94" s="964">
        <v>1950</v>
      </c>
      <c r="H94" s="964">
        <v>2004</v>
      </c>
      <c r="I94" s="964">
        <v>2031</v>
      </c>
      <c r="J94" s="964">
        <v>2061</v>
      </c>
      <c r="K94" s="964">
        <v>2089</v>
      </c>
      <c r="L94" s="964">
        <v>1012</v>
      </c>
      <c r="M94" s="964">
        <v>1024</v>
      </c>
      <c r="N94" s="968">
        <v>1038</v>
      </c>
      <c r="O94" s="964">
        <v>1053</v>
      </c>
      <c r="P94" s="964">
        <v>1067</v>
      </c>
      <c r="Q94" s="964">
        <v>1082</v>
      </c>
      <c r="R94" s="191"/>
      <c r="S94" s="169"/>
      <c r="T94" s="169"/>
      <c r="U94" s="169"/>
      <c r="V94" s="169"/>
      <c r="W94" s="183"/>
      <c r="X94" s="183"/>
      <c r="Y94" s="183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</row>
    <row r="95" spans="2:40" ht="15.75" x14ac:dyDescent="0.25">
      <c r="B95" s="329"/>
      <c r="C95" s="355" t="s">
        <v>56</v>
      </c>
      <c r="D95" s="330"/>
      <c r="E95" s="330"/>
      <c r="F95" s="964">
        <v>0</v>
      </c>
      <c r="G95" s="964">
        <v>0</v>
      </c>
      <c r="H95" s="964">
        <v>0</v>
      </c>
      <c r="I95" s="964">
        <v>0</v>
      </c>
      <c r="J95" s="964">
        <v>0</v>
      </c>
      <c r="K95" s="964">
        <v>0</v>
      </c>
      <c r="L95" s="964">
        <v>0</v>
      </c>
      <c r="M95" s="964">
        <v>0</v>
      </c>
      <c r="N95" s="971">
        <v>0</v>
      </c>
      <c r="O95" s="964">
        <v>0</v>
      </c>
      <c r="P95" s="964">
        <v>0</v>
      </c>
      <c r="Q95" s="964">
        <v>0</v>
      </c>
      <c r="R95" s="191"/>
      <c r="S95" s="169"/>
      <c r="T95" s="169"/>
      <c r="U95" s="169"/>
      <c r="V95" s="169"/>
      <c r="W95" s="183"/>
      <c r="X95" s="183"/>
      <c r="Y95" s="183"/>
      <c r="Z95" s="184"/>
      <c r="AA95" s="184"/>
      <c r="AB95" s="184"/>
      <c r="AC95" s="184"/>
      <c r="AD95" s="184"/>
      <c r="AE95" s="184"/>
      <c r="AF95" s="184"/>
      <c r="AG95" s="184"/>
      <c r="AH95" s="184"/>
      <c r="AI95" s="184"/>
      <c r="AJ95" s="184"/>
      <c r="AK95" s="184"/>
      <c r="AL95" s="184"/>
      <c r="AM95" s="184"/>
      <c r="AN95" s="184"/>
    </row>
    <row r="96" spans="2:40" ht="15.75" x14ac:dyDescent="0.25">
      <c r="B96" s="374"/>
      <c r="C96" s="383" t="s">
        <v>127</v>
      </c>
      <c r="D96" s="331"/>
      <c r="E96" s="331"/>
      <c r="F96" s="964">
        <v>327605</v>
      </c>
      <c r="G96" s="964">
        <v>317084</v>
      </c>
      <c r="H96" s="964">
        <v>313871</v>
      </c>
      <c r="I96" s="964">
        <v>310602</v>
      </c>
      <c r="J96" s="964">
        <v>308441</v>
      </c>
      <c r="K96" s="964">
        <v>293212</v>
      </c>
      <c r="L96" s="964">
        <v>294326</v>
      </c>
      <c r="M96" s="964">
        <v>284937</v>
      </c>
      <c r="N96" s="968">
        <v>300990</v>
      </c>
      <c r="O96" s="964">
        <v>301851</v>
      </c>
      <c r="P96" s="964">
        <v>269136</v>
      </c>
      <c r="Q96" s="964">
        <v>270320</v>
      </c>
      <c r="R96" s="191"/>
      <c r="S96" s="169"/>
      <c r="T96" s="169"/>
      <c r="U96" s="169"/>
      <c r="V96" s="169"/>
      <c r="W96" s="183"/>
      <c r="X96" s="183"/>
      <c r="Y96" s="183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</row>
    <row r="97" spans="2:40" ht="16.5" thickBot="1" x14ac:dyDescent="0.3">
      <c r="B97" s="332"/>
      <c r="C97" s="333" t="s">
        <v>128</v>
      </c>
      <c r="D97" s="333"/>
      <c r="E97" s="333"/>
      <c r="F97" s="964">
        <v>490163</v>
      </c>
      <c r="G97" s="964">
        <v>626546</v>
      </c>
      <c r="H97" s="964">
        <v>659113</v>
      </c>
      <c r="I97" s="964">
        <v>658704</v>
      </c>
      <c r="J97" s="964">
        <v>476840</v>
      </c>
      <c r="K97" s="964">
        <v>433102</v>
      </c>
      <c r="L97" s="964">
        <v>611406</v>
      </c>
      <c r="M97" s="964">
        <v>625119</v>
      </c>
      <c r="N97" s="968">
        <v>519408</v>
      </c>
      <c r="O97" s="964">
        <v>482881</v>
      </c>
      <c r="P97" s="964">
        <v>471245</v>
      </c>
      <c r="Q97" s="964">
        <v>266949</v>
      </c>
      <c r="R97" s="191"/>
      <c r="S97" s="169"/>
      <c r="T97" s="164"/>
      <c r="U97" s="169"/>
      <c r="V97" s="169"/>
      <c r="W97" s="183"/>
      <c r="X97" s="183"/>
      <c r="Y97" s="183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</row>
    <row r="98" spans="2:40" ht="15.75" x14ac:dyDescent="0.25">
      <c r="B98" s="384"/>
      <c r="C98" s="337" t="s">
        <v>60</v>
      </c>
      <c r="D98" s="337"/>
      <c r="E98" s="337"/>
      <c r="F98" s="964">
        <v>295086</v>
      </c>
      <c r="G98" s="964">
        <v>279990</v>
      </c>
      <c r="H98" s="964">
        <v>282366</v>
      </c>
      <c r="I98" s="964">
        <v>284849</v>
      </c>
      <c r="J98" s="964">
        <v>276840</v>
      </c>
      <c r="K98" s="964">
        <v>269399</v>
      </c>
      <c r="L98" s="964">
        <v>275697</v>
      </c>
      <c r="M98" s="964">
        <v>288039</v>
      </c>
      <c r="N98" s="968">
        <v>283584</v>
      </c>
      <c r="O98" s="964">
        <v>291080</v>
      </c>
      <c r="P98" s="964">
        <v>277354</v>
      </c>
      <c r="Q98" s="964">
        <v>276900</v>
      </c>
      <c r="R98" s="191"/>
      <c r="S98" s="169"/>
      <c r="T98" s="169"/>
      <c r="U98" s="169"/>
      <c r="V98" s="169"/>
      <c r="W98" s="183"/>
      <c r="X98" s="183"/>
      <c r="Y98" s="183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</row>
    <row r="99" spans="2:40" ht="15.75" x14ac:dyDescent="0.25">
      <c r="B99" s="384"/>
      <c r="C99" s="330" t="s">
        <v>61</v>
      </c>
      <c r="D99" s="337"/>
      <c r="E99" s="337"/>
      <c r="F99" s="964">
        <v>349701</v>
      </c>
      <c r="G99" s="964">
        <v>348414</v>
      </c>
      <c r="H99" s="964">
        <v>351384</v>
      </c>
      <c r="I99" s="964">
        <v>351868</v>
      </c>
      <c r="J99" s="964">
        <v>358561</v>
      </c>
      <c r="K99" s="964">
        <v>352372</v>
      </c>
      <c r="L99" s="964">
        <v>351138</v>
      </c>
      <c r="M99" s="964">
        <v>346393</v>
      </c>
      <c r="N99" s="968">
        <v>353173</v>
      </c>
      <c r="O99" s="964">
        <v>362370</v>
      </c>
      <c r="P99" s="964">
        <v>363809</v>
      </c>
      <c r="Q99" s="964">
        <v>362658</v>
      </c>
      <c r="R99" s="191"/>
      <c r="S99" s="169"/>
      <c r="T99" s="164"/>
      <c r="U99" s="169"/>
      <c r="V99" s="169"/>
      <c r="W99" s="183"/>
      <c r="X99" s="183"/>
      <c r="Y99" s="183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</row>
    <row r="100" spans="2:40" ht="16.5" thickBot="1" x14ac:dyDescent="0.3">
      <c r="B100" s="385"/>
      <c r="C100" s="333" t="s">
        <v>62</v>
      </c>
      <c r="D100" s="333"/>
      <c r="E100" s="333"/>
      <c r="F100" s="964">
        <v>261074</v>
      </c>
      <c r="G100" s="964">
        <v>248123</v>
      </c>
      <c r="H100" s="964">
        <v>253260</v>
      </c>
      <c r="I100" s="964">
        <v>253028</v>
      </c>
      <c r="J100" s="964">
        <v>253196</v>
      </c>
      <c r="K100" s="964">
        <v>255266</v>
      </c>
      <c r="L100" s="964">
        <v>258493</v>
      </c>
      <c r="M100" s="964">
        <v>261343</v>
      </c>
      <c r="N100" s="968">
        <v>260526</v>
      </c>
      <c r="O100" s="964">
        <v>259864</v>
      </c>
      <c r="P100" s="964">
        <v>257090</v>
      </c>
      <c r="Q100" s="964">
        <v>258018</v>
      </c>
      <c r="R100" s="191"/>
      <c r="S100" s="169"/>
      <c r="T100" s="164"/>
      <c r="U100" s="169"/>
      <c r="V100" s="169"/>
      <c r="W100" s="183"/>
      <c r="X100" s="183"/>
      <c r="Y100" s="183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</row>
    <row r="101" spans="2:40" ht="16.5" thickBot="1" x14ac:dyDescent="0.3">
      <c r="B101" s="386" t="s">
        <v>129</v>
      </c>
      <c r="C101" s="387"/>
      <c r="D101" s="387"/>
      <c r="E101" s="387"/>
      <c r="F101" s="963">
        <v>31212118</v>
      </c>
      <c r="G101" s="963">
        <v>31597489</v>
      </c>
      <c r="H101" s="963">
        <v>31657579</v>
      </c>
      <c r="I101" s="963">
        <v>31920418</v>
      </c>
      <c r="J101" s="963">
        <v>32077644</v>
      </c>
      <c r="K101" s="963">
        <v>32122318</v>
      </c>
      <c r="L101" s="963">
        <v>32397694</v>
      </c>
      <c r="M101" s="963">
        <v>32712521</v>
      </c>
      <c r="N101" s="971">
        <v>33165132</v>
      </c>
      <c r="O101" s="963">
        <v>33622056</v>
      </c>
      <c r="P101" s="963">
        <v>34201922</v>
      </c>
      <c r="Q101" s="963">
        <v>34521244</v>
      </c>
      <c r="R101" s="191"/>
      <c r="S101" s="169"/>
      <c r="T101" s="169"/>
      <c r="U101" s="169"/>
      <c r="V101" s="169"/>
      <c r="W101" s="183"/>
      <c r="X101" s="183"/>
      <c r="Y101" s="183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</row>
    <row r="102" spans="2:40" ht="15.75" x14ac:dyDescent="0.25">
      <c r="B102" s="327" t="s">
        <v>130</v>
      </c>
      <c r="C102" s="328"/>
      <c r="D102" s="328"/>
      <c r="E102" s="328"/>
      <c r="F102" s="963">
        <v>1880335</v>
      </c>
      <c r="G102" s="963">
        <v>1890404</v>
      </c>
      <c r="H102" s="963">
        <v>1839335</v>
      </c>
      <c r="I102" s="963">
        <v>1806861</v>
      </c>
      <c r="J102" s="963">
        <v>1837748</v>
      </c>
      <c r="K102" s="963">
        <v>2225230</v>
      </c>
      <c r="L102" s="963">
        <v>2351567</v>
      </c>
      <c r="M102" s="963">
        <v>2225346</v>
      </c>
      <c r="N102" s="971">
        <v>2123781</v>
      </c>
      <c r="O102" s="963">
        <v>2394273</v>
      </c>
      <c r="P102" s="963">
        <v>2642881</v>
      </c>
      <c r="Q102" s="963">
        <v>2927754</v>
      </c>
      <c r="R102" s="191"/>
      <c r="S102" s="166"/>
      <c r="T102" s="169"/>
      <c r="U102" s="169"/>
      <c r="V102" s="169"/>
      <c r="W102" s="183"/>
      <c r="X102" s="183"/>
      <c r="Y102" s="183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</row>
    <row r="103" spans="2:40" ht="15.75" x14ac:dyDescent="0.25">
      <c r="B103" s="329"/>
      <c r="C103" s="330" t="s">
        <v>131</v>
      </c>
      <c r="D103" s="330"/>
      <c r="E103" s="330"/>
      <c r="F103" s="964">
        <v>1456739</v>
      </c>
      <c r="G103" s="964">
        <v>1461949</v>
      </c>
      <c r="H103" s="964">
        <v>1460013</v>
      </c>
      <c r="I103" s="964">
        <v>1315659</v>
      </c>
      <c r="J103" s="964">
        <v>1348337</v>
      </c>
      <c r="K103" s="964">
        <v>1696102</v>
      </c>
      <c r="L103" s="964">
        <v>1779547</v>
      </c>
      <c r="M103" s="964">
        <v>1660585</v>
      </c>
      <c r="N103" s="968">
        <v>1572747</v>
      </c>
      <c r="O103" s="964">
        <v>1898558</v>
      </c>
      <c r="P103" s="964">
        <v>1959222</v>
      </c>
      <c r="Q103" s="964">
        <v>2012573</v>
      </c>
      <c r="R103" s="191"/>
      <c r="S103" s="166"/>
      <c r="T103" s="169"/>
      <c r="U103" s="169"/>
      <c r="V103" s="169"/>
      <c r="W103" s="183"/>
      <c r="X103" s="183"/>
      <c r="Y103" s="183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</row>
    <row r="104" spans="2:40" ht="15.75" x14ac:dyDescent="0.25">
      <c r="B104" s="329"/>
      <c r="C104" s="330" t="s">
        <v>65</v>
      </c>
      <c r="D104" s="330"/>
      <c r="E104" s="330"/>
      <c r="F104" s="964">
        <v>0</v>
      </c>
      <c r="G104" s="964">
        <v>0</v>
      </c>
      <c r="H104" s="964">
        <v>0</v>
      </c>
      <c r="I104" s="964">
        <v>0</v>
      </c>
      <c r="J104" s="964">
        <v>0</v>
      </c>
      <c r="K104" s="964">
        <v>0</v>
      </c>
      <c r="L104" s="964">
        <v>0</v>
      </c>
      <c r="M104" s="964">
        <v>0</v>
      </c>
      <c r="N104" s="971">
        <v>0</v>
      </c>
      <c r="O104" s="964">
        <v>0</v>
      </c>
      <c r="P104" s="964">
        <v>0</v>
      </c>
      <c r="Q104" s="964">
        <v>0</v>
      </c>
      <c r="R104" s="191"/>
      <c r="S104" s="166"/>
      <c r="T104" s="169"/>
      <c r="U104" s="169"/>
      <c r="V104" s="169"/>
      <c r="W104" s="183"/>
      <c r="X104" s="183"/>
      <c r="Y104" s="183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</row>
    <row r="105" spans="2:40" ht="15.75" x14ac:dyDescent="0.25">
      <c r="B105" s="374"/>
      <c r="C105" s="331" t="s">
        <v>132</v>
      </c>
      <c r="D105" s="331"/>
      <c r="E105" s="331"/>
      <c r="F105" s="964">
        <v>143497</v>
      </c>
      <c r="G105" s="964">
        <v>142582</v>
      </c>
      <c r="H105" s="964">
        <v>142877</v>
      </c>
      <c r="I105" s="964">
        <v>151525</v>
      </c>
      <c r="J105" s="964">
        <v>150282</v>
      </c>
      <c r="K105" s="964">
        <v>151424</v>
      </c>
      <c r="L105" s="964">
        <v>191579</v>
      </c>
      <c r="M105" s="964">
        <v>163360</v>
      </c>
      <c r="N105" s="968">
        <v>149020</v>
      </c>
      <c r="O105" s="964">
        <v>72361</v>
      </c>
      <c r="P105" s="964">
        <v>61562</v>
      </c>
      <c r="Q105" s="964">
        <v>106917</v>
      </c>
      <c r="R105" s="191"/>
      <c r="S105" s="165"/>
      <c r="T105" s="165"/>
      <c r="U105" s="165"/>
      <c r="V105" s="165"/>
      <c r="W105" s="181"/>
      <c r="X105" s="181"/>
      <c r="Y105" s="181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</row>
    <row r="106" spans="2:40" ht="16.5" thickBot="1" x14ac:dyDescent="0.3">
      <c r="B106" s="332"/>
      <c r="C106" s="333" t="s">
        <v>43</v>
      </c>
      <c r="D106" s="333"/>
      <c r="E106" s="333"/>
      <c r="F106" s="964">
        <v>280099</v>
      </c>
      <c r="G106" s="964">
        <v>285873</v>
      </c>
      <c r="H106" s="964">
        <v>236445</v>
      </c>
      <c r="I106" s="964">
        <v>339677</v>
      </c>
      <c r="J106" s="964">
        <v>339129</v>
      </c>
      <c r="K106" s="964">
        <v>377704</v>
      </c>
      <c r="L106" s="964">
        <v>380441</v>
      </c>
      <c r="M106" s="964">
        <v>401401</v>
      </c>
      <c r="N106" s="968">
        <v>402014</v>
      </c>
      <c r="O106" s="964">
        <v>423354</v>
      </c>
      <c r="P106" s="964">
        <v>622097</v>
      </c>
      <c r="Q106" s="964">
        <v>808264</v>
      </c>
      <c r="R106" s="191"/>
      <c r="S106" s="165"/>
      <c r="T106" s="165"/>
      <c r="U106" s="165"/>
      <c r="V106" s="165"/>
      <c r="W106" s="183"/>
      <c r="X106" s="183"/>
      <c r="Y106" s="183"/>
      <c r="Z106" s="184"/>
      <c r="AA106" s="184"/>
      <c r="AB106" s="184"/>
      <c r="AC106" s="184"/>
      <c r="AD106" s="184"/>
      <c r="AE106" s="184"/>
      <c r="AF106" s="184"/>
      <c r="AG106" s="184"/>
      <c r="AH106" s="182"/>
      <c r="AI106" s="182"/>
      <c r="AJ106" s="182"/>
      <c r="AK106" s="182"/>
      <c r="AL106" s="182"/>
      <c r="AM106" s="182"/>
      <c r="AN106" s="182"/>
    </row>
    <row r="107" spans="2:40" ht="15.75" x14ac:dyDescent="0.25">
      <c r="B107" s="336" t="s">
        <v>133</v>
      </c>
      <c r="C107" s="338"/>
      <c r="D107" s="338"/>
      <c r="E107" s="338"/>
      <c r="F107" s="963">
        <v>3371104</v>
      </c>
      <c r="G107" s="963">
        <v>3337502</v>
      </c>
      <c r="H107" s="963">
        <v>3337539</v>
      </c>
      <c r="I107" s="963">
        <v>3286489</v>
      </c>
      <c r="J107" s="963">
        <v>3309124</v>
      </c>
      <c r="K107" s="963">
        <v>3328626</v>
      </c>
      <c r="L107" s="963">
        <v>3458331</v>
      </c>
      <c r="M107" s="963">
        <v>3390527</v>
      </c>
      <c r="N107" s="971">
        <v>3514596</v>
      </c>
      <c r="O107" s="963">
        <v>3553505</v>
      </c>
      <c r="P107" s="963">
        <v>3668072</v>
      </c>
      <c r="Q107" s="963">
        <v>3715015</v>
      </c>
      <c r="R107" s="191"/>
      <c r="S107" s="169"/>
      <c r="T107" s="169"/>
      <c r="U107" s="169"/>
      <c r="V107" s="169"/>
      <c r="W107" s="183"/>
      <c r="X107" s="183"/>
      <c r="Y107" s="183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</row>
    <row r="108" spans="2:40" ht="15.75" x14ac:dyDescent="0.25">
      <c r="B108" s="329"/>
      <c r="C108" s="330" t="s">
        <v>134</v>
      </c>
      <c r="D108" s="330"/>
      <c r="E108" s="330"/>
      <c r="F108" s="964">
        <v>3355788</v>
      </c>
      <c r="G108" s="964">
        <v>3322186</v>
      </c>
      <c r="H108" s="964">
        <v>3322223</v>
      </c>
      <c r="I108" s="964">
        <v>3271173</v>
      </c>
      <c r="J108" s="964">
        <v>3293808</v>
      </c>
      <c r="K108" s="964">
        <v>3313310</v>
      </c>
      <c r="L108" s="964">
        <v>3432024</v>
      </c>
      <c r="M108" s="964">
        <v>3363317</v>
      </c>
      <c r="N108" s="968">
        <v>3488069</v>
      </c>
      <c r="O108" s="964">
        <v>3525611</v>
      </c>
      <c r="P108" s="964">
        <v>3639902</v>
      </c>
      <c r="Q108" s="964">
        <v>3685853</v>
      </c>
      <c r="R108" s="191"/>
      <c r="S108" s="169"/>
      <c r="T108" s="169"/>
      <c r="U108" s="169"/>
      <c r="V108" s="169"/>
      <c r="W108" s="183"/>
      <c r="X108" s="183"/>
      <c r="Y108" s="183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</row>
    <row r="109" spans="2:40" ht="15.75" x14ac:dyDescent="0.25">
      <c r="B109" s="329"/>
      <c r="C109" s="330" t="s">
        <v>135</v>
      </c>
      <c r="D109" s="330"/>
      <c r="E109" s="330"/>
      <c r="F109" s="964">
        <v>15316</v>
      </c>
      <c r="G109" s="964">
        <v>15316</v>
      </c>
      <c r="H109" s="964">
        <v>15316</v>
      </c>
      <c r="I109" s="964">
        <v>15316</v>
      </c>
      <c r="J109" s="964">
        <v>15316</v>
      </c>
      <c r="K109" s="964">
        <v>15316</v>
      </c>
      <c r="L109" s="964">
        <v>26307</v>
      </c>
      <c r="M109" s="964">
        <v>27210</v>
      </c>
      <c r="N109" s="968">
        <v>26527</v>
      </c>
      <c r="O109" s="964">
        <v>27894</v>
      </c>
      <c r="P109" s="964">
        <v>28170</v>
      </c>
      <c r="Q109" s="964">
        <v>29162</v>
      </c>
      <c r="R109" s="191"/>
      <c r="S109" s="169"/>
      <c r="T109" s="169"/>
      <c r="U109" s="169"/>
      <c r="V109" s="169"/>
      <c r="W109" s="183"/>
      <c r="X109" s="183"/>
      <c r="Y109" s="183"/>
      <c r="Z109" s="184"/>
      <c r="AA109" s="184"/>
      <c r="AB109" s="184"/>
      <c r="AC109" s="184"/>
      <c r="AD109" s="184"/>
      <c r="AE109" s="184"/>
      <c r="AF109" s="184"/>
      <c r="AG109" s="184"/>
      <c r="AH109" s="184"/>
      <c r="AI109" s="184"/>
      <c r="AJ109" s="184"/>
      <c r="AK109" s="184"/>
      <c r="AL109" s="184"/>
      <c r="AM109" s="184"/>
      <c r="AN109" s="184"/>
    </row>
    <row r="110" spans="2:40" ht="16.5" thickBot="1" x14ac:dyDescent="0.3">
      <c r="B110" s="332"/>
      <c r="C110" s="333" t="s">
        <v>69</v>
      </c>
      <c r="D110" s="333"/>
      <c r="E110" s="333"/>
      <c r="F110" s="964">
        <v>0</v>
      </c>
      <c r="G110" s="964">
        <v>0</v>
      </c>
      <c r="H110" s="964">
        <v>0</v>
      </c>
      <c r="I110" s="964">
        <v>0</v>
      </c>
      <c r="J110" s="964">
        <v>0</v>
      </c>
      <c r="K110" s="964">
        <v>0</v>
      </c>
      <c r="L110" s="964">
        <v>0</v>
      </c>
      <c r="M110" s="964">
        <v>0</v>
      </c>
      <c r="N110" s="971">
        <v>0</v>
      </c>
      <c r="O110" s="964">
        <v>0</v>
      </c>
      <c r="P110" s="964">
        <v>0</v>
      </c>
      <c r="Q110" s="964">
        <v>0</v>
      </c>
      <c r="R110" s="191"/>
      <c r="S110" s="169"/>
      <c r="T110" s="169"/>
      <c r="U110" s="169"/>
      <c r="V110" s="169"/>
      <c r="W110" s="183"/>
      <c r="X110" s="183"/>
      <c r="Y110" s="183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</row>
    <row r="111" spans="2:40" ht="15.75" x14ac:dyDescent="0.25">
      <c r="B111" s="336" t="s">
        <v>136</v>
      </c>
      <c r="C111" s="338"/>
      <c r="D111" s="338"/>
      <c r="E111" s="338"/>
      <c r="F111" s="963">
        <v>165011</v>
      </c>
      <c r="G111" s="963">
        <v>82252</v>
      </c>
      <c r="H111" s="963">
        <v>240669</v>
      </c>
      <c r="I111" s="963">
        <v>242687</v>
      </c>
      <c r="J111" s="963">
        <v>203163</v>
      </c>
      <c r="K111" s="963">
        <v>147049</v>
      </c>
      <c r="L111" s="963">
        <v>116827</v>
      </c>
      <c r="M111" s="963">
        <v>115964</v>
      </c>
      <c r="N111" s="971">
        <v>197790</v>
      </c>
      <c r="O111" s="963">
        <v>178637</v>
      </c>
      <c r="P111" s="963">
        <v>149157</v>
      </c>
      <c r="Q111" s="963">
        <v>157223</v>
      </c>
      <c r="R111" s="191"/>
      <c r="S111" s="165"/>
      <c r="T111" s="165"/>
      <c r="U111" s="165"/>
      <c r="V111" s="165"/>
      <c r="W111" s="183"/>
      <c r="X111" s="183"/>
      <c r="Y111" s="183"/>
      <c r="Z111" s="184"/>
      <c r="AA111" s="184"/>
      <c r="AB111" s="184"/>
      <c r="AC111" s="184"/>
      <c r="AD111" s="184"/>
      <c r="AE111" s="184"/>
      <c r="AF111" s="184"/>
      <c r="AG111" s="184"/>
      <c r="AH111" s="182"/>
      <c r="AI111" s="182"/>
      <c r="AJ111" s="182"/>
      <c r="AK111" s="182"/>
      <c r="AL111" s="182"/>
      <c r="AM111" s="182"/>
      <c r="AN111" s="182"/>
    </row>
    <row r="112" spans="2:40" ht="15.75" x14ac:dyDescent="0.25">
      <c r="B112" s="329"/>
      <c r="C112" s="330" t="s">
        <v>134</v>
      </c>
      <c r="D112" s="330"/>
      <c r="E112" s="330"/>
      <c r="F112" s="964">
        <v>165011</v>
      </c>
      <c r="G112" s="964">
        <v>82252</v>
      </c>
      <c r="H112" s="964">
        <v>240669</v>
      </c>
      <c r="I112" s="964">
        <v>242687</v>
      </c>
      <c r="J112" s="964">
        <v>203163</v>
      </c>
      <c r="K112" s="964">
        <v>147049</v>
      </c>
      <c r="L112" s="964">
        <v>116827</v>
      </c>
      <c r="M112" s="964">
        <v>115964</v>
      </c>
      <c r="N112" s="968">
        <v>197790</v>
      </c>
      <c r="O112" s="964">
        <v>178637</v>
      </c>
      <c r="P112" s="964">
        <v>149157</v>
      </c>
      <c r="Q112" s="964">
        <v>157223</v>
      </c>
      <c r="R112" s="191"/>
      <c r="S112" s="169"/>
      <c r="T112" s="169"/>
      <c r="U112" s="169"/>
      <c r="V112" s="169"/>
      <c r="W112" s="183"/>
      <c r="X112" s="183"/>
      <c r="Y112" s="183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</row>
    <row r="113" spans="2:40" ht="15.75" x14ac:dyDescent="0.25">
      <c r="B113" s="329"/>
      <c r="C113" s="330" t="s">
        <v>69</v>
      </c>
      <c r="D113" s="330"/>
      <c r="E113" s="330"/>
      <c r="F113" s="964">
        <v>0</v>
      </c>
      <c r="G113" s="964">
        <v>0</v>
      </c>
      <c r="H113" s="964">
        <v>0</v>
      </c>
      <c r="I113" s="964">
        <v>0</v>
      </c>
      <c r="J113" s="964">
        <v>0</v>
      </c>
      <c r="K113" s="964">
        <v>0</v>
      </c>
      <c r="L113" s="964">
        <v>0</v>
      </c>
      <c r="M113" s="964">
        <v>0</v>
      </c>
      <c r="N113" s="971">
        <v>0</v>
      </c>
      <c r="O113" s="964">
        <v>0</v>
      </c>
      <c r="P113" s="964">
        <v>0</v>
      </c>
      <c r="Q113" s="964">
        <v>0</v>
      </c>
      <c r="R113" s="191"/>
      <c r="S113" s="169"/>
      <c r="T113" s="169"/>
      <c r="U113" s="169"/>
      <c r="V113" s="169"/>
      <c r="W113" s="183"/>
      <c r="X113" s="183"/>
      <c r="Y113" s="183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</row>
    <row r="114" spans="2:40" ht="16.5" thickBot="1" x14ac:dyDescent="0.3">
      <c r="B114" s="374"/>
      <c r="C114" s="331" t="s">
        <v>70</v>
      </c>
      <c r="D114" s="331"/>
      <c r="E114" s="331"/>
      <c r="F114" s="964">
        <v>0</v>
      </c>
      <c r="G114" s="964">
        <v>0</v>
      </c>
      <c r="H114" s="964">
        <v>0</v>
      </c>
      <c r="I114" s="964">
        <v>0</v>
      </c>
      <c r="J114" s="964">
        <v>0</v>
      </c>
      <c r="K114" s="964">
        <v>0</v>
      </c>
      <c r="L114" s="964">
        <v>0</v>
      </c>
      <c r="M114" s="964">
        <v>0</v>
      </c>
      <c r="N114" s="971">
        <v>0</v>
      </c>
      <c r="O114" s="964">
        <v>0</v>
      </c>
      <c r="P114" s="964">
        <v>0</v>
      </c>
      <c r="Q114" s="964">
        <v>0</v>
      </c>
      <c r="R114" s="191"/>
      <c r="S114" s="169"/>
      <c r="T114" s="169"/>
      <c r="U114" s="169"/>
      <c r="V114" s="169"/>
      <c r="W114" s="183"/>
      <c r="X114" s="183"/>
      <c r="Y114" s="183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  <c r="AM114" s="184"/>
      <c r="AN114" s="184"/>
    </row>
    <row r="115" spans="2:40" ht="39" customHeight="1" thickBot="1" x14ac:dyDescent="0.3">
      <c r="B115" s="1385" t="s">
        <v>137</v>
      </c>
      <c r="C115" s="1386"/>
      <c r="D115" s="1386"/>
      <c r="E115" s="1387"/>
      <c r="F115" s="964">
        <v>27997</v>
      </c>
      <c r="G115" s="964">
        <v>27997</v>
      </c>
      <c r="H115" s="964">
        <v>28519</v>
      </c>
      <c r="I115" s="964">
        <v>29043</v>
      </c>
      <c r="J115" s="964">
        <v>28818</v>
      </c>
      <c r="K115" s="964">
        <v>28032</v>
      </c>
      <c r="L115" s="964">
        <v>17732</v>
      </c>
      <c r="M115" s="964">
        <v>17732</v>
      </c>
      <c r="N115" s="968">
        <v>17732</v>
      </c>
      <c r="O115" s="964">
        <v>21331</v>
      </c>
      <c r="P115" s="964">
        <v>21331</v>
      </c>
      <c r="Q115" s="964">
        <v>16008</v>
      </c>
      <c r="R115" s="191"/>
      <c r="S115" s="165"/>
      <c r="T115" s="165"/>
      <c r="U115" s="165"/>
      <c r="V115" s="165"/>
      <c r="W115" s="183"/>
      <c r="X115" s="183"/>
      <c r="Y115" s="183"/>
      <c r="Z115" s="184"/>
      <c r="AA115" s="184"/>
      <c r="AB115" s="184"/>
      <c r="AC115" s="184"/>
      <c r="AD115" s="184"/>
      <c r="AE115" s="184"/>
      <c r="AF115" s="184"/>
      <c r="AG115" s="184"/>
      <c r="AH115" s="182"/>
      <c r="AI115" s="182"/>
      <c r="AJ115" s="182"/>
      <c r="AK115" s="182"/>
      <c r="AL115" s="182"/>
      <c r="AM115" s="182"/>
      <c r="AN115" s="182"/>
    </row>
    <row r="116" spans="2:40" ht="16.5" thickBot="1" x14ac:dyDescent="0.3">
      <c r="B116" s="352" t="s">
        <v>138</v>
      </c>
      <c r="C116" s="353"/>
      <c r="D116" s="353"/>
      <c r="E116" s="353"/>
      <c r="F116" s="963">
        <v>5444447</v>
      </c>
      <c r="G116" s="963">
        <v>5338155</v>
      </c>
      <c r="H116" s="963">
        <v>5446062</v>
      </c>
      <c r="I116" s="963">
        <v>5365080</v>
      </c>
      <c r="J116" s="963">
        <v>5378853</v>
      </c>
      <c r="K116" s="963">
        <v>5728937</v>
      </c>
      <c r="L116" s="963">
        <v>5944457</v>
      </c>
      <c r="M116" s="963">
        <v>5749569</v>
      </c>
      <c r="N116" s="971">
        <v>5853899</v>
      </c>
      <c r="O116" s="963">
        <v>6147746</v>
      </c>
      <c r="P116" s="963">
        <v>6481441</v>
      </c>
      <c r="Q116" s="963">
        <v>6816000</v>
      </c>
      <c r="R116" s="191"/>
      <c r="S116" s="169"/>
      <c r="T116" s="169"/>
      <c r="U116" s="169"/>
      <c r="V116" s="169"/>
      <c r="W116" s="183"/>
      <c r="X116" s="183"/>
      <c r="Y116" s="183"/>
      <c r="Z116" s="184"/>
      <c r="AA116" s="184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</row>
    <row r="117" spans="2:40" ht="15.75" x14ac:dyDescent="0.25">
      <c r="B117" s="339" t="s">
        <v>139</v>
      </c>
      <c r="C117" s="388"/>
      <c r="D117" s="388"/>
      <c r="E117" s="388"/>
      <c r="F117" s="963">
        <v>509549</v>
      </c>
      <c r="G117" s="963">
        <v>510505</v>
      </c>
      <c r="H117" s="963">
        <v>515843</v>
      </c>
      <c r="I117" s="963">
        <v>517882</v>
      </c>
      <c r="J117" s="963">
        <v>523886</v>
      </c>
      <c r="K117" s="963">
        <v>546676</v>
      </c>
      <c r="L117" s="963">
        <v>552196</v>
      </c>
      <c r="M117" s="963">
        <v>572737</v>
      </c>
      <c r="N117" s="971">
        <v>581916</v>
      </c>
      <c r="O117" s="963">
        <v>566570</v>
      </c>
      <c r="P117" s="963">
        <v>568791</v>
      </c>
      <c r="Q117" s="963">
        <v>576974</v>
      </c>
      <c r="R117" s="191"/>
      <c r="S117" s="169"/>
      <c r="T117" s="169"/>
      <c r="U117" s="169"/>
      <c r="V117" s="169"/>
      <c r="W117" s="183"/>
      <c r="X117" s="183"/>
      <c r="Y117" s="183"/>
      <c r="Z117" s="184"/>
      <c r="AA117" s="184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</row>
    <row r="118" spans="2:40" ht="15.75" x14ac:dyDescent="0.25">
      <c r="B118" s="329"/>
      <c r="C118" s="330" t="s">
        <v>73</v>
      </c>
      <c r="D118" s="330"/>
      <c r="E118" s="330"/>
      <c r="F118" s="964">
        <v>230844</v>
      </c>
      <c r="G118" s="964">
        <v>233012</v>
      </c>
      <c r="H118" s="964">
        <v>234872</v>
      </c>
      <c r="I118" s="964">
        <v>239203</v>
      </c>
      <c r="J118" s="964">
        <v>245540</v>
      </c>
      <c r="K118" s="964">
        <v>241549</v>
      </c>
      <c r="L118" s="964">
        <v>269510</v>
      </c>
      <c r="M118" s="964">
        <v>271669</v>
      </c>
      <c r="N118" s="968">
        <v>282916</v>
      </c>
      <c r="O118" s="964">
        <v>270809</v>
      </c>
      <c r="P118" s="964">
        <v>264190</v>
      </c>
      <c r="Q118" s="964">
        <v>267830</v>
      </c>
      <c r="R118" s="191"/>
      <c r="S118" s="169"/>
      <c r="T118" s="169"/>
      <c r="U118" s="169"/>
      <c r="V118" s="169"/>
      <c r="W118" s="183"/>
      <c r="X118" s="183"/>
      <c r="Y118" s="183"/>
      <c r="Z118" s="184"/>
      <c r="AA118" s="184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</row>
    <row r="119" spans="2:40" ht="15.75" x14ac:dyDescent="0.25">
      <c r="B119" s="329"/>
      <c r="C119" s="330" t="s">
        <v>74</v>
      </c>
      <c r="D119" s="330"/>
      <c r="E119" s="330"/>
      <c r="F119" s="964">
        <v>4483</v>
      </c>
      <c r="G119" s="964">
        <v>3751</v>
      </c>
      <c r="H119" s="964">
        <v>1625</v>
      </c>
      <c r="I119" s="964">
        <v>3</v>
      </c>
      <c r="J119" s="964">
        <v>3</v>
      </c>
      <c r="K119" s="964">
        <v>3</v>
      </c>
      <c r="L119" s="964">
        <v>4826</v>
      </c>
      <c r="M119" s="964">
        <v>4826</v>
      </c>
      <c r="N119" s="968">
        <v>756</v>
      </c>
      <c r="O119" s="964">
        <v>755</v>
      </c>
      <c r="P119" s="964">
        <v>755</v>
      </c>
      <c r="Q119" s="964">
        <v>755</v>
      </c>
      <c r="R119" s="191"/>
      <c r="S119" s="165"/>
      <c r="T119" s="165"/>
      <c r="U119" s="165"/>
      <c r="V119" s="165"/>
      <c r="W119" s="183"/>
      <c r="X119" s="183"/>
      <c r="Y119" s="183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</row>
    <row r="120" spans="2:40" ht="15.75" x14ac:dyDescent="0.25">
      <c r="B120" s="329"/>
      <c r="C120" s="330" t="s">
        <v>75</v>
      </c>
      <c r="D120" s="330"/>
      <c r="E120" s="330"/>
      <c r="F120" s="964">
        <v>118548</v>
      </c>
      <c r="G120" s="964">
        <v>117986</v>
      </c>
      <c r="H120" s="964">
        <v>120456</v>
      </c>
      <c r="I120" s="964">
        <v>118918</v>
      </c>
      <c r="J120" s="964">
        <v>118161</v>
      </c>
      <c r="K120" s="964">
        <v>142544</v>
      </c>
      <c r="L120" s="964">
        <v>116793</v>
      </c>
      <c r="M120" s="964">
        <v>135010</v>
      </c>
      <c r="N120" s="968">
        <v>142848</v>
      </c>
      <c r="O120" s="964">
        <v>140303</v>
      </c>
      <c r="P120" s="964">
        <v>146192</v>
      </c>
      <c r="Q120" s="964">
        <v>148112</v>
      </c>
      <c r="R120" s="191"/>
      <c r="S120" s="165"/>
      <c r="T120" s="165"/>
      <c r="U120" s="165"/>
      <c r="V120" s="165"/>
      <c r="W120" s="181"/>
      <c r="X120" s="181"/>
      <c r="Y120" s="181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</row>
    <row r="121" spans="2:40" ht="16.5" thickBot="1" x14ac:dyDescent="0.3">
      <c r="B121" s="374"/>
      <c r="C121" s="331" t="s">
        <v>76</v>
      </c>
      <c r="D121" s="331"/>
      <c r="E121" s="331"/>
      <c r="F121" s="964">
        <v>155674</v>
      </c>
      <c r="G121" s="964">
        <v>155756</v>
      </c>
      <c r="H121" s="964">
        <v>158890</v>
      </c>
      <c r="I121" s="964">
        <v>159758</v>
      </c>
      <c r="J121" s="964">
        <v>160182</v>
      </c>
      <c r="K121" s="964">
        <v>162580</v>
      </c>
      <c r="L121" s="964">
        <v>161067</v>
      </c>
      <c r="M121" s="964">
        <v>161232</v>
      </c>
      <c r="N121" s="968">
        <v>155396</v>
      </c>
      <c r="O121" s="964">
        <v>154703</v>
      </c>
      <c r="P121" s="964">
        <v>157654</v>
      </c>
      <c r="Q121" s="964">
        <v>160277</v>
      </c>
      <c r="R121" s="191"/>
      <c r="S121" s="165"/>
      <c r="T121" s="165"/>
      <c r="U121" s="165"/>
      <c r="V121" s="165"/>
      <c r="W121" s="183"/>
      <c r="X121" s="183"/>
      <c r="Y121" s="183"/>
      <c r="Z121" s="184"/>
      <c r="AA121" s="184"/>
      <c r="AB121" s="184"/>
      <c r="AC121" s="184"/>
      <c r="AD121" s="184"/>
      <c r="AE121" s="184"/>
      <c r="AF121" s="184"/>
      <c r="AG121" s="184"/>
      <c r="AH121" s="182"/>
      <c r="AI121" s="182"/>
      <c r="AJ121" s="182"/>
      <c r="AK121" s="182"/>
      <c r="AL121" s="182"/>
      <c r="AM121" s="182"/>
      <c r="AN121" s="182"/>
    </row>
    <row r="122" spans="2:40" ht="15.75" x14ac:dyDescent="0.25">
      <c r="B122" s="334" t="s">
        <v>77</v>
      </c>
      <c r="C122" s="335"/>
      <c r="D122" s="335"/>
      <c r="E122" s="335"/>
      <c r="F122" s="963">
        <v>1208009</v>
      </c>
      <c r="G122" s="963">
        <v>1342805</v>
      </c>
      <c r="H122" s="963">
        <v>1553195</v>
      </c>
      <c r="I122" s="963">
        <v>1531282</v>
      </c>
      <c r="J122" s="963">
        <v>1290661</v>
      </c>
      <c r="K122" s="963">
        <v>1534562</v>
      </c>
      <c r="L122" s="963">
        <v>1335530</v>
      </c>
      <c r="M122" s="963">
        <v>1593563</v>
      </c>
      <c r="N122" s="971">
        <v>1578483</v>
      </c>
      <c r="O122" s="963">
        <v>1564337</v>
      </c>
      <c r="P122" s="963">
        <v>1808364</v>
      </c>
      <c r="Q122" s="963">
        <v>1674349</v>
      </c>
      <c r="R122" s="191"/>
      <c r="S122" s="169"/>
      <c r="T122" s="169"/>
      <c r="U122" s="169"/>
      <c r="V122" s="169"/>
      <c r="W122" s="183"/>
      <c r="X122" s="183"/>
      <c r="Y122" s="183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</row>
    <row r="123" spans="2:40" ht="15.75" x14ac:dyDescent="0.25">
      <c r="B123" s="329"/>
      <c r="C123" s="330" t="s">
        <v>140</v>
      </c>
      <c r="D123" s="330"/>
      <c r="E123" s="330"/>
      <c r="F123" s="964">
        <v>11691</v>
      </c>
      <c r="G123" s="964">
        <v>10626</v>
      </c>
      <c r="H123" s="964">
        <v>10351</v>
      </c>
      <c r="I123" s="964">
        <v>6456</v>
      </c>
      <c r="J123" s="964">
        <v>5988</v>
      </c>
      <c r="K123" s="964">
        <v>6643</v>
      </c>
      <c r="L123" s="964">
        <v>7072</v>
      </c>
      <c r="M123" s="964">
        <v>10027</v>
      </c>
      <c r="N123" s="968">
        <v>8837</v>
      </c>
      <c r="O123" s="964">
        <v>9804</v>
      </c>
      <c r="P123" s="964">
        <v>11094</v>
      </c>
      <c r="Q123" s="964">
        <v>9911</v>
      </c>
      <c r="R123" s="191"/>
      <c r="S123" s="169"/>
      <c r="T123" s="169"/>
      <c r="U123" s="169"/>
      <c r="V123" s="169"/>
      <c r="W123" s="183"/>
      <c r="X123" s="183"/>
      <c r="Y123" s="183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</row>
    <row r="124" spans="2:40" ht="15.75" x14ac:dyDescent="0.25">
      <c r="B124" s="329"/>
      <c r="C124" s="330" t="s">
        <v>79</v>
      </c>
      <c r="D124" s="330"/>
      <c r="E124" s="330"/>
      <c r="F124" s="964">
        <v>318578</v>
      </c>
      <c r="G124" s="964">
        <v>449158</v>
      </c>
      <c r="H124" s="964">
        <v>579409</v>
      </c>
      <c r="I124" s="964">
        <v>473649</v>
      </c>
      <c r="J124" s="964">
        <v>404143</v>
      </c>
      <c r="K124" s="964">
        <v>540851</v>
      </c>
      <c r="L124" s="964">
        <v>468306</v>
      </c>
      <c r="M124" s="964">
        <v>830518</v>
      </c>
      <c r="N124" s="968">
        <v>837904</v>
      </c>
      <c r="O124" s="964">
        <v>814432</v>
      </c>
      <c r="P124" s="964">
        <v>797447</v>
      </c>
      <c r="Q124" s="964">
        <v>772126</v>
      </c>
      <c r="R124" s="191"/>
      <c r="S124" s="169"/>
      <c r="T124" s="169"/>
      <c r="U124" s="169"/>
      <c r="V124" s="169"/>
      <c r="W124" s="183"/>
      <c r="X124" s="183"/>
      <c r="Y124" s="183"/>
      <c r="Z124" s="184"/>
      <c r="AA124" s="184"/>
      <c r="AB124" s="184"/>
      <c r="AC124" s="184"/>
      <c r="AD124" s="184"/>
      <c r="AE124" s="184"/>
      <c r="AF124" s="184"/>
      <c r="AG124" s="184"/>
      <c r="AH124" s="184"/>
      <c r="AI124" s="184"/>
      <c r="AJ124" s="184"/>
      <c r="AK124" s="184"/>
      <c r="AL124" s="184"/>
      <c r="AM124" s="184"/>
      <c r="AN124" s="184"/>
    </row>
    <row r="125" spans="2:40" ht="15.75" x14ac:dyDescent="0.25">
      <c r="B125" s="329"/>
      <c r="C125" s="330" t="s">
        <v>80</v>
      </c>
      <c r="D125" s="330"/>
      <c r="E125" s="330"/>
      <c r="F125" s="964">
        <v>194121</v>
      </c>
      <c r="G125" s="964">
        <v>188837</v>
      </c>
      <c r="H125" s="964">
        <v>201852</v>
      </c>
      <c r="I125" s="964">
        <v>195813</v>
      </c>
      <c r="J125" s="964">
        <v>54380</v>
      </c>
      <c r="K125" s="964">
        <v>48248</v>
      </c>
      <c r="L125" s="964">
        <v>73441</v>
      </c>
      <c r="M125" s="964">
        <v>65879</v>
      </c>
      <c r="N125" s="968">
        <v>61950</v>
      </c>
      <c r="O125" s="964">
        <v>78407</v>
      </c>
      <c r="P125" s="964">
        <v>77628</v>
      </c>
      <c r="Q125" s="964">
        <v>116172</v>
      </c>
      <c r="R125" s="191"/>
      <c r="S125" s="169"/>
      <c r="T125" s="169"/>
      <c r="U125" s="169"/>
      <c r="V125" s="169"/>
      <c r="W125" s="183"/>
      <c r="X125" s="183"/>
      <c r="Y125" s="183"/>
      <c r="Z125" s="184"/>
      <c r="AA125" s="184"/>
      <c r="AB125" s="184"/>
      <c r="AC125" s="184"/>
      <c r="AD125" s="184"/>
      <c r="AE125" s="184"/>
      <c r="AF125" s="184"/>
      <c r="AG125" s="184"/>
      <c r="AH125" s="184"/>
      <c r="AI125" s="184"/>
      <c r="AJ125" s="184"/>
      <c r="AK125" s="184"/>
      <c r="AL125" s="184"/>
      <c r="AM125" s="184"/>
      <c r="AN125" s="184"/>
    </row>
    <row r="126" spans="2:40" ht="15.75" x14ac:dyDescent="0.25">
      <c r="B126" s="329"/>
      <c r="C126" s="330" t="s">
        <v>141</v>
      </c>
      <c r="D126" s="330"/>
      <c r="E126" s="330"/>
      <c r="F126" s="964">
        <v>121619</v>
      </c>
      <c r="G126" s="964">
        <v>104690</v>
      </c>
      <c r="H126" s="964">
        <v>101029</v>
      </c>
      <c r="I126" s="964">
        <v>101499</v>
      </c>
      <c r="J126" s="964">
        <v>100714</v>
      </c>
      <c r="K126" s="964">
        <v>98191</v>
      </c>
      <c r="L126" s="964">
        <v>111884</v>
      </c>
      <c r="M126" s="964">
        <v>115075</v>
      </c>
      <c r="N126" s="968">
        <v>115195</v>
      </c>
      <c r="O126" s="964">
        <v>90328</v>
      </c>
      <c r="P126" s="964">
        <v>91784</v>
      </c>
      <c r="Q126" s="964">
        <v>79264</v>
      </c>
      <c r="R126" s="191"/>
      <c r="S126" s="165"/>
      <c r="T126" s="165"/>
      <c r="U126" s="165"/>
      <c r="V126" s="165"/>
      <c r="W126" s="183"/>
      <c r="X126" s="183"/>
      <c r="Y126" s="183"/>
      <c r="Z126" s="184"/>
      <c r="AA126" s="184"/>
      <c r="AB126" s="184"/>
      <c r="AC126" s="184"/>
      <c r="AD126" s="184"/>
      <c r="AE126" s="184"/>
      <c r="AF126" s="184"/>
      <c r="AG126" s="184"/>
      <c r="AH126" s="182"/>
      <c r="AI126" s="182"/>
      <c r="AJ126" s="182"/>
      <c r="AK126" s="182"/>
      <c r="AL126" s="182"/>
      <c r="AM126" s="182"/>
      <c r="AN126" s="182"/>
    </row>
    <row r="127" spans="2:40" ht="16.5" thickBot="1" x14ac:dyDescent="0.3">
      <c r="B127" s="332"/>
      <c r="C127" s="333" t="s">
        <v>43</v>
      </c>
      <c r="D127" s="333"/>
      <c r="E127" s="333"/>
      <c r="F127" s="964">
        <v>562000</v>
      </c>
      <c r="G127" s="964">
        <v>589494</v>
      </c>
      <c r="H127" s="964">
        <v>660554</v>
      </c>
      <c r="I127" s="964">
        <v>753865</v>
      </c>
      <c r="J127" s="964">
        <v>725436</v>
      </c>
      <c r="K127" s="964">
        <v>840629</v>
      </c>
      <c r="L127" s="964">
        <v>674827</v>
      </c>
      <c r="M127" s="964">
        <v>572064</v>
      </c>
      <c r="N127" s="968">
        <v>554597</v>
      </c>
      <c r="O127" s="964">
        <v>571366</v>
      </c>
      <c r="P127" s="964">
        <v>830411</v>
      </c>
      <c r="Q127" s="964">
        <v>696876</v>
      </c>
      <c r="R127" s="191"/>
      <c r="S127" s="169"/>
      <c r="T127" s="169"/>
      <c r="U127" s="169"/>
      <c r="V127" s="169"/>
      <c r="W127" s="183"/>
      <c r="X127" s="183"/>
      <c r="Y127" s="183"/>
      <c r="Z127" s="184"/>
      <c r="AA127" s="184"/>
      <c r="AB127" s="184"/>
      <c r="AC127" s="184"/>
      <c r="AD127" s="184"/>
      <c r="AE127" s="184"/>
      <c r="AF127" s="184"/>
      <c r="AG127" s="184"/>
      <c r="AH127" s="184"/>
      <c r="AI127" s="184"/>
      <c r="AJ127" s="184"/>
      <c r="AK127" s="184"/>
      <c r="AL127" s="184"/>
      <c r="AM127" s="184"/>
      <c r="AN127" s="184"/>
    </row>
    <row r="128" spans="2:40" ht="16.5" thickBot="1" x14ac:dyDescent="0.3">
      <c r="B128" s="339" t="s">
        <v>81</v>
      </c>
      <c r="C128" s="388"/>
      <c r="D128" s="388"/>
      <c r="E128" s="388"/>
      <c r="F128" s="963">
        <v>42113639</v>
      </c>
      <c r="G128" s="963">
        <v>41834979</v>
      </c>
      <c r="H128" s="963">
        <v>43044799</v>
      </c>
      <c r="I128" s="963">
        <v>43290049</v>
      </c>
      <c r="J128" s="963">
        <v>43030943</v>
      </c>
      <c r="K128" s="963">
        <v>43275865</v>
      </c>
      <c r="L128" s="963">
        <v>43474169</v>
      </c>
      <c r="M128" s="963">
        <v>44567952</v>
      </c>
      <c r="N128" s="971">
        <v>44558876</v>
      </c>
      <c r="O128" s="963">
        <v>47074773</v>
      </c>
      <c r="P128" s="963">
        <v>47407008</v>
      </c>
      <c r="Q128" s="963">
        <v>47669192</v>
      </c>
      <c r="R128" s="191"/>
      <c r="S128" s="169"/>
      <c r="T128" s="169"/>
      <c r="U128" s="169"/>
      <c r="V128" s="169"/>
      <c r="W128" s="183"/>
      <c r="X128" s="183"/>
      <c r="Y128" s="183"/>
      <c r="Z128" s="184"/>
      <c r="AA128" s="184"/>
      <c r="AB128" s="184"/>
      <c r="AC128" s="184"/>
      <c r="AD128" s="184"/>
      <c r="AE128" s="184"/>
      <c r="AF128" s="184"/>
      <c r="AG128" s="184"/>
      <c r="AH128" s="184"/>
      <c r="AI128" s="184"/>
      <c r="AJ128" s="184"/>
      <c r="AK128" s="184"/>
      <c r="AL128" s="184"/>
      <c r="AM128" s="184"/>
      <c r="AN128" s="184"/>
    </row>
    <row r="129" spans="2:40" ht="16.5" thickBot="1" x14ac:dyDescent="0.3">
      <c r="B129" s="389" t="s">
        <v>82</v>
      </c>
      <c r="C129" s="390"/>
      <c r="D129" s="391"/>
      <c r="E129" s="391"/>
      <c r="F129" s="972"/>
      <c r="G129" s="972"/>
      <c r="H129" s="972"/>
      <c r="I129" s="972"/>
      <c r="J129" s="972"/>
      <c r="K129" s="972"/>
      <c r="L129" s="972"/>
      <c r="M129" s="972"/>
      <c r="N129" s="972"/>
      <c r="O129" s="972"/>
      <c r="P129" s="972"/>
      <c r="Q129" s="972"/>
      <c r="R129" s="191"/>
      <c r="S129" s="169"/>
      <c r="T129" s="169"/>
      <c r="U129" s="169"/>
      <c r="V129" s="169"/>
      <c r="W129" s="183"/>
      <c r="X129" s="183"/>
      <c r="Y129" s="183"/>
      <c r="Z129" s="184"/>
      <c r="AA129" s="184"/>
      <c r="AB129" s="184"/>
      <c r="AC129" s="184"/>
      <c r="AD129" s="184"/>
      <c r="AE129" s="184"/>
      <c r="AF129" s="184"/>
      <c r="AG129" s="184"/>
      <c r="AH129" s="184"/>
      <c r="AI129" s="184"/>
      <c r="AJ129" s="184"/>
      <c r="AK129" s="184"/>
      <c r="AL129" s="184"/>
      <c r="AM129" s="184"/>
      <c r="AN129" s="184"/>
    </row>
    <row r="130" spans="2:40" ht="15.75" x14ac:dyDescent="0.25">
      <c r="B130" s="360" t="s">
        <v>83</v>
      </c>
      <c r="C130" s="337"/>
      <c r="D130" s="337"/>
      <c r="E130" s="337"/>
      <c r="F130" s="964">
        <v>1879191</v>
      </c>
      <c r="G130" s="964">
        <v>1889184</v>
      </c>
      <c r="H130" s="964">
        <v>1838107</v>
      </c>
      <c r="I130" s="964">
        <v>1801229</v>
      </c>
      <c r="J130" s="964">
        <v>1842736</v>
      </c>
      <c r="K130" s="964">
        <v>1984571</v>
      </c>
      <c r="L130" s="964">
        <v>2325492</v>
      </c>
      <c r="M130" s="964">
        <v>2203092</v>
      </c>
      <c r="N130" s="964">
        <v>2106113</v>
      </c>
      <c r="O130" s="964">
        <v>2370010</v>
      </c>
      <c r="P130" s="964">
        <v>2619188</v>
      </c>
      <c r="Q130" s="964">
        <v>2875046</v>
      </c>
      <c r="R130" s="191"/>
      <c r="S130" s="169"/>
      <c r="T130" s="169"/>
      <c r="U130" s="169"/>
      <c r="V130" s="169"/>
      <c r="W130" s="183"/>
      <c r="X130" s="183"/>
      <c r="Y130" s="183"/>
      <c r="Z130" s="184"/>
      <c r="AA130" s="184"/>
      <c r="AB130" s="184"/>
      <c r="AC130" s="184"/>
      <c r="AD130" s="184"/>
      <c r="AE130" s="184"/>
      <c r="AF130" s="184"/>
      <c r="AG130" s="184"/>
      <c r="AH130" s="184"/>
      <c r="AI130" s="184"/>
      <c r="AJ130" s="184"/>
      <c r="AK130" s="184"/>
      <c r="AL130" s="184"/>
      <c r="AM130" s="184"/>
      <c r="AN130" s="184"/>
    </row>
    <row r="131" spans="2:40" ht="15.75" x14ac:dyDescent="0.25">
      <c r="B131" s="329" t="s">
        <v>142</v>
      </c>
      <c r="C131" s="330"/>
      <c r="D131" s="330"/>
      <c r="E131" s="330"/>
      <c r="F131" s="964">
        <v>3249975</v>
      </c>
      <c r="G131" s="964">
        <v>3213762</v>
      </c>
      <c r="H131" s="964">
        <v>3201105</v>
      </c>
      <c r="I131" s="964">
        <v>3147255</v>
      </c>
      <c r="J131" s="964">
        <v>3864028</v>
      </c>
      <c r="K131" s="964">
        <v>807927</v>
      </c>
      <c r="L131" s="964">
        <v>3355921</v>
      </c>
      <c r="M131" s="964">
        <v>3222124</v>
      </c>
      <c r="N131" s="964">
        <v>3339629</v>
      </c>
      <c r="O131" s="964">
        <v>3421963</v>
      </c>
      <c r="P131" s="964">
        <v>3407430</v>
      </c>
      <c r="Q131" s="964">
        <v>3382820</v>
      </c>
      <c r="R131" s="191"/>
      <c r="S131" s="169"/>
      <c r="T131" s="169"/>
      <c r="U131" s="169"/>
      <c r="V131" s="169"/>
      <c r="W131" s="183"/>
      <c r="X131" s="183"/>
      <c r="Y131" s="183"/>
      <c r="Z131" s="184"/>
      <c r="AA131" s="184"/>
      <c r="AB131" s="184"/>
      <c r="AC131" s="184"/>
      <c r="AD131" s="184"/>
      <c r="AE131" s="184"/>
      <c r="AF131" s="184"/>
      <c r="AG131" s="184"/>
      <c r="AH131" s="184"/>
      <c r="AI131" s="184"/>
      <c r="AJ131" s="184"/>
      <c r="AK131" s="184"/>
      <c r="AL131" s="184"/>
      <c r="AM131" s="184"/>
      <c r="AN131" s="184"/>
    </row>
    <row r="132" spans="2:40" ht="16.5" thickBot="1" x14ac:dyDescent="0.3">
      <c r="B132" s="392" t="s">
        <v>143</v>
      </c>
      <c r="C132" s="393"/>
      <c r="D132" s="393"/>
      <c r="E132" s="393"/>
      <c r="F132" s="967">
        <v>165011</v>
      </c>
      <c r="G132" s="967">
        <v>82252</v>
      </c>
      <c r="H132" s="967">
        <v>240669</v>
      </c>
      <c r="I132" s="967">
        <v>242687</v>
      </c>
      <c r="J132" s="967">
        <v>203163</v>
      </c>
      <c r="K132" s="967">
        <v>147049</v>
      </c>
      <c r="L132" s="967">
        <v>116827</v>
      </c>
      <c r="M132" s="967">
        <v>115964</v>
      </c>
      <c r="N132" s="967">
        <v>197790</v>
      </c>
      <c r="O132" s="967">
        <v>494231</v>
      </c>
      <c r="P132" s="991">
        <v>149157</v>
      </c>
      <c r="Q132" s="967">
        <v>157223</v>
      </c>
      <c r="R132" s="191"/>
      <c r="S132" s="165"/>
      <c r="T132" s="165"/>
      <c r="U132" s="165"/>
      <c r="V132" s="165"/>
      <c r="W132" s="181"/>
      <c r="X132" s="181"/>
      <c r="Y132" s="181"/>
      <c r="Z132" s="182"/>
      <c r="AA132" s="182"/>
      <c r="AB132" s="182"/>
      <c r="AC132" s="182"/>
      <c r="AD132" s="182"/>
      <c r="AE132" s="182"/>
      <c r="AF132" s="182"/>
      <c r="AG132" s="182"/>
      <c r="AH132" s="182"/>
      <c r="AI132" s="182"/>
      <c r="AJ132" s="182"/>
      <c r="AK132" s="182"/>
      <c r="AL132" s="182"/>
      <c r="AM132" s="182"/>
      <c r="AN132" s="182"/>
    </row>
    <row r="133" spans="2:40" x14ac:dyDescent="0.25">
      <c r="R133" s="191"/>
      <c r="S133" s="192"/>
      <c r="T133" s="192"/>
      <c r="U133" s="195"/>
      <c r="V133" s="195"/>
      <c r="W133" s="195"/>
      <c r="X133" s="195"/>
      <c r="Y133" s="195"/>
      <c r="Z133" s="193"/>
      <c r="AA133" s="193"/>
      <c r="AB133" s="194"/>
      <c r="AC133" s="194"/>
      <c r="AD133" s="194"/>
      <c r="AE133" s="194"/>
      <c r="AF133" s="194"/>
      <c r="AG133" s="194"/>
      <c r="AH133" s="194"/>
      <c r="AI133" s="194"/>
      <c r="AJ133" s="194"/>
      <c r="AK133" s="194"/>
      <c r="AL133" s="194"/>
      <c r="AM133" s="194"/>
      <c r="AN133" s="194"/>
    </row>
    <row r="134" spans="2:40" x14ac:dyDescent="0.25">
      <c r="R134" s="191"/>
      <c r="S134" s="169"/>
      <c r="T134" s="169"/>
      <c r="U134" s="169"/>
      <c r="V134" s="169"/>
      <c r="W134" s="183"/>
      <c r="X134" s="183"/>
      <c r="Y134" s="183"/>
      <c r="Z134" s="184"/>
      <c r="AA134" s="184"/>
      <c r="AB134" s="184"/>
      <c r="AC134" s="184"/>
      <c r="AD134" s="184"/>
      <c r="AE134" s="184"/>
      <c r="AF134" s="184"/>
      <c r="AG134" s="184"/>
      <c r="AH134" s="184"/>
      <c r="AI134" s="184"/>
      <c r="AJ134" s="184"/>
      <c r="AK134" s="184"/>
      <c r="AL134" s="184"/>
      <c r="AM134" s="184"/>
      <c r="AN134" s="184"/>
    </row>
    <row r="135" spans="2:40" x14ac:dyDescent="0.25">
      <c r="R135" s="191"/>
      <c r="S135" s="169"/>
      <c r="T135" s="169"/>
      <c r="U135" s="169"/>
      <c r="V135" s="169"/>
      <c r="W135" s="183"/>
      <c r="X135" s="183"/>
      <c r="Y135" s="183"/>
      <c r="Z135" s="184"/>
      <c r="AA135" s="184"/>
      <c r="AB135" s="184"/>
      <c r="AC135" s="184"/>
      <c r="AD135" s="184"/>
      <c r="AE135" s="184"/>
      <c r="AF135" s="184"/>
      <c r="AG135" s="184"/>
      <c r="AH135" s="184"/>
      <c r="AI135" s="184"/>
      <c r="AJ135" s="184"/>
      <c r="AK135" s="184"/>
      <c r="AL135" s="184"/>
      <c r="AM135" s="184"/>
      <c r="AN135" s="184"/>
    </row>
    <row r="136" spans="2:40" x14ac:dyDescent="0.25">
      <c r="R136" s="191"/>
      <c r="S136" s="169"/>
      <c r="T136" s="169"/>
      <c r="U136" s="169"/>
      <c r="V136" s="169"/>
      <c r="W136" s="183"/>
      <c r="X136" s="183"/>
      <c r="Y136" s="183"/>
      <c r="Z136" s="184"/>
      <c r="AA136" s="184"/>
      <c r="AB136" s="184"/>
      <c r="AC136" s="184"/>
      <c r="AD136" s="184"/>
      <c r="AE136" s="184"/>
      <c r="AF136" s="184"/>
      <c r="AG136" s="184"/>
      <c r="AH136" s="184"/>
      <c r="AI136" s="184"/>
      <c r="AJ136" s="184"/>
      <c r="AK136" s="184"/>
      <c r="AL136" s="184"/>
      <c r="AM136" s="184"/>
      <c r="AN136" s="184"/>
    </row>
  </sheetData>
  <mergeCells count="25">
    <mergeCell ref="B7:Q7"/>
    <mergeCell ref="E1:E3"/>
    <mergeCell ref="F1:F3"/>
    <mergeCell ref="H1:I3"/>
    <mergeCell ref="B4:Q4"/>
    <mergeCell ref="B6:Q6"/>
    <mergeCell ref="N15:N18"/>
    <mergeCell ref="O15:O18"/>
    <mergeCell ref="P15:P18"/>
    <mergeCell ref="Q15:Q18"/>
    <mergeCell ref="B8:Q8"/>
    <mergeCell ref="F12:Q12"/>
    <mergeCell ref="B13:E18"/>
    <mergeCell ref="F13:Q14"/>
    <mergeCell ref="F15:F18"/>
    <mergeCell ref="G15:G18"/>
    <mergeCell ref="H15:H18"/>
    <mergeCell ref="I15:I18"/>
    <mergeCell ref="J15:J18"/>
    <mergeCell ref="K15:K18"/>
    <mergeCell ref="B19:E19"/>
    <mergeCell ref="B72:E73"/>
    <mergeCell ref="B115:E115"/>
    <mergeCell ref="L15:L18"/>
    <mergeCell ref="M15:M18"/>
  </mergeCells>
  <pageMargins left="0.70866141732283472" right="0.70866141732283472" top="0.74803149606299213" bottom="0.74803149606299213" header="0.31496062992125984" footer="0.31496062992125984"/>
  <pageSetup scale="42" orientation="landscape" r:id="rId1"/>
  <headerFooter>
    <oddFooter>&amp;L&amp;F&amp;R&amp;P of &amp;N</oddFooter>
  </headerFooter>
  <rowBreaks count="1" manualBreakCount="1">
    <brk id="69" max="17" man="1"/>
  </rowBreaks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6</xdr:col>
                <xdr:colOff>542925</xdr:colOff>
                <xdr:row>0</xdr:row>
                <xdr:rowOff>276225</xdr:rowOff>
              </from>
              <to>
                <xdr:col>8</xdr:col>
                <xdr:colOff>381000</xdr:colOff>
                <xdr:row>3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13</vt:i4>
      </vt:variant>
    </vt:vector>
  </HeadingPairs>
  <TitlesOfParts>
    <vt:vector size="32" baseType="lpstr"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'2001'!Print_Area</vt:lpstr>
      <vt:lpstr>'2002'!Print_Area</vt:lpstr>
      <vt:lpstr>'2003'!Print_Area</vt:lpstr>
      <vt:lpstr>'2004'!Print_Area</vt:lpstr>
      <vt:lpstr>'2005'!Print_Area</vt:lpstr>
      <vt:lpstr>'2006'!Print_Area</vt:lpstr>
      <vt:lpstr>'2007'!Print_Area</vt:lpstr>
      <vt:lpstr>'2008'!Print_Area</vt:lpstr>
      <vt:lpstr>'2009'!Print_Area</vt:lpstr>
      <vt:lpstr>'2011'!Print_Area</vt:lpstr>
      <vt:lpstr>'2013'!Print_Area</vt:lpstr>
      <vt:lpstr>'2014'!Print_Area</vt:lpstr>
      <vt:lpstr>'2015'!Print_Area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nan273</dc:creator>
  <cp:lastModifiedBy>Renatu, Tereza</cp:lastModifiedBy>
  <cp:lastPrinted>2019-06-12T08:24:36Z</cp:lastPrinted>
  <dcterms:created xsi:type="dcterms:W3CDTF">2009-09-24T13:08:58Z</dcterms:created>
  <dcterms:modified xsi:type="dcterms:W3CDTF">2020-02-24T05:55:31Z</dcterms:modified>
</cp:coreProperties>
</file>