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5EAE4E0D-0B4E-4B09-81DF-EC6CB8BD4100}" xr6:coauthVersionLast="45"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E65" i="1" l="1"/>
  <c r="D65" i="1"/>
  <c r="C65" i="1"/>
  <c r="E64" i="1"/>
  <c r="D64" i="1"/>
  <c r="C64" i="1"/>
  <c r="E43" i="1"/>
  <c r="D43" i="1"/>
  <c r="C43" i="1"/>
  <c r="B20" i="1" l="1"/>
  <c r="B14" i="1"/>
  <c r="B11" i="1"/>
  <c r="B79" i="1" l="1"/>
  <c r="D42" i="1" l="1"/>
  <c r="E42" i="1" l="1"/>
  <c r="B43" i="1" l="1"/>
  <c r="B13" i="1"/>
  <c r="B10" i="1" l="1"/>
  <c r="B9" i="1" s="1"/>
  <c r="B64" i="1"/>
  <c r="B42" i="1" l="1"/>
  <c r="B65" i="1" l="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<sst xmlns="http://schemas.openxmlformats.org/spreadsheetml/2006/main" count="82" uniqueCount="71">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</sst>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_);_(* \(#,##0.0\);_(* &quot;-&quot;??_);_(@_)"/>
    <numFmt numFmtId="166" formatCode="_(* #,##0_);_(* \(#,##0\);_(* &quot;-&quot;??_);_(@_)"/>
    <numFmt numFmtId="167" formatCode="#,##0.0"/>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43" fontId="6" fillId="0" borderId="0" xfId="0" applyNumberFormat="1" applyFont="1" applyBorder="1"/>
    <xf numFmtId="164"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zoomScaleNormal="100" workbookViewId="0">
      <selection activeCell="D16" sqref="D16"/>
    </sheetView>
  </sheetViews>
  <sheetFormatPr defaultRowHeight="15" x14ac:dyDescent="0.25"/>
  <cols>
    <col min="1" max="1" width="99" customWidth="1"/>
    <col min="2" max="2" width="14"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16"/>
      <c r="E8" s="16"/>
    </row>
    <row r="9" spans="1:5" ht="15.75" x14ac:dyDescent="0.25">
      <c r="A9" s="28" t="s">
        <v>1</v>
      </c>
      <c r="B9" s="38">
        <f>B10+B19+B20</f>
        <v>35548.478187739987</v>
      </c>
      <c r="C9" s="16"/>
      <c r="D9" s="53"/>
      <c r="E9" s="53"/>
    </row>
    <row r="10" spans="1:5" x14ac:dyDescent="0.25">
      <c r="A10" s="29" t="s">
        <v>2</v>
      </c>
      <c r="B10" s="60">
        <f>B11+B13</f>
        <v>35509.241309283578</v>
      </c>
      <c r="C10" s="16"/>
      <c r="D10" s="53"/>
      <c r="E10" s="16"/>
    </row>
    <row r="11" spans="1:5" ht="15.75" x14ac:dyDescent="0.25">
      <c r="A11" s="30" t="s">
        <v>3</v>
      </c>
      <c r="B11" s="38">
        <f>22523549345.66/1000000</f>
        <v>22523.549345660002</v>
      </c>
      <c r="C11" s="16"/>
      <c r="D11" s="53"/>
      <c r="E11" s="16"/>
    </row>
    <row r="12" spans="1:5" x14ac:dyDescent="0.25">
      <c r="A12" s="31" t="s">
        <v>58</v>
      </c>
      <c r="B12" s="52"/>
      <c r="C12" s="16"/>
      <c r="D12" s="16"/>
      <c r="E12" s="16"/>
    </row>
    <row r="13" spans="1:5" ht="15.75" x14ac:dyDescent="0.25">
      <c r="A13" s="30" t="s">
        <v>4</v>
      </c>
      <c r="B13" s="38">
        <f>B14+B17</f>
        <v>12985.69196362358</v>
      </c>
      <c r="C13" s="16"/>
      <c r="D13" s="53"/>
      <c r="E13" s="16"/>
    </row>
    <row r="14" spans="1:5" x14ac:dyDescent="0.25">
      <c r="A14" s="31" t="s">
        <v>5</v>
      </c>
      <c r="B14" s="38">
        <f>3187166215.45/1000000</f>
        <v>3187.16621545</v>
      </c>
      <c r="C14" s="16"/>
      <c r="D14" s="53"/>
      <c r="E14" s="16"/>
    </row>
    <row r="15" spans="1:5" x14ac:dyDescent="0.25">
      <c r="A15" s="31" t="s">
        <v>6</v>
      </c>
      <c r="B15" s="38"/>
      <c r="C15" s="16"/>
      <c r="D15" s="16"/>
      <c r="E15" s="16"/>
    </row>
    <row r="16" spans="1:5" x14ac:dyDescent="0.25">
      <c r="A16" s="32" t="s">
        <v>7</v>
      </c>
      <c r="B16" s="38"/>
      <c r="C16" s="53"/>
      <c r="D16" s="16"/>
      <c r="E16" s="16"/>
    </row>
    <row r="17" spans="1:5" x14ac:dyDescent="0.25">
      <c r="A17" s="31" t="s">
        <v>8</v>
      </c>
      <c r="B17" s="38">
        <f>9798525748.17358/1000000</f>
        <v>9798.5257481735807</v>
      </c>
      <c r="C17" s="16"/>
      <c r="D17" s="53"/>
      <c r="E17" s="16"/>
    </row>
    <row r="18" spans="1:5" x14ac:dyDescent="0.25">
      <c r="A18" s="32" t="s">
        <v>57</v>
      </c>
      <c r="B18" s="38"/>
      <c r="C18" s="16"/>
      <c r="D18" s="54"/>
      <c r="E18" s="16"/>
    </row>
    <row r="19" spans="1:5" x14ac:dyDescent="0.25">
      <c r="A19" s="33" t="s">
        <v>9</v>
      </c>
      <c r="B19" s="38">
        <v>1.9284109564126681</v>
      </c>
      <c r="C19" s="16"/>
      <c r="D19" s="53"/>
      <c r="E19" s="16"/>
    </row>
    <row r="20" spans="1:5" x14ac:dyDescent="0.25">
      <c r="A20" s="33" t="s">
        <v>10</v>
      </c>
      <c r="B20" s="38">
        <f>37308467.5/1000000</f>
        <v>37.308467499999999</v>
      </c>
      <c r="C20" s="16"/>
      <c r="D20" s="53"/>
      <c r="E20" s="16"/>
    </row>
    <row r="21" spans="1:5" x14ac:dyDescent="0.25">
      <c r="A21" s="33" t="s">
        <v>15</v>
      </c>
      <c r="B21" s="37"/>
      <c r="C21" s="16"/>
      <c r="D21" s="16"/>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77"/>
      <c r="B32" s="82" t="s">
        <v>20</v>
      </c>
      <c r="C32" s="83"/>
      <c r="D32" s="83"/>
      <c r="E32" s="84"/>
    </row>
    <row r="33" spans="1:5" ht="15" customHeight="1" x14ac:dyDescent="0.25">
      <c r="A33" s="78"/>
      <c r="B33" s="80" t="s">
        <v>21</v>
      </c>
      <c r="C33" s="80" t="s">
        <v>59</v>
      </c>
      <c r="D33" s="70" t="s">
        <v>22</v>
      </c>
      <c r="E33" s="70" t="s">
        <v>19</v>
      </c>
    </row>
    <row r="34" spans="1:5" ht="30.75" customHeight="1" thickBot="1" x14ac:dyDescent="0.3">
      <c r="A34" s="79"/>
      <c r="B34" s="81"/>
      <c r="C34" s="81"/>
      <c r="D34" s="71"/>
      <c r="E34" s="71"/>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f>C42+D42+E42</f>
        <v>-860.24390675999996</v>
      </c>
      <c r="C42" s="61">
        <v>0</v>
      </c>
      <c r="D42" s="61">
        <f>-840000000/1000000</f>
        <v>-840</v>
      </c>
      <c r="E42" s="62">
        <f>-20243906.76/1000000</f>
        <v>-20.243906760000002</v>
      </c>
    </row>
    <row r="43" spans="1:5" x14ac:dyDescent="0.25">
      <c r="A43" s="6" t="s">
        <v>26</v>
      </c>
      <c r="B43" s="61">
        <f>C43+D43+E43</f>
        <v>-1550.1446619999999</v>
      </c>
      <c r="C43" s="61">
        <f>-317738000/1000000</f>
        <v>-317.738</v>
      </c>
      <c r="D43" s="61">
        <f>-40299000/1000000</f>
        <v>-40.298999999999999</v>
      </c>
      <c r="E43" s="62">
        <f>-1192107662/1000000</f>
        <v>-1192.1076619999999</v>
      </c>
    </row>
    <row r="44" spans="1:5" ht="15.75" x14ac:dyDescent="0.25">
      <c r="A44" s="5" t="s">
        <v>25</v>
      </c>
      <c r="B44" s="16"/>
      <c r="C44" s="16"/>
      <c r="D44" s="16"/>
      <c r="E44" s="17"/>
    </row>
    <row r="45" spans="1:5" x14ac:dyDescent="0.25">
      <c r="A45" s="6" t="s">
        <v>24</v>
      </c>
      <c r="B45" s="16"/>
      <c r="C45" s="16"/>
      <c r="D45" s="16"/>
      <c r="E45" s="17"/>
    </row>
    <row r="46" spans="1:5" ht="15.75" x14ac:dyDescent="0.25">
      <c r="A46" s="39"/>
      <c r="B46" s="16"/>
      <c r="C46" s="16"/>
      <c r="D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65"/>
      <c r="B57" s="74" t="s">
        <v>20</v>
      </c>
      <c r="C57" s="75"/>
      <c r="D57" s="75"/>
      <c r="E57" s="76"/>
    </row>
    <row r="58" spans="1:5" ht="15" customHeight="1" x14ac:dyDescent="0.25">
      <c r="A58" s="66"/>
      <c r="B58" s="68" t="s">
        <v>60</v>
      </c>
      <c r="C58" s="55" t="s">
        <v>18</v>
      </c>
      <c r="D58" s="70" t="s">
        <v>22</v>
      </c>
      <c r="E58" s="72" t="s">
        <v>19</v>
      </c>
    </row>
    <row r="59" spans="1:5" ht="25.5" customHeight="1" thickBot="1" x14ac:dyDescent="0.3">
      <c r="A59" s="67"/>
      <c r="B59" s="69"/>
      <c r="C59" s="56"/>
      <c r="D59" s="71"/>
      <c r="E59" s="73"/>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f>C64+D64+E64</f>
        <v>-796.56935615448015</v>
      </c>
      <c r="C64" s="61">
        <f>-48592902.672/1000000</f>
        <v>-48.592902672000001</v>
      </c>
      <c r="D64" s="61">
        <f>-169324756.016/1000000</f>
        <v>-169.32475601600001</v>
      </c>
      <c r="E64" s="62">
        <f>-578651697.46648/1000000</f>
        <v>-578.65169746648007</v>
      </c>
    </row>
    <row r="65" spans="1:5" x14ac:dyDescent="0.25">
      <c r="A65" s="12" t="s">
        <v>38</v>
      </c>
      <c r="B65" s="63">
        <f>C65+D65+E65</f>
        <v>-569.34765097019192</v>
      </c>
      <c r="C65" s="61">
        <f>-79002739.72/1000000</f>
        <v>-79.002739719999994</v>
      </c>
      <c r="D65" s="61">
        <f>-17469408/1000000</f>
        <v>-17.469408000000001</v>
      </c>
      <c r="E65" s="62">
        <f>-472875503.250192/1000000</f>
        <v>-472.87550325019197</v>
      </c>
    </row>
    <row r="66" spans="1:5" ht="15.75" x14ac:dyDescent="0.25">
      <c r="A66" s="39"/>
      <c r="B66" s="19"/>
      <c r="C66" s="19"/>
      <c r="D66" s="19"/>
      <c r="E66" s="19"/>
    </row>
    <row r="67" spans="1:5" x14ac:dyDescent="0.25">
      <c r="A67" s="10" t="s">
        <v>46</v>
      </c>
      <c r="B67" s="19"/>
      <c r="C67" s="19"/>
      <c r="D67" s="19"/>
      <c r="E67" s="19"/>
    </row>
    <row r="68" spans="1:5" x14ac:dyDescent="0.25">
      <c r="A68" s="3" t="s">
        <v>47</v>
      </c>
      <c r="B68" s="16"/>
      <c r="C68" s="1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16"/>
      <c r="E78" s="16"/>
    </row>
    <row r="79" spans="1:5" x14ac:dyDescent="0.25">
      <c r="A79" s="48" t="s">
        <v>49</v>
      </c>
      <c r="B79" s="43">
        <f>B80+B86</f>
        <v>35548.478187739995</v>
      </c>
      <c r="C79" s="16"/>
      <c r="D79" s="53"/>
      <c r="E79" s="16"/>
    </row>
    <row r="80" spans="1:5" x14ac:dyDescent="0.25">
      <c r="A80" s="13" t="s">
        <v>50</v>
      </c>
      <c r="B80" s="43">
        <v>21826.783278143241</v>
      </c>
      <c r="C80" s="16"/>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13721.694909596752</v>
      </c>
      <c r="D86" s="54"/>
      <c r="E86" s="16"/>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2020-06-16T13:47:33Z</dcterms:modified>
</cp:coreProperties>
</file>