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 2022\PDFs\DEC\"/>
    </mc:Choice>
  </mc:AlternateContent>
  <xr:revisionPtr revIDLastSave="0" documentId="13_ncr:1_{E7B79802-7939-426C-BD1E-F30C45BE715C}" xr6:coauthVersionLast="47" xr6:coauthVersionMax="47" xr10:uidLastSave="{00000000-0000-0000-0000-000000000000}"/>
  <bookViews>
    <workbookView xWindow="22932" yWindow="4848" windowWidth="23256" windowHeight="12456" xr2:uid="{00000000-000D-0000-FFFF-FFFF00000000}"/>
  </bookViews>
  <sheets>
    <sheet name="2022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5" i="25" l="1"/>
  <c r="Q65" i="25"/>
  <c r="Q35" i="25"/>
  <c r="Q17" i="25"/>
  <c r="Q61" i="25"/>
  <c r="Q60" i="25" s="1"/>
  <c r="Q70" i="25"/>
  <c r="P85" i="25"/>
  <c r="P75" i="25"/>
  <c r="P70" i="25"/>
  <c r="P65" i="25"/>
  <c r="P61" i="25"/>
  <c r="P60" i="25" s="1"/>
  <c r="P54" i="25"/>
  <c r="P35" i="25"/>
  <c r="P17" i="25"/>
  <c r="O85" i="25"/>
  <c r="O75" i="25"/>
  <c r="O70" i="25"/>
  <c r="O65" i="25"/>
  <c r="O35" i="25"/>
  <c r="O17" i="25"/>
  <c r="O54" i="25"/>
  <c r="O61" i="25"/>
  <c r="O60" i="25" s="1"/>
  <c r="N70" i="25"/>
  <c r="N61" i="25"/>
  <c r="N60" i="25" s="1"/>
  <c r="M70" i="25"/>
  <c r="M17" i="25"/>
  <c r="L85" i="25"/>
  <c r="L54" i="25"/>
  <c r="K75" i="25"/>
  <c r="K70" i="25"/>
  <c r="K65" i="25"/>
  <c r="K61" i="25"/>
  <c r="K60" i="25" s="1"/>
  <c r="K54" i="25"/>
  <c r="K35" i="25"/>
  <c r="K51" i="25" s="1"/>
  <c r="K17" i="25"/>
  <c r="J75" i="25"/>
  <c r="J65" i="25"/>
  <c r="J61" i="25"/>
  <c r="J60" i="25" s="1"/>
  <c r="J35" i="25"/>
  <c r="J17" i="25"/>
  <c r="I75" i="25"/>
  <c r="I70" i="25"/>
  <c r="I54" i="25"/>
  <c r="I35" i="25"/>
  <c r="I17" i="25"/>
  <c r="N65" i="25"/>
  <c r="M61" i="25"/>
  <c r="M85" i="25"/>
  <c r="L70" i="25"/>
  <c r="N54" i="25"/>
  <c r="N85" i="25"/>
  <c r="L61" i="25"/>
  <c r="L60" i="25" s="1"/>
  <c r="M65" i="25"/>
  <c r="M60" i="25"/>
  <c r="K85" i="25"/>
  <c r="I85" i="25"/>
  <c r="I65" i="25"/>
  <c r="J54" i="25"/>
  <c r="I61" i="25"/>
  <c r="I60" i="25" s="1"/>
  <c r="J70" i="25"/>
  <c r="J85" i="25"/>
  <c r="H75" i="25"/>
  <c r="H70" i="25"/>
  <c r="H54" i="25"/>
  <c r="H35" i="25"/>
  <c r="H17" i="25"/>
  <c r="H51" i="25" s="1"/>
  <c r="G75" i="25"/>
  <c r="G70" i="25"/>
  <c r="G61" i="25"/>
  <c r="G60" i="25" s="1"/>
  <c r="G35" i="25"/>
  <c r="F75" i="25"/>
  <c r="F70" i="25"/>
  <c r="F35" i="25"/>
  <c r="F17" i="25"/>
  <c r="F85" i="25"/>
  <c r="F61" i="25"/>
  <c r="F60" i="25" s="1"/>
  <c r="H61" i="25"/>
  <c r="H60" i="25"/>
  <c r="J51" i="25"/>
  <c r="H65" i="25"/>
  <c r="H85" i="25"/>
  <c r="F65" i="25"/>
  <c r="G17" i="25"/>
  <c r="F54" i="25"/>
  <c r="G54" i="25"/>
  <c r="G65" i="25"/>
  <c r="G85" i="25"/>
  <c r="K84" i="25" l="1"/>
  <c r="K89" i="25" s="1"/>
  <c r="J84" i="25"/>
  <c r="J89" i="25" s="1"/>
  <c r="H84" i="25"/>
  <c r="H89" i="25" s="1"/>
  <c r="G51" i="25"/>
  <c r="G84" i="25" s="1"/>
  <c r="G89" i="25" s="1"/>
  <c r="F51" i="25"/>
  <c r="F84" i="25" s="1"/>
  <c r="F89" i="25" s="1"/>
  <c r="O51" i="25"/>
  <c r="Q51" i="25"/>
  <c r="O84" i="25"/>
  <c r="O89" i="25" s="1"/>
  <c r="P51" i="25"/>
  <c r="P84" i="25" s="1"/>
  <c r="P89" i="25" s="1"/>
  <c r="I51" i="25"/>
  <c r="I84" i="25" s="1"/>
  <c r="I89" i="25" s="1"/>
  <c r="L17" i="25"/>
  <c r="L35" i="25"/>
  <c r="L65" i="25"/>
  <c r="L75" i="25"/>
  <c r="M35" i="25"/>
  <c r="M51" i="25" s="1"/>
  <c r="M54" i="25"/>
  <c r="M75" i="25"/>
  <c r="N17" i="25"/>
  <c r="N51" i="25" s="1"/>
  <c r="N35" i="25"/>
  <c r="N75" i="25"/>
  <c r="Q54" i="25"/>
  <c r="Q84" i="25" s="1"/>
  <c r="Q85" i="25"/>
  <c r="N84" i="25" l="1"/>
  <c r="N89" i="25" s="1"/>
  <c r="M84" i="25"/>
  <c r="M89" i="25" s="1"/>
  <c r="Q89" i="25"/>
  <c r="L51" i="25"/>
  <c r="L84" i="25" s="1"/>
  <c r="L89" i="25" s="1"/>
</calcChain>
</file>

<file path=xl/sharedStrings.xml><?xml version="1.0" encoding="utf-8"?>
<sst xmlns="http://schemas.openxmlformats.org/spreadsheetml/2006/main" count="103" uniqueCount="92">
  <si>
    <t xml:space="preserve">                                                  '(All amounts to be rounded off to the nearest N$'000)</t>
  </si>
  <si>
    <t xml:space="preserve"> </t>
  </si>
  <si>
    <t>ITEM DESCRIPTION</t>
  </si>
  <si>
    <t>Interest income from loans and advances and deposits placed</t>
  </si>
  <si>
    <t xml:space="preserve">                 </t>
  </si>
  <si>
    <t>Balances with Bank of Namibia</t>
  </si>
  <si>
    <t>Balances with banks</t>
  </si>
  <si>
    <t xml:space="preserve">Loans to banks - repayable in legal tender </t>
  </si>
  <si>
    <t>Instalment debtors, hire purchase, suspensive sales and leases</t>
  </si>
  <si>
    <t xml:space="preserve">Loans to banks - repayable in foreign currencies </t>
  </si>
  <si>
    <t xml:space="preserve">Loans to non-banks - repayable in foreign currencies </t>
  </si>
  <si>
    <t>Overdraft</t>
  </si>
  <si>
    <t>Personal loans</t>
  </si>
  <si>
    <t>Fixed term loans</t>
  </si>
  <si>
    <t>Loans granted under resale agreement</t>
  </si>
  <si>
    <t xml:space="preserve">Credit card debtors </t>
  </si>
  <si>
    <t>Other loans and advances</t>
  </si>
  <si>
    <t xml:space="preserve">Acknowledgement of debts discounted </t>
  </si>
  <si>
    <t>Interest expense in respect of deposits and loans received</t>
  </si>
  <si>
    <t>Preference shares held to provide credit</t>
  </si>
  <si>
    <t>Savings deposits</t>
  </si>
  <si>
    <t>Intragroup deposits</t>
  </si>
  <si>
    <t>Fixed and notice deposits</t>
  </si>
  <si>
    <t>Interbank deposits</t>
  </si>
  <si>
    <t>Intragroup borrowings</t>
  </si>
  <si>
    <t>Interbank borrowings</t>
  </si>
  <si>
    <t>Loans received under repurchase agreement</t>
  </si>
  <si>
    <t>Balances due to Bank of Namibia</t>
  </si>
  <si>
    <t>Debt instruments issued</t>
  </si>
  <si>
    <t>Other borrowings</t>
  </si>
  <si>
    <t>Net interest income</t>
  </si>
  <si>
    <t xml:space="preserve">Negotiable certificates of deposits </t>
  </si>
  <si>
    <t>Foreign currency deposits</t>
  </si>
  <si>
    <t>Equities</t>
  </si>
  <si>
    <t>Foreign currency loans received</t>
  </si>
  <si>
    <t xml:space="preserve">Provisions and Write-offs </t>
  </si>
  <si>
    <t xml:space="preserve">Specific loan loss provisions- </t>
  </si>
  <si>
    <t xml:space="preserve">Bad debts directly written-off </t>
  </si>
  <si>
    <t>Net interest suspended</t>
  </si>
  <si>
    <t>Other</t>
  </si>
  <si>
    <t>General provisions</t>
  </si>
  <si>
    <t xml:space="preserve">Other provisions </t>
  </si>
  <si>
    <t>Transaction-based banking-related fee income</t>
  </si>
  <si>
    <t xml:space="preserve">Other Operating Income </t>
  </si>
  <si>
    <t>Knowledge-based fee income</t>
  </si>
  <si>
    <t>Other operating expenses</t>
  </si>
  <si>
    <t>Directors fees and remuneration</t>
  </si>
  <si>
    <t>Marketing</t>
  </si>
  <si>
    <t>Fee income</t>
  </si>
  <si>
    <t>Auditing</t>
  </si>
  <si>
    <t>Consultancy and management fees</t>
  </si>
  <si>
    <t>Other sundry income</t>
  </si>
  <si>
    <t>Occupancy expenses</t>
  </si>
  <si>
    <t>Administration and other overheads</t>
  </si>
  <si>
    <t>Taxation</t>
  </si>
  <si>
    <t>Current</t>
  </si>
  <si>
    <t>Deferred</t>
  </si>
  <si>
    <t>Gross-up adjustment</t>
  </si>
  <si>
    <t>Net income after tax</t>
  </si>
  <si>
    <t>Dividends paid or proposed</t>
  </si>
  <si>
    <t>Memorandum items:</t>
  </si>
  <si>
    <t>Number of personnel in employ at end of month</t>
  </si>
  <si>
    <t>Permanent personnel</t>
  </si>
  <si>
    <t>Temporary personnel</t>
  </si>
  <si>
    <t>Number of branches at end of month</t>
  </si>
  <si>
    <t>Number of agencies at end of month</t>
  </si>
  <si>
    <t>Short-term negotiable securities</t>
  </si>
  <si>
    <t>Residential mortgages</t>
  </si>
  <si>
    <t>Commercial real estate morgages</t>
  </si>
  <si>
    <t>Current accounts</t>
  </si>
  <si>
    <t>Call deposits</t>
  </si>
  <si>
    <t xml:space="preserve">Net trading income </t>
  </si>
  <si>
    <t>Fixed income</t>
  </si>
  <si>
    <t>Derivative instruments</t>
  </si>
  <si>
    <t>Income from non-traded securities</t>
  </si>
  <si>
    <t>Staff costs</t>
  </si>
  <si>
    <t>Depreciation and amortixation</t>
  </si>
  <si>
    <t>Net income before tax</t>
  </si>
  <si>
    <t>Extraordinary items</t>
  </si>
  <si>
    <t>Associate income/(expenditure - AC 110</t>
  </si>
  <si>
    <t>Reserves - Transfers to</t>
  </si>
  <si>
    <t>Transfers from</t>
  </si>
  <si>
    <t>RETAINED INCOME FOR THE PERIOD</t>
  </si>
  <si>
    <t>RETAINED INCOME AT BEGINNING OF THE PERIOD</t>
  </si>
  <si>
    <t>RETAINED INCOME AT END OF THE PERIOD</t>
  </si>
  <si>
    <t>Number of ATMs and mini-ATMs  at end of month</t>
  </si>
  <si>
    <t>First Quarter</t>
  </si>
  <si>
    <t>Second Quarter</t>
  </si>
  <si>
    <t>Third Quarter</t>
  </si>
  <si>
    <t>Fourth Quarter</t>
  </si>
  <si>
    <t xml:space="preserve">         AGGREGATED INCOME STATEMENT (BIR-201)</t>
  </si>
  <si>
    <t xml:space="preserve">          QUARTERLY FIGURES FOR THE YEAR 2022 (N$'000)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</si>
</sst>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(* #,##0.00_);_(* \(#,##0.00\);_(* &quot;-&quot;??_);_(@_)"/>
    <numFmt numFmtId="166" formatCode="_ * #,##0.00_ ;_ * \-#,##0.00_ ;_ * &quot;-&quot;??_ ;_ @_ "/>
    <numFmt numFmtId="168" formatCode="_ * #,##0_ ;_ * \-#,##0_ ;_ * &quot;-&quot;??_ ;_ @_ "/>
    <numFmt numFmtId="169" formatCode="#,##0_ ;\-#,##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 applyAlignment="1" applyProtection="1">
      <alignment horizontal="center"/>
      <protection hidden="1"/>
    </xf>
    <xf numFmtId="168" fontId="0" fillId="0" borderId="0" xfId="0" applyNumberFormat="1"/>
    <xf numFmtId="0" fontId="3" fillId="3" borderId="26" xfId="1" applyFont="1" applyFill="1" applyBorder="1" applyProtection="1">
      <protection hidden="1"/>
    </xf>
    <xf numFmtId="0" fontId="1" fillId="3" borderId="13" xfId="1" applyFill="1" applyBorder="1" applyProtection="1">
      <protection hidden="1"/>
    </xf>
    <xf numFmtId="169" fontId="5" fillId="3" borderId="4" xfId="3" applyNumberFormat="1" applyFont="1" applyFill="1" applyBorder="1"/>
    <xf numFmtId="168" fontId="5" fillId="3" borderId="4" xfId="3" applyNumberFormat="1" applyFont="1" applyFill="1" applyBorder="1"/>
    <xf numFmtId="0" fontId="3" fillId="3" borderId="2" xfId="1" applyFont="1" applyFill="1" applyBorder="1" applyProtection="1">
      <protection hidden="1"/>
    </xf>
    <xf numFmtId="0" fontId="1" fillId="3" borderId="3" xfId="1" applyFill="1" applyBorder="1" applyProtection="1">
      <protection hidden="1"/>
    </xf>
    <xf numFmtId="168" fontId="7" fillId="3" borderId="4" xfId="3" applyNumberFormat="1" applyFont="1" applyFill="1" applyBorder="1"/>
    <xf numFmtId="0" fontId="3" fillId="3" borderId="14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14" xfId="1" applyFill="1" applyBorder="1" applyProtection="1">
      <protection hidden="1"/>
    </xf>
    <xf numFmtId="0" fontId="1" fillId="3" borderId="32" xfId="1" applyFill="1" applyBorder="1" applyProtection="1">
      <protection hidden="1"/>
    </xf>
    <xf numFmtId="0" fontId="1" fillId="3" borderId="16" xfId="1" applyFill="1" applyBorder="1" applyProtection="1">
      <protection hidden="1"/>
    </xf>
    <xf numFmtId="0" fontId="1" fillId="3" borderId="28" xfId="1" applyFill="1" applyBorder="1" applyProtection="1">
      <protection hidden="1"/>
    </xf>
    <xf numFmtId="0" fontId="1" fillId="3" borderId="9" xfId="1" applyFill="1" applyBorder="1" applyProtection="1">
      <protection hidden="1"/>
    </xf>
    <xf numFmtId="0" fontId="1" fillId="3" borderId="27" xfId="1" applyFill="1" applyBorder="1" applyProtection="1">
      <protection hidden="1"/>
    </xf>
    <xf numFmtId="0" fontId="1" fillId="3" borderId="21" xfId="1" applyFill="1" applyBorder="1" applyProtection="1">
      <protection hidden="1"/>
    </xf>
    <xf numFmtId="0" fontId="1" fillId="3" borderId="24" xfId="1" applyFill="1" applyBorder="1" applyProtection="1">
      <protection hidden="1"/>
    </xf>
    <xf numFmtId="0" fontId="1" fillId="3" borderId="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20" xfId="1" applyFill="1" applyBorder="1" applyProtection="1">
      <protection hidden="1"/>
    </xf>
    <xf numFmtId="0" fontId="1" fillId="3" borderId="23" xfId="1" applyFill="1" applyBorder="1" applyProtection="1">
      <protection hidden="1"/>
    </xf>
    <xf numFmtId="3" fontId="7" fillId="3" borderId="31" xfId="0" applyNumberFormat="1" applyFont="1" applyFill="1" applyBorder="1"/>
    <xf numFmtId="0" fontId="3" fillId="3" borderId="5" xfId="1" applyFont="1" applyFill="1" applyBorder="1" applyProtection="1">
      <protection hidden="1"/>
    </xf>
    <xf numFmtId="168" fontId="7" fillId="3" borderId="31" xfId="3" applyNumberFormat="1" applyFont="1" applyFill="1" applyBorder="1"/>
    <xf numFmtId="0" fontId="3" fillId="3" borderId="17" xfId="1" applyFont="1" applyFill="1" applyBorder="1" applyProtection="1">
      <protection hidden="1"/>
    </xf>
    <xf numFmtId="0" fontId="1" fillId="3" borderId="18" xfId="1" applyFill="1" applyBorder="1" applyProtection="1">
      <protection hidden="1"/>
    </xf>
    <xf numFmtId="0" fontId="1" fillId="3" borderId="2" xfId="1" applyFill="1" applyBorder="1" applyProtection="1">
      <protection hidden="1"/>
    </xf>
    <xf numFmtId="0" fontId="8" fillId="3" borderId="3" xfId="1" applyFont="1" applyFill="1" applyBorder="1" applyProtection="1">
      <protection hidden="1"/>
    </xf>
    <xf numFmtId="168" fontId="5" fillId="3" borderId="31" xfId="3" applyNumberFormat="1" applyFont="1" applyFill="1" applyBorder="1"/>
    <xf numFmtId="0" fontId="1" fillId="3" borderId="22" xfId="1" applyFill="1" applyBorder="1" applyProtection="1">
      <protection hidden="1"/>
    </xf>
    <xf numFmtId="0" fontId="1" fillId="3" borderId="34" xfId="1" applyFill="1" applyBorder="1" applyProtection="1">
      <protection hidden="1"/>
    </xf>
    <xf numFmtId="0" fontId="1" fillId="3" borderId="25" xfId="1" applyFill="1" applyBorder="1" applyProtection="1">
      <protection hidden="1"/>
    </xf>
    <xf numFmtId="0" fontId="3" fillId="3" borderId="28" xfId="1" applyFont="1" applyFill="1" applyBorder="1" applyProtection="1">
      <protection hidden="1"/>
    </xf>
    <xf numFmtId="0" fontId="3" fillId="3" borderId="27" xfId="1" applyFont="1" applyFill="1" applyBorder="1" applyProtection="1">
      <protection hidden="1"/>
    </xf>
    <xf numFmtId="0" fontId="4" fillId="3" borderId="9" xfId="1" applyFont="1" applyFill="1" applyBorder="1" applyProtection="1">
      <protection hidden="1"/>
    </xf>
    <xf numFmtId="0" fontId="4" fillId="3" borderId="13" xfId="1" applyFont="1" applyFill="1" applyBorder="1" applyProtection="1">
      <protection hidden="1"/>
    </xf>
    <xf numFmtId="0" fontId="6" fillId="3" borderId="5" xfId="1" applyFont="1" applyFill="1" applyBorder="1" applyProtection="1">
      <protection hidden="1"/>
    </xf>
    <xf numFmtId="168" fontId="6" fillId="4" borderId="31" xfId="3" applyNumberFormat="1" applyFont="1" applyFill="1" applyBorder="1" applyProtection="1"/>
    <xf numFmtId="0" fontId="1" fillId="3" borderId="6" xfId="1" applyFill="1" applyBorder="1" applyProtection="1">
      <protection hidden="1"/>
    </xf>
    <xf numFmtId="0" fontId="1" fillId="3" borderId="10" xfId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1" fillId="3" borderId="19" xfId="1" applyFill="1" applyBorder="1" applyProtection="1">
      <protection hidden="1"/>
    </xf>
    <xf numFmtId="0" fontId="1" fillId="3" borderId="7" xfId="1" applyFill="1" applyBorder="1" applyProtection="1">
      <protection hidden="1"/>
    </xf>
    <xf numFmtId="3" fontId="7" fillId="3" borderId="5" xfId="0" applyNumberFormat="1" applyFont="1" applyFill="1" applyBorder="1"/>
    <xf numFmtId="0" fontId="6" fillId="3" borderId="27" xfId="1" applyFont="1" applyFill="1" applyBorder="1" applyProtection="1">
      <protection hidden="1"/>
    </xf>
    <xf numFmtId="0" fontId="3" fillId="5" borderId="0" xfId="1" applyFont="1" applyFill="1" applyProtection="1">
      <protection hidden="1"/>
    </xf>
    <xf numFmtId="15" fontId="10" fillId="5" borderId="0" xfId="1" applyNumberFormat="1" applyFont="1" applyFill="1" applyAlignment="1" applyProtection="1">
      <alignment horizontal="center"/>
      <protection hidden="1"/>
    </xf>
    <xf numFmtId="0" fontId="1" fillId="5" borderId="9" xfId="1" applyFill="1" applyBorder="1" applyProtection="1">
      <protection hidden="1"/>
    </xf>
    <xf numFmtId="0" fontId="7" fillId="5" borderId="0" xfId="0" applyFont="1" applyFill="1"/>
    <xf numFmtId="0" fontId="7" fillId="3" borderId="5" xfId="0" applyFont="1" applyFill="1" applyBorder="1"/>
    <xf numFmtId="0" fontId="7" fillId="3" borderId="0" xfId="0" applyFont="1" applyFill="1"/>
    <xf numFmtId="0" fontId="1" fillId="3" borderId="36" xfId="1" applyFill="1" applyBorder="1" applyProtection="1">
      <protection hidden="1"/>
    </xf>
    <xf numFmtId="0" fontId="1" fillId="3" borderId="37" xfId="1" applyFill="1" applyBorder="1" applyProtection="1">
      <protection hidden="1"/>
    </xf>
    <xf numFmtId="0" fontId="1" fillId="3" borderId="38" xfId="1" applyFill="1" applyBorder="1" applyProtection="1">
      <protection hidden="1"/>
    </xf>
    <xf numFmtId="168" fontId="5" fillId="3" borderId="30" xfId="3" applyNumberFormat="1" applyFont="1" applyFill="1" applyBorder="1"/>
    <xf numFmtId="168" fontId="5" fillId="3" borderId="11" xfId="3" applyNumberFormat="1" applyFont="1" applyFill="1" applyBorder="1"/>
    <xf numFmtId="0" fontId="11" fillId="0" borderId="0" xfId="0" applyFont="1"/>
    <xf numFmtId="0" fontId="0" fillId="7" borderId="0" xfId="0" applyFill="1"/>
    <xf numFmtId="169" fontId="7" fillId="3" borderId="4" xfId="3" applyNumberFormat="1" applyFont="1" applyFill="1" applyBorder="1"/>
    <xf numFmtId="169" fontId="0" fillId="0" borderId="0" xfId="0" applyNumberFormat="1"/>
    <xf numFmtId="0" fontId="3" fillId="6" borderId="2" xfId="1" applyFont="1" applyFill="1" applyBorder="1" applyAlignment="1" applyProtection="1">
      <alignment horizontal="center" vertical="center"/>
      <protection hidden="1"/>
    </xf>
    <xf numFmtId="0" fontId="3" fillId="6" borderId="3" xfId="1" applyFont="1" applyFill="1" applyBorder="1" applyAlignment="1" applyProtection="1">
      <alignment horizontal="center" vertical="center"/>
      <protection hidden="1"/>
    </xf>
    <xf numFmtId="0" fontId="3" fillId="6" borderId="5" xfId="1" applyFont="1" applyFill="1" applyBorder="1" applyAlignment="1" applyProtection="1">
      <alignment horizontal="center" vertical="center"/>
      <protection hidden="1"/>
    </xf>
    <xf numFmtId="0" fontId="3" fillId="6" borderId="0" xfId="1" applyFont="1" applyFill="1" applyAlignment="1" applyProtection="1">
      <alignment horizontal="center" vertical="center"/>
      <protection hidden="1"/>
    </xf>
    <xf numFmtId="0" fontId="3" fillId="6" borderId="28" xfId="1" applyFont="1" applyFill="1" applyBorder="1" applyAlignment="1" applyProtection="1">
      <alignment horizontal="center" vertical="center"/>
      <protection hidden="1"/>
    </xf>
    <xf numFmtId="0" fontId="3" fillId="6" borderId="9" xfId="1" applyFont="1" applyFill="1" applyBorder="1" applyAlignment="1" applyProtection="1">
      <alignment horizontal="center" vertical="center"/>
      <protection hidden="1"/>
    </xf>
    <xf numFmtId="16" fontId="4" fillId="5" borderId="4" xfId="1" applyNumberFormat="1" applyFont="1" applyFill="1" applyBorder="1" applyAlignment="1" applyProtection="1">
      <alignment horizontal="center" vertical="center"/>
      <protection hidden="1"/>
    </xf>
    <xf numFmtId="16" fontId="4" fillId="5" borderId="8" xfId="1" applyNumberFormat="1" applyFont="1" applyFill="1" applyBorder="1" applyAlignment="1" applyProtection="1">
      <alignment horizontal="center" vertical="center"/>
      <protection hidden="1"/>
    </xf>
    <xf numFmtId="16" fontId="4" fillId="5" borderId="30" xfId="1" applyNumberFormat="1" applyFont="1" applyFill="1" applyBorder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/>
      <protection hidden="1"/>
    </xf>
    <xf numFmtId="0" fontId="4" fillId="5" borderId="2" xfId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2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29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3" fillId="3" borderId="26" xfId="1" applyFont="1" applyFill="1" applyBorder="1" applyAlignment="1" applyProtection="1">
      <alignment horizontal="left" vertical="top" wrapText="1"/>
      <protection hidden="1"/>
    </xf>
    <xf numFmtId="0" fontId="3" fillId="3" borderId="13" xfId="1" applyFont="1" applyFill="1" applyBorder="1" applyAlignment="1" applyProtection="1">
      <alignment horizontal="left" vertical="top" wrapText="1"/>
      <protection hidden="1"/>
    </xf>
    <xf numFmtId="0" fontId="3" fillId="3" borderId="35" xfId="1" applyFont="1" applyFill="1" applyBorder="1" applyAlignment="1" applyProtection="1">
      <alignment horizontal="left" vertical="top" wrapText="1"/>
      <protection hidden="1"/>
    </xf>
    <xf numFmtId="0" fontId="1" fillId="3" borderId="37" xfId="1" applyFill="1" applyBorder="1" applyAlignment="1" applyProtection="1">
      <alignment horizontal="left" wrapText="1"/>
      <protection hidden="1"/>
    </xf>
    <xf numFmtId="0" fontId="1" fillId="3" borderId="38" xfId="1" applyFill="1" applyBorder="1" applyAlignment="1" applyProtection="1">
      <alignment horizontal="left" wrapText="1"/>
      <protection hidden="1"/>
    </xf>
    <xf numFmtId="0" fontId="3" fillId="3" borderId="33" xfId="1" applyFont="1" applyFill="1" applyBorder="1" applyAlignment="1" applyProtection="1">
      <alignment horizontal="left" vertical="top" wrapText="1"/>
      <protection hidden="1"/>
    </xf>
  </cellXfs>
  <cellStyles count="4">
    <cellStyle name="Comma" xfId="3" builtinId="3"/>
    <cellStyle name="Comm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6F0B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180975</xdr:rowOff>
    </xdr:from>
    <xdr:to>
      <xdr:col>9</xdr:col>
      <xdr:colOff>880110</xdr:colOff>
      <xdr:row>5</xdr:row>
      <xdr:rowOff>148590</xdr:rowOff>
    </xdr:to>
    <xdr:pic>
      <xdr:nvPicPr>
        <xdr:cNvPr id="3" name="Picture 2" descr="Return to Homepage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80975"/>
          <a:ext cx="25812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97F3-F2AE-405B-830F-82D96280829E}">
  <sheetPr>
    <pageSetUpPr fitToPage="1"/>
  </sheetPr>
  <dimension ref="B2:S108"/>
  <sheetViews>
    <sheetView tabSelected="1" topLeftCell="A77" zoomScale="80" zoomScaleNormal="80" workbookViewId="0">
      <selection activeCell="F90" sqref="F90:Q105"/>
    </sheetView>
  </sheetViews>
  <sheetFormatPr defaultRowHeight="15" x14ac:dyDescent="0.25"/>
  <cols>
    <col min="1" max="1" width="2.5703125" customWidth="1"/>
    <col min="2" max="2" width="3.140625" customWidth="1"/>
    <col min="5" max="5" width="26.42578125" customWidth="1"/>
    <col min="6" max="6" width="11.85546875" customWidth="1"/>
    <col min="7" max="7" width="11.5703125" bestFit="1" customWidth="1"/>
    <col min="8" max="8" width="11.7109375" customWidth="1"/>
    <col min="9" max="9" width="11.42578125" customWidth="1"/>
    <col min="10" max="10" width="16.5703125" customWidth="1"/>
    <col min="11" max="11" width="11" bestFit="1" customWidth="1"/>
    <col min="12" max="12" width="16.5703125" customWidth="1"/>
    <col min="13" max="13" width="16.42578125" customWidth="1"/>
    <col min="14" max="14" width="15.42578125" customWidth="1"/>
    <col min="15" max="15" width="16.85546875" customWidth="1"/>
    <col min="16" max="16" width="17.5703125" customWidth="1"/>
    <col min="17" max="17" width="16.7109375" customWidth="1"/>
    <col min="19" max="19" width="11.5703125" bestFit="1" customWidth="1"/>
  </cols>
  <sheetData>
    <row r="2" spans="2:17" x14ac:dyDescent="0.25">
      <c r="H2" t="s">
        <v>1</v>
      </c>
    </row>
    <row r="4" spans="2:17" ht="18.75" x14ac:dyDescent="0.3">
      <c r="E4" s="60"/>
    </row>
    <row r="7" spans="2:17" ht="15.75" customHeight="1" x14ac:dyDescent="0.25">
      <c r="B7" s="73" t="s">
        <v>90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2:17" ht="15.75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2:17" ht="15.75" customHeight="1" x14ac:dyDescent="0.25">
      <c r="B9" s="73" t="s">
        <v>91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2:17" ht="16.5" thickBot="1" x14ac:dyDescent="0.3">
      <c r="B10" s="1"/>
      <c r="C10" s="1"/>
      <c r="D10" s="1"/>
      <c r="E10" s="1"/>
      <c r="F10" s="1"/>
      <c r="G10" s="1"/>
      <c r="H10" s="1"/>
      <c r="I10" s="1"/>
    </row>
    <row r="11" spans="2:17" x14ac:dyDescent="0.25">
      <c r="B11" s="52"/>
      <c r="C11" s="49"/>
      <c r="D11" s="49"/>
      <c r="E11" s="50"/>
      <c r="F11" s="74" t="s">
        <v>86</v>
      </c>
      <c r="G11" s="75"/>
      <c r="H11" s="83"/>
      <c r="I11" s="74" t="s">
        <v>87</v>
      </c>
      <c r="J11" s="78"/>
      <c r="K11" s="79"/>
      <c r="L11" s="74" t="s">
        <v>88</v>
      </c>
      <c r="M11" s="78"/>
      <c r="N11" s="79"/>
      <c r="O11" s="74" t="s">
        <v>89</v>
      </c>
      <c r="P11" s="78"/>
      <c r="Q11" s="79"/>
    </row>
    <row r="12" spans="2:17" ht="15.75" thickBot="1" x14ac:dyDescent="0.3">
      <c r="B12" s="51" t="s">
        <v>0</v>
      </c>
      <c r="C12" s="51" t="s">
        <v>1</v>
      </c>
      <c r="D12" s="51"/>
      <c r="E12" s="51"/>
      <c r="F12" s="76"/>
      <c r="G12" s="77"/>
      <c r="H12" s="84"/>
      <c r="I12" s="80"/>
      <c r="J12" s="81"/>
      <c r="K12" s="82"/>
      <c r="L12" s="80"/>
      <c r="M12" s="81"/>
      <c r="N12" s="82"/>
      <c r="O12" s="80"/>
      <c r="P12" s="81"/>
      <c r="Q12" s="82"/>
    </row>
    <row r="13" spans="2:17" x14ac:dyDescent="0.25">
      <c r="B13" s="64" t="s">
        <v>2</v>
      </c>
      <c r="C13" s="65"/>
      <c r="D13" s="65"/>
      <c r="E13" s="65"/>
      <c r="F13" s="70">
        <v>42400</v>
      </c>
      <c r="G13" s="70">
        <v>42428</v>
      </c>
      <c r="H13" s="70">
        <v>42460</v>
      </c>
      <c r="I13" s="70">
        <v>44681</v>
      </c>
      <c r="J13" s="70">
        <v>44712</v>
      </c>
      <c r="K13" s="70">
        <v>44742</v>
      </c>
      <c r="L13" s="70">
        <v>44773</v>
      </c>
      <c r="M13" s="70">
        <v>44804</v>
      </c>
      <c r="N13" s="70">
        <v>44834</v>
      </c>
      <c r="O13" s="70">
        <v>44865</v>
      </c>
      <c r="P13" s="70">
        <v>44895</v>
      </c>
      <c r="Q13" s="70">
        <v>44926</v>
      </c>
    </row>
    <row r="14" spans="2:17" x14ac:dyDescent="0.25">
      <c r="B14" s="66"/>
      <c r="C14" s="67"/>
      <c r="D14" s="67"/>
      <c r="E14" s="67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2:17" x14ac:dyDescent="0.25">
      <c r="B15" s="66"/>
      <c r="C15" s="67"/>
      <c r="D15" s="67"/>
      <c r="E15" s="67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2:17" ht="15.75" thickBot="1" x14ac:dyDescent="0.3">
      <c r="B16" s="68"/>
      <c r="C16" s="69"/>
      <c r="D16" s="69"/>
      <c r="E16" s="69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</row>
    <row r="17" spans="2:17" ht="30.75" customHeight="1" thickBot="1" x14ac:dyDescent="0.3">
      <c r="B17" s="85" t="s">
        <v>3</v>
      </c>
      <c r="C17" s="86"/>
      <c r="D17" s="86"/>
      <c r="E17" s="87"/>
      <c r="F17" s="5">
        <f>SUM(F18:F34)</f>
        <v>873109.42240237014</v>
      </c>
      <c r="G17" s="5">
        <f t="shared" ref="G17:H17" si="0">SUM(G18:G34)</f>
        <v>747514.41793762997</v>
      </c>
      <c r="H17" s="5">
        <f t="shared" si="0"/>
        <v>941157.29809020797</v>
      </c>
      <c r="I17" s="5">
        <f t="shared" ref="I17:K17" si="1">SUM(I18:I34)</f>
        <v>919200.18871021003</v>
      </c>
      <c r="J17" s="5">
        <f t="shared" si="1"/>
        <v>954678.59926000005</v>
      </c>
      <c r="K17" s="5">
        <f t="shared" si="1"/>
        <v>885648.80103023467</v>
      </c>
      <c r="L17" s="5">
        <f t="shared" ref="L17:M17" si="2">SUM(L18:L34)</f>
        <v>993156.25985999999</v>
      </c>
      <c r="M17" s="5">
        <f t="shared" si="2"/>
        <v>1072175.34712</v>
      </c>
      <c r="N17" s="5">
        <f t="shared" ref="N17:P17" si="3">SUM(N18:N34)</f>
        <v>1042330.0918408348</v>
      </c>
      <c r="O17" s="5">
        <f t="shared" si="3"/>
        <v>1183658.3627299999</v>
      </c>
      <c r="P17" s="5">
        <f t="shared" si="3"/>
        <v>1126691.8270478563</v>
      </c>
      <c r="Q17" s="5">
        <f t="shared" ref="Q17" si="4">SUM(Q18:Q34)</f>
        <v>1242725.1432999999</v>
      </c>
    </row>
    <row r="18" spans="2:17" ht="15.75" thickBot="1" x14ac:dyDescent="0.3">
      <c r="B18" s="7"/>
      <c r="C18" s="8" t="s">
        <v>5</v>
      </c>
      <c r="D18" s="8"/>
      <c r="E18" s="8"/>
      <c r="F18" s="9">
        <v>5469.80591</v>
      </c>
      <c r="G18" s="9">
        <v>5343.3835800000006</v>
      </c>
      <c r="H18" s="9">
        <v>6188.4397199999994</v>
      </c>
      <c r="I18" s="9">
        <v>5791.5060199999998</v>
      </c>
      <c r="J18" s="9">
        <v>7476.3649200000009</v>
      </c>
      <c r="K18" s="9">
        <v>7577.3486700000003</v>
      </c>
      <c r="L18" s="9">
        <v>5847.4166299999997</v>
      </c>
      <c r="M18" s="9">
        <v>9396.4232499999998</v>
      </c>
      <c r="N18" s="9">
        <v>4228.622620000001</v>
      </c>
      <c r="O18" s="9">
        <v>6517.5236200000008</v>
      </c>
      <c r="P18" s="9">
        <v>5916.8498578563485</v>
      </c>
      <c r="Q18" s="9">
        <v>8884.4196300000003</v>
      </c>
    </row>
    <row r="19" spans="2:17" ht="15.75" thickBot="1" x14ac:dyDescent="0.3">
      <c r="B19" s="10"/>
      <c r="C19" s="11" t="s">
        <v>6</v>
      </c>
      <c r="D19" s="11"/>
      <c r="E19" s="11"/>
      <c r="F19" s="9">
        <v>36430.287408276316</v>
      </c>
      <c r="G19" s="9">
        <v>20889.08061324713</v>
      </c>
      <c r="H19" s="9">
        <v>31698.252403557519</v>
      </c>
      <c r="I19" s="9">
        <v>118892.76633224513</v>
      </c>
      <c r="J19" s="9">
        <v>68423.150249205399</v>
      </c>
      <c r="K19" s="9">
        <v>69950.367215515274</v>
      </c>
      <c r="L19" s="9">
        <v>81778.970638859755</v>
      </c>
      <c r="M19" s="9">
        <v>86777.580755909221</v>
      </c>
      <c r="N19" s="9">
        <v>77747.653985530123</v>
      </c>
      <c r="O19" s="9">
        <v>88705.071497286219</v>
      </c>
      <c r="P19" s="9">
        <v>84686.824836714412</v>
      </c>
      <c r="Q19" s="9">
        <v>98666.411678315635</v>
      </c>
    </row>
    <row r="20" spans="2:17" ht="15.75" thickBot="1" x14ac:dyDescent="0.3">
      <c r="B20" s="10"/>
      <c r="C20" s="11" t="s">
        <v>66</v>
      </c>
      <c r="D20" s="11"/>
      <c r="E20" s="11"/>
      <c r="F20" s="9">
        <v>92234.29099790199</v>
      </c>
      <c r="G20" s="9">
        <v>82251.904810738968</v>
      </c>
      <c r="H20" s="9">
        <v>99382.231578499981</v>
      </c>
      <c r="I20" s="9">
        <v>99163.227620280042</v>
      </c>
      <c r="J20" s="9">
        <v>88561.427710685035</v>
      </c>
      <c r="K20" s="9">
        <v>99436.76524277401</v>
      </c>
      <c r="L20" s="9">
        <v>107599.81389711288</v>
      </c>
      <c r="M20" s="9">
        <v>119086.74130130993</v>
      </c>
      <c r="N20" s="9">
        <v>117807.35010187993</v>
      </c>
      <c r="O20" s="9">
        <v>125950.3013359999</v>
      </c>
      <c r="P20" s="9">
        <v>122768.24763090204</v>
      </c>
      <c r="Q20" s="9">
        <v>102807.50235351994</v>
      </c>
    </row>
    <row r="21" spans="2:17" ht="15.75" thickBot="1" x14ac:dyDescent="0.3">
      <c r="B21" s="10"/>
      <c r="C21" s="11" t="s">
        <v>7</v>
      </c>
      <c r="D21" s="11"/>
      <c r="E21" s="11"/>
      <c r="F21" s="9">
        <v>3</v>
      </c>
      <c r="G21" s="9">
        <v>53</v>
      </c>
      <c r="H21" s="9">
        <v>2</v>
      </c>
      <c r="I21" s="9">
        <v>3</v>
      </c>
      <c r="J21" s="9">
        <v>3</v>
      </c>
      <c r="K21" s="9">
        <v>1</v>
      </c>
      <c r="L21" s="9">
        <v>7</v>
      </c>
      <c r="M21" s="9">
        <v>4</v>
      </c>
      <c r="N21" s="9">
        <v>4</v>
      </c>
      <c r="O21" s="9">
        <v>5</v>
      </c>
      <c r="P21" s="9">
        <v>6</v>
      </c>
      <c r="Q21" s="9">
        <v>28483</v>
      </c>
    </row>
    <row r="22" spans="2:17" ht="15.75" thickBot="1" x14ac:dyDescent="0.3">
      <c r="B22" s="12"/>
      <c r="C22" s="11" t="s">
        <v>9</v>
      </c>
      <c r="D22" s="11"/>
      <c r="E22" s="11"/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2:17" ht="15.75" thickBot="1" x14ac:dyDescent="0.3">
      <c r="B23" s="12"/>
      <c r="C23" s="11" t="s">
        <v>10</v>
      </c>
      <c r="D23" s="11"/>
      <c r="E23" s="11"/>
      <c r="F23" s="9">
        <v>329.08499999999998</v>
      </c>
      <c r="G23" s="9">
        <v>262</v>
      </c>
      <c r="H23" s="9">
        <v>255.21299999999999</v>
      </c>
      <c r="I23" s="9">
        <v>822</v>
      </c>
      <c r="J23" s="9">
        <v>943.34299999999996</v>
      </c>
      <c r="K23" s="9">
        <v>970.59899999999993</v>
      </c>
      <c r="L23" s="9">
        <v>972.25099999999998</v>
      </c>
      <c r="M23" s="9">
        <v>1065.9580000000001</v>
      </c>
      <c r="N23" s="9">
        <v>232.422</v>
      </c>
      <c r="O23" s="9">
        <v>478.46800000000002</v>
      </c>
      <c r="P23" s="9">
        <v>1420.787</v>
      </c>
      <c r="Q23" s="9">
        <v>2474.277</v>
      </c>
    </row>
    <row r="24" spans="2:17" ht="30" customHeight="1" thickBot="1" x14ac:dyDescent="0.3">
      <c r="B24" s="13" t="s">
        <v>4</v>
      </c>
      <c r="C24" s="88" t="s">
        <v>8</v>
      </c>
      <c r="D24" s="88"/>
      <c r="E24" s="89"/>
      <c r="F24" s="9">
        <v>66499.977480000001</v>
      </c>
      <c r="G24" s="9">
        <v>58397.258440000005</v>
      </c>
      <c r="H24" s="9">
        <v>70025.083959999989</v>
      </c>
      <c r="I24" s="9">
        <v>80497.304199999999</v>
      </c>
      <c r="J24" s="9">
        <v>75045.83855</v>
      </c>
      <c r="K24" s="9">
        <v>73596.270449999996</v>
      </c>
      <c r="L24" s="9">
        <v>78516.112469999993</v>
      </c>
      <c r="M24" s="9">
        <v>82446.399570000009</v>
      </c>
      <c r="N24" s="9">
        <v>86530.995250000007</v>
      </c>
      <c r="O24" s="9">
        <v>87705.637900000002</v>
      </c>
      <c r="P24" s="9">
        <v>93916.976650000011</v>
      </c>
      <c r="Q24" s="9">
        <v>70102.657990000007</v>
      </c>
    </row>
    <row r="25" spans="2:17" ht="15.75" thickBot="1" x14ac:dyDescent="0.3">
      <c r="B25" s="13" t="s">
        <v>4</v>
      </c>
      <c r="C25" s="14" t="s">
        <v>67</v>
      </c>
      <c r="D25" s="14"/>
      <c r="E25" s="14"/>
      <c r="F25" s="9">
        <v>301567.24375000002</v>
      </c>
      <c r="G25" s="9">
        <v>254622.56531999999</v>
      </c>
      <c r="H25" s="9">
        <v>330084.50679999997</v>
      </c>
      <c r="I25" s="9">
        <v>297528.88536000001</v>
      </c>
      <c r="J25" s="9">
        <v>329630.43041000003</v>
      </c>
      <c r="K25" s="9">
        <v>263503.56444999995</v>
      </c>
      <c r="L25" s="9">
        <v>342354.88708000001</v>
      </c>
      <c r="M25" s="9">
        <v>343004.88152</v>
      </c>
      <c r="N25" s="9">
        <v>317385.92233000003</v>
      </c>
      <c r="O25" s="9">
        <v>389645.04055999999</v>
      </c>
      <c r="P25" s="9">
        <v>370433.42629000003</v>
      </c>
      <c r="Q25" s="9">
        <v>316056.08372999995</v>
      </c>
    </row>
    <row r="26" spans="2:17" ht="15.75" thickBot="1" x14ac:dyDescent="0.3">
      <c r="B26" s="13"/>
      <c r="C26" s="14" t="s">
        <v>68</v>
      </c>
      <c r="D26" s="14"/>
      <c r="E26" s="14"/>
      <c r="F26" s="9">
        <v>82501.080390000003</v>
      </c>
      <c r="G26" s="9">
        <v>72167.375310000003</v>
      </c>
      <c r="H26" s="9">
        <v>86120.510150000002</v>
      </c>
      <c r="I26" s="9">
        <v>85789.68909</v>
      </c>
      <c r="J26" s="9">
        <v>89186.188559999995</v>
      </c>
      <c r="K26" s="9">
        <v>88652.578050000011</v>
      </c>
      <c r="L26" s="9">
        <v>92340.350149999998</v>
      </c>
      <c r="M26" s="9">
        <v>185088.83611999999</v>
      </c>
      <c r="N26" s="9">
        <v>103704.38007999999</v>
      </c>
      <c r="O26" s="9">
        <v>101149.26882000001</v>
      </c>
      <c r="P26" s="9">
        <v>104412.16927</v>
      </c>
      <c r="Q26" s="9">
        <v>167909.71159000002</v>
      </c>
    </row>
    <row r="27" spans="2:17" ht="15.75" thickBot="1" x14ac:dyDescent="0.3">
      <c r="B27" s="13" t="s">
        <v>4</v>
      </c>
      <c r="C27" s="14" t="s">
        <v>12</v>
      </c>
      <c r="D27" s="14"/>
      <c r="E27" s="14"/>
      <c r="F27" s="9">
        <v>71785.888380000004</v>
      </c>
      <c r="G27" s="9">
        <v>65585.714550000004</v>
      </c>
      <c r="H27" s="9">
        <v>74965.535829999993</v>
      </c>
      <c r="I27" s="9">
        <v>72098.572939999998</v>
      </c>
      <c r="J27" s="9">
        <v>76832.954289999994</v>
      </c>
      <c r="K27" s="9">
        <v>75981.473100000003</v>
      </c>
      <c r="L27" s="9">
        <v>80913.628490000003</v>
      </c>
      <c r="M27" s="9">
        <v>82333.985270000005</v>
      </c>
      <c r="N27" s="9">
        <v>83923.579700000002</v>
      </c>
      <c r="O27" s="9">
        <v>89992.516539999997</v>
      </c>
      <c r="P27" s="9">
        <v>96238.709719999999</v>
      </c>
      <c r="Q27" s="9">
        <v>149714.48173999999</v>
      </c>
    </row>
    <row r="28" spans="2:17" ht="15.75" thickBot="1" x14ac:dyDescent="0.3">
      <c r="B28" s="13"/>
      <c r="C28" s="14" t="s">
        <v>13</v>
      </c>
      <c r="D28" s="14"/>
      <c r="E28" s="14"/>
      <c r="F28" s="9">
        <v>114823.1088861918</v>
      </c>
      <c r="G28" s="9">
        <v>109251.21619364384</v>
      </c>
      <c r="H28" s="9">
        <v>101376.7463381507</v>
      </c>
      <c r="I28" s="9">
        <v>111856.65764768493</v>
      </c>
      <c r="J28" s="9">
        <v>112929.4937501096</v>
      </c>
      <c r="K28" s="9">
        <v>106623.0964319452</v>
      </c>
      <c r="L28" s="9">
        <v>107706.29741402739</v>
      </c>
      <c r="M28" s="9">
        <v>48097.108362780826</v>
      </c>
      <c r="N28" s="9">
        <v>133881.76294342466</v>
      </c>
      <c r="O28" s="9">
        <v>169891.46477671384</v>
      </c>
      <c r="P28" s="9">
        <v>141496.41642238357</v>
      </c>
      <c r="Q28" s="9">
        <v>77830.672918164375</v>
      </c>
    </row>
    <row r="29" spans="2:17" ht="15.75" thickBot="1" x14ac:dyDescent="0.3">
      <c r="B29" s="13" t="s">
        <v>4</v>
      </c>
      <c r="C29" s="14" t="s">
        <v>11</v>
      </c>
      <c r="D29" s="14"/>
      <c r="E29" s="14"/>
      <c r="F29" s="9">
        <v>85207.56</v>
      </c>
      <c r="G29" s="9">
        <v>38869.047989999999</v>
      </c>
      <c r="H29" s="9">
        <v>93448.736570000008</v>
      </c>
      <c r="I29" s="9">
        <v>87205.454209999996</v>
      </c>
      <c r="J29" s="9">
        <v>85626.662439999986</v>
      </c>
      <c r="K29" s="9">
        <v>78018.176070000001</v>
      </c>
      <c r="L29" s="9">
        <v>73583.898260000002</v>
      </c>
      <c r="M29" s="9">
        <v>91371.841340000014</v>
      </c>
      <c r="N29" s="9">
        <v>92743.233630000002</v>
      </c>
      <c r="O29" s="9">
        <v>97676.517739999981</v>
      </c>
      <c r="P29" s="9">
        <v>82058.673670000018</v>
      </c>
      <c r="Q29" s="9">
        <v>151176.28136999998</v>
      </c>
    </row>
    <row r="30" spans="2:17" ht="15.75" thickBot="1" x14ac:dyDescent="0.3">
      <c r="B30" s="15"/>
      <c r="C30" s="16" t="s">
        <v>15</v>
      </c>
      <c r="D30" s="16"/>
      <c r="E30" s="16"/>
      <c r="F30" s="9">
        <v>6996.1446599999999</v>
      </c>
      <c r="G30" s="9">
        <v>6614.0587699999996</v>
      </c>
      <c r="H30" s="9">
        <v>7082.3168500000002</v>
      </c>
      <c r="I30" s="9">
        <v>7107.2652900000003</v>
      </c>
      <c r="J30" s="9">
        <v>7424.51224</v>
      </c>
      <c r="K30" s="9">
        <v>7667.9972699999998</v>
      </c>
      <c r="L30" s="9">
        <v>7740.99046</v>
      </c>
      <c r="M30" s="9">
        <v>7928.4001099999996</v>
      </c>
      <c r="N30" s="9">
        <v>8360.7961999999989</v>
      </c>
      <c r="O30" s="9">
        <v>8468.0679400000008</v>
      </c>
      <c r="P30" s="9">
        <v>8651.2044999999998</v>
      </c>
      <c r="Q30" s="9">
        <v>51981.103300000002</v>
      </c>
    </row>
    <row r="31" spans="2:17" ht="15.75" thickBot="1" x14ac:dyDescent="0.3">
      <c r="B31" s="13" t="s">
        <v>4</v>
      </c>
      <c r="C31" s="14" t="s">
        <v>17</v>
      </c>
      <c r="D31" s="14"/>
      <c r="E31" s="14"/>
      <c r="F31" s="9">
        <v>1461</v>
      </c>
      <c r="G31" s="9">
        <v>1298</v>
      </c>
      <c r="H31" s="9">
        <v>1591</v>
      </c>
      <c r="I31" s="9">
        <v>1542</v>
      </c>
      <c r="J31" s="9">
        <v>1794</v>
      </c>
      <c r="K31" s="9">
        <v>2141</v>
      </c>
      <c r="L31" s="9">
        <v>1740</v>
      </c>
      <c r="M31" s="9">
        <v>2187</v>
      </c>
      <c r="N31" s="9">
        <v>3482</v>
      </c>
      <c r="O31" s="9">
        <v>3494</v>
      </c>
      <c r="P31" s="9">
        <v>2026</v>
      </c>
      <c r="Q31" s="9">
        <v>2210</v>
      </c>
    </row>
    <row r="32" spans="2:17" ht="15.75" thickBot="1" x14ac:dyDescent="0.3">
      <c r="B32" s="13" t="s">
        <v>4</v>
      </c>
      <c r="C32" s="14" t="s">
        <v>14</v>
      </c>
      <c r="D32" s="14"/>
      <c r="E32" s="14"/>
      <c r="F32" s="9">
        <v>137</v>
      </c>
      <c r="G32" s="9">
        <v>25030</v>
      </c>
      <c r="H32" s="9">
        <v>31310</v>
      </c>
      <c r="I32" s="9">
        <v>-56477</v>
      </c>
      <c r="J32" s="9">
        <v>0</v>
      </c>
      <c r="K32" s="9">
        <v>0</v>
      </c>
      <c r="L32" s="9">
        <v>286</v>
      </c>
      <c r="M32" s="9">
        <v>673</v>
      </c>
      <c r="N32" s="9">
        <v>214</v>
      </c>
      <c r="O32" s="9">
        <v>196.489</v>
      </c>
      <c r="P32" s="9">
        <v>0</v>
      </c>
      <c r="Q32" s="9">
        <v>520</v>
      </c>
    </row>
    <row r="33" spans="2:17" ht="15.75" thickBot="1" x14ac:dyDescent="0.3">
      <c r="B33" s="17"/>
      <c r="C33" s="18" t="s">
        <v>19</v>
      </c>
      <c r="D33" s="18"/>
      <c r="E33" s="18"/>
      <c r="F33" s="9">
        <v>6294.6869999999999</v>
      </c>
      <c r="G33" s="9">
        <v>5697</v>
      </c>
      <c r="H33" s="9">
        <v>6440</v>
      </c>
      <c r="I33" s="9">
        <v>5821</v>
      </c>
      <c r="J33" s="9">
        <v>9103.0120000000006</v>
      </c>
      <c r="K33" s="9">
        <v>9747.2039999999997</v>
      </c>
      <c r="L33" s="9">
        <v>10147.558000000001</v>
      </c>
      <c r="M33" s="9">
        <v>10589.642</v>
      </c>
      <c r="N33" s="9">
        <v>10936.589</v>
      </c>
      <c r="O33" s="9">
        <v>11305.819</v>
      </c>
      <c r="P33" s="9">
        <v>11865.101999999999</v>
      </c>
      <c r="Q33" s="9">
        <v>11072.460999999999</v>
      </c>
    </row>
    <row r="34" spans="2:17" ht="15.75" thickBot="1" x14ac:dyDescent="0.3">
      <c r="B34" s="15" t="s">
        <v>4</v>
      </c>
      <c r="C34" s="16" t="s">
        <v>16</v>
      </c>
      <c r="D34" s="16"/>
      <c r="E34" s="16"/>
      <c r="F34" s="9">
        <v>1369.2625400000002</v>
      </c>
      <c r="G34" s="9">
        <v>1182.8123600000001</v>
      </c>
      <c r="H34" s="9">
        <v>1186.7248900000002</v>
      </c>
      <c r="I34" s="9">
        <v>1557.86</v>
      </c>
      <c r="J34" s="9">
        <v>1698.2211400000001</v>
      </c>
      <c r="K34" s="9">
        <v>1781.3610799999999</v>
      </c>
      <c r="L34" s="9">
        <v>1621.0853699999998</v>
      </c>
      <c r="M34" s="9">
        <v>2123.54952</v>
      </c>
      <c r="N34" s="9">
        <v>1146.7840000000001</v>
      </c>
      <c r="O34" s="9">
        <v>2477.1759999999999</v>
      </c>
      <c r="P34" s="9">
        <v>794.43919999999991</v>
      </c>
      <c r="Q34" s="9">
        <v>2836.0790000000002</v>
      </c>
    </row>
    <row r="35" spans="2:17" ht="26.25" customHeight="1" thickBot="1" x14ac:dyDescent="0.3">
      <c r="B35" s="85" t="s">
        <v>18</v>
      </c>
      <c r="C35" s="86"/>
      <c r="D35" s="86"/>
      <c r="E35" s="87"/>
      <c r="F35" s="6">
        <f>SUM(F36:F50)</f>
        <v>342181.18226041558</v>
      </c>
      <c r="G35" s="6">
        <f t="shared" ref="G35:H35" si="5">SUM(G36:G50)</f>
        <v>323315.47282000002</v>
      </c>
      <c r="H35" s="6">
        <f t="shared" si="5"/>
        <v>378260.85155000002</v>
      </c>
      <c r="I35" s="6">
        <f t="shared" ref="I35:K35" si="6">SUM(I36:I50)</f>
        <v>378446.10419999994</v>
      </c>
      <c r="J35" s="6">
        <f t="shared" si="6"/>
        <v>392162.02600000007</v>
      </c>
      <c r="K35" s="6">
        <f t="shared" si="6"/>
        <v>418593.13326000003</v>
      </c>
      <c r="L35" s="6">
        <f t="shared" ref="L35:M35" si="7">SUM(L36:L50)</f>
        <v>449822.08233999991</v>
      </c>
      <c r="M35" s="6">
        <f t="shared" si="7"/>
        <v>474172.36426000006</v>
      </c>
      <c r="N35" s="6">
        <f t="shared" ref="N35:P35" si="8">SUM(N36:N50)</f>
        <v>476361.34467999992</v>
      </c>
      <c r="O35" s="6">
        <f t="shared" si="8"/>
        <v>515638.31117000006</v>
      </c>
      <c r="P35" s="6">
        <f t="shared" si="8"/>
        <v>539320.07837</v>
      </c>
      <c r="Q35" s="6">
        <f t="shared" ref="Q35" si="9">SUM(Q36:Q50)</f>
        <v>605278.01016000006</v>
      </c>
    </row>
    <row r="36" spans="2:17" ht="15.75" thickBot="1" x14ac:dyDescent="0.3">
      <c r="B36" s="13"/>
      <c r="C36" s="14" t="s">
        <v>21</v>
      </c>
      <c r="D36" s="14"/>
      <c r="E36" s="14"/>
      <c r="F36" s="9">
        <v>18733.181219999999</v>
      </c>
      <c r="G36" s="9">
        <v>21019.391669999997</v>
      </c>
      <c r="H36" s="9">
        <v>35207.204239999999</v>
      </c>
      <c r="I36" s="9">
        <v>37066.809110000002</v>
      </c>
      <c r="J36" s="9">
        <v>20950.767800000001</v>
      </c>
      <c r="K36" s="9">
        <v>35056.75</v>
      </c>
      <c r="L36" s="9">
        <v>38392.03888</v>
      </c>
      <c r="M36" s="9">
        <v>41338.155790000004</v>
      </c>
      <c r="N36" s="9">
        <v>44002.483159999996</v>
      </c>
      <c r="O36" s="9">
        <v>49300.767789999998</v>
      </c>
      <c r="P36" s="9">
        <v>48782.51672</v>
      </c>
      <c r="Q36" s="9">
        <v>53966.075640000003</v>
      </c>
    </row>
    <row r="37" spans="2:17" ht="15.75" thickBot="1" x14ac:dyDescent="0.3">
      <c r="B37" s="13"/>
      <c r="C37" s="14" t="s">
        <v>23</v>
      </c>
      <c r="D37" s="14"/>
      <c r="E37" s="14"/>
      <c r="F37" s="9">
        <v>2994.3605299999999</v>
      </c>
      <c r="G37" s="9">
        <v>2895.8618900000001</v>
      </c>
      <c r="H37" s="9">
        <v>2435.3391899999997</v>
      </c>
      <c r="I37" s="9">
        <v>2834.6947399999999</v>
      </c>
      <c r="J37" s="9">
        <v>2461.7376399999998</v>
      </c>
      <c r="K37" s="9">
        <v>2337.9377899999999</v>
      </c>
      <c r="L37" s="9">
        <v>3026.66986</v>
      </c>
      <c r="M37" s="9">
        <v>3259.8174600000002</v>
      </c>
      <c r="N37" s="9">
        <v>2739.6838399999997</v>
      </c>
      <c r="O37" s="9">
        <v>2650.8624899999995</v>
      </c>
      <c r="P37" s="9">
        <v>-1119.74908</v>
      </c>
      <c r="Q37" s="9">
        <v>2155.53892</v>
      </c>
    </row>
    <row r="38" spans="2:17" ht="15.75" thickBot="1" x14ac:dyDescent="0.3">
      <c r="B38" s="13"/>
      <c r="C38" s="14" t="s">
        <v>24</v>
      </c>
      <c r="D38" s="14"/>
      <c r="E38" s="14"/>
      <c r="F38" s="9">
        <v>649.221</v>
      </c>
      <c r="G38" s="9">
        <v>640</v>
      </c>
      <c r="H38" s="9">
        <v>688.16</v>
      </c>
      <c r="I38" s="9">
        <v>675</v>
      </c>
      <c r="J38" s="9">
        <v>734.35299999999995</v>
      </c>
      <c r="K38" s="9">
        <v>2580.3200000000002</v>
      </c>
      <c r="L38" s="9">
        <v>708.96</v>
      </c>
      <c r="M38" s="9">
        <v>914.48500000000001</v>
      </c>
      <c r="N38" s="9">
        <v>764.22</v>
      </c>
      <c r="O38" s="9">
        <v>761.22199999999998</v>
      </c>
      <c r="P38" s="9">
        <v>1878.4749999999999</v>
      </c>
      <c r="Q38" s="9">
        <v>1917.4749999999999</v>
      </c>
    </row>
    <row r="39" spans="2:17" ht="15.75" thickBot="1" x14ac:dyDescent="0.3">
      <c r="B39" s="13"/>
      <c r="C39" s="14" t="s">
        <v>25</v>
      </c>
      <c r="D39" s="14"/>
      <c r="E39" s="14"/>
      <c r="F39" s="9">
        <v>98.426839999999999</v>
      </c>
      <c r="G39" s="9">
        <v>59.35859</v>
      </c>
      <c r="H39" s="9">
        <v>76.315480000000008</v>
      </c>
      <c r="I39" s="9">
        <v>48</v>
      </c>
      <c r="J39" s="9">
        <v>44.559440000000002</v>
      </c>
      <c r="K39" s="9">
        <v>181</v>
      </c>
      <c r="L39" s="9">
        <v>192</v>
      </c>
      <c r="M39" s="9">
        <v>-31</v>
      </c>
      <c r="N39" s="9">
        <v>33</v>
      </c>
      <c r="O39" s="9">
        <v>81</v>
      </c>
      <c r="P39" s="9">
        <v>52</v>
      </c>
      <c r="Q39" s="9">
        <v>13</v>
      </c>
    </row>
    <row r="40" spans="2:17" ht="15.75" thickBot="1" x14ac:dyDescent="0.3">
      <c r="B40" s="13"/>
      <c r="C40" s="14" t="s">
        <v>27</v>
      </c>
      <c r="D40" s="14"/>
      <c r="E40" s="14"/>
      <c r="F40" s="9">
        <v>1091</v>
      </c>
      <c r="G40" s="9">
        <v>1322.2502099999999</v>
      </c>
      <c r="H40" s="9">
        <v>2353.6540699999996</v>
      </c>
      <c r="I40" s="9">
        <v>3021.2313999999997</v>
      </c>
      <c r="J40" s="9">
        <v>4030.4790000000003</v>
      </c>
      <c r="K40" s="9">
        <v>1367.0161200000005</v>
      </c>
      <c r="L40" s="9">
        <v>1689.9361999999999</v>
      </c>
      <c r="M40" s="9">
        <v>537.50997000000064</v>
      </c>
      <c r="N40" s="9">
        <v>2856.3446099999992</v>
      </c>
      <c r="O40" s="9">
        <v>2455.6156599999999</v>
      </c>
      <c r="P40" s="9">
        <v>1126.2082799999994</v>
      </c>
      <c r="Q40" s="9">
        <v>-9.1999999999999998E-2</v>
      </c>
    </row>
    <row r="41" spans="2:17" ht="15.75" thickBot="1" x14ac:dyDescent="0.3">
      <c r="B41" s="13"/>
      <c r="C41" s="14" t="s">
        <v>69</v>
      </c>
      <c r="D41" s="14"/>
      <c r="E41" s="14"/>
      <c r="F41" s="9">
        <v>25307.016570000003</v>
      </c>
      <c r="G41" s="9">
        <v>23137.281070000005</v>
      </c>
      <c r="H41" s="9">
        <v>28082.923849999999</v>
      </c>
      <c r="I41" s="9">
        <v>30731.55918</v>
      </c>
      <c r="J41" s="9">
        <v>31144.068960000001</v>
      </c>
      <c r="K41" s="9">
        <v>37342.526090000007</v>
      </c>
      <c r="L41" s="9">
        <v>43043.927279999996</v>
      </c>
      <c r="M41" s="9">
        <v>40647.974170000001</v>
      </c>
      <c r="N41" s="9">
        <v>44759.439270000003</v>
      </c>
      <c r="O41" s="9">
        <v>49495.565740000005</v>
      </c>
      <c r="P41" s="9">
        <v>55378.098359870004</v>
      </c>
      <c r="Q41" s="9">
        <v>70331.269050000003</v>
      </c>
    </row>
    <row r="42" spans="2:17" ht="15.75" thickBot="1" x14ac:dyDescent="0.3">
      <c r="B42" s="13"/>
      <c r="C42" s="14" t="s">
        <v>70</v>
      </c>
      <c r="D42" s="14"/>
      <c r="E42" s="14"/>
      <c r="F42" s="9">
        <v>75457.119179999994</v>
      </c>
      <c r="G42" s="9">
        <v>70096.573279999997</v>
      </c>
      <c r="H42" s="9">
        <v>77887.228279999996</v>
      </c>
      <c r="I42" s="9">
        <v>74465.712109999993</v>
      </c>
      <c r="J42" s="9">
        <v>87480.034750000006</v>
      </c>
      <c r="K42" s="9">
        <v>87753.486880000011</v>
      </c>
      <c r="L42" s="9">
        <v>98472.329020000005</v>
      </c>
      <c r="M42" s="9">
        <v>115116.87923999999</v>
      </c>
      <c r="N42" s="9">
        <v>105282.8167</v>
      </c>
      <c r="O42" s="9">
        <v>111037.70118</v>
      </c>
      <c r="P42" s="9">
        <v>121857.53017</v>
      </c>
      <c r="Q42" s="9">
        <v>129255.03366999999</v>
      </c>
    </row>
    <row r="43" spans="2:17" ht="15.75" thickBot="1" x14ac:dyDescent="0.3">
      <c r="B43" s="13"/>
      <c r="C43" s="14" t="s">
        <v>20</v>
      </c>
      <c r="D43" s="14"/>
      <c r="E43" s="14"/>
      <c r="F43" s="9">
        <v>3810.8301000000001</v>
      </c>
      <c r="G43" s="9">
        <v>3478.2957299999998</v>
      </c>
      <c r="H43" s="9">
        <v>4133.9740199999997</v>
      </c>
      <c r="I43" s="9">
        <v>4137.7254499999999</v>
      </c>
      <c r="J43" s="9">
        <v>4561.0109899999998</v>
      </c>
      <c r="K43" s="9">
        <v>5102.1443300000001</v>
      </c>
      <c r="L43" s="9">
        <v>5445.0865800000001</v>
      </c>
      <c r="M43" s="9">
        <v>6470.4618599999994</v>
      </c>
      <c r="N43" s="9">
        <v>6703.0680399999992</v>
      </c>
      <c r="O43" s="9">
        <v>6756.0548299999991</v>
      </c>
      <c r="P43" s="9">
        <v>6567.1063100000001</v>
      </c>
      <c r="Q43" s="9">
        <v>11765.002369999998</v>
      </c>
    </row>
    <row r="44" spans="2:17" ht="15.75" thickBot="1" x14ac:dyDescent="0.3">
      <c r="B44" s="13"/>
      <c r="C44" s="14" t="s">
        <v>22</v>
      </c>
      <c r="D44" s="14"/>
      <c r="E44" s="19"/>
      <c r="F44" s="9">
        <v>80239.253910415602</v>
      </c>
      <c r="G44" s="9">
        <v>70119.662510000009</v>
      </c>
      <c r="H44" s="9">
        <v>80539.797860000006</v>
      </c>
      <c r="I44" s="9">
        <v>84094.608109999986</v>
      </c>
      <c r="J44" s="9">
        <v>87780.054729999989</v>
      </c>
      <c r="K44" s="9">
        <v>88310.753049999985</v>
      </c>
      <c r="L44" s="9">
        <v>93395.612109999987</v>
      </c>
      <c r="M44" s="9">
        <v>95232.144370000009</v>
      </c>
      <c r="N44" s="9">
        <v>96511.980869999999</v>
      </c>
      <c r="O44" s="9">
        <v>104147.53075000001</v>
      </c>
      <c r="P44" s="9">
        <v>108196.24619999999</v>
      </c>
      <c r="Q44" s="9">
        <v>118573.8073</v>
      </c>
    </row>
    <row r="45" spans="2:17" ht="15.75" thickBot="1" x14ac:dyDescent="0.3">
      <c r="B45" s="13"/>
      <c r="C45" s="14" t="s">
        <v>31</v>
      </c>
      <c r="D45" s="14"/>
      <c r="E45" s="14"/>
      <c r="F45" s="9">
        <v>86712.586909999998</v>
      </c>
      <c r="G45" s="9">
        <v>85021.131699999998</v>
      </c>
      <c r="H45" s="9">
        <v>94574.425069999998</v>
      </c>
      <c r="I45" s="9">
        <v>94221.12371</v>
      </c>
      <c r="J45" s="9">
        <v>102535.62753999999</v>
      </c>
      <c r="K45" s="9">
        <v>105414.20140000002</v>
      </c>
      <c r="L45" s="9">
        <v>107102.03744999997</v>
      </c>
      <c r="M45" s="9">
        <v>111155.84827000002</v>
      </c>
      <c r="N45" s="9">
        <v>112407.24047999999</v>
      </c>
      <c r="O45" s="9">
        <v>124311.58249000002</v>
      </c>
      <c r="P45" s="9">
        <v>132559.42238</v>
      </c>
      <c r="Q45" s="9">
        <v>145402.12466999999</v>
      </c>
    </row>
    <row r="46" spans="2:17" ht="15.75" thickBot="1" x14ac:dyDescent="0.3">
      <c r="B46" s="17"/>
      <c r="C46" s="18" t="s">
        <v>32</v>
      </c>
      <c r="D46" s="18"/>
      <c r="E46" s="18"/>
      <c r="F46" s="9">
        <v>518</v>
      </c>
      <c r="G46" s="9">
        <v>2297</v>
      </c>
      <c r="H46" s="9">
        <v>2255</v>
      </c>
      <c r="I46" s="9">
        <v>711</v>
      </c>
      <c r="J46" s="9">
        <v>967</v>
      </c>
      <c r="K46" s="9">
        <v>1207</v>
      </c>
      <c r="L46" s="9">
        <v>2416</v>
      </c>
      <c r="M46" s="9">
        <v>3201</v>
      </c>
      <c r="N46" s="9">
        <v>3728.8420000000001</v>
      </c>
      <c r="O46" s="9">
        <v>4196.2839999999997</v>
      </c>
      <c r="P46" s="9">
        <v>5247.9780000000001</v>
      </c>
      <c r="Q46" s="9">
        <v>5579.692</v>
      </c>
    </row>
    <row r="47" spans="2:17" ht="15.75" thickBot="1" x14ac:dyDescent="0.3">
      <c r="B47" s="55"/>
      <c r="C47" s="56" t="s">
        <v>26</v>
      </c>
      <c r="D47" s="56"/>
      <c r="E47" s="57"/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</row>
    <row r="48" spans="2:17" ht="15.75" thickBot="1" x14ac:dyDescent="0.3">
      <c r="B48" s="15"/>
      <c r="C48" s="16" t="s">
        <v>28</v>
      </c>
      <c r="D48" s="16"/>
      <c r="E48" s="16"/>
      <c r="F48" s="9">
        <v>32823.4303</v>
      </c>
      <c r="G48" s="9">
        <v>31196.805260000001</v>
      </c>
      <c r="H48" s="9">
        <v>35627.756820000002</v>
      </c>
      <c r="I48" s="9">
        <v>32364.406659999997</v>
      </c>
      <c r="J48" s="9">
        <v>34018.824000000001</v>
      </c>
      <c r="K48" s="9">
        <v>34204.605459999999</v>
      </c>
      <c r="L48" s="9">
        <v>37731.718999999997</v>
      </c>
      <c r="M48" s="9">
        <v>38715.028780000001</v>
      </c>
      <c r="N48" s="9">
        <v>37871.508459999997</v>
      </c>
      <c r="O48" s="9">
        <v>40495.171279999995</v>
      </c>
      <c r="P48" s="9">
        <v>39936.830560000002</v>
      </c>
      <c r="Q48" s="9">
        <v>42274.515340000005</v>
      </c>
    </row>
    <row r="49" spans="2:17" ht="15.75" thickBot="1" x14ac:dyDescent="0.3">
      <c r="B49" s="17"/>
      <c r="C49" s="18" t="s">
        <v>34</v>
      </c>
      <c r="D49" s="18"/>
      <c r="E49" s="18"/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</row>
    <row r="50" spans="2:17" ht="15.75" thickBot="1" x14ac:dyDescent="0.3">
      <c r="B50" s="20"/>
      <c r="C50" s="21" t="s">
        <v>29</v>
      </c>
      <c r="D50" s="21"/>
      <c r="E50" s="21"/>
      <c r="F50" s="9">
        <v>13746.755700000002</v>
      </c>
      <c r="G50" s="9">
        <v>12031.860909999999</v>
      </c>
      <c r="H50" s="9">
        <v>14399.072670000001</v>
      </c>
      <c r="I50" s="9">
        <v>14074.233729999998</v>
      </c>
      <c r="J50" s="9">
        <v>15453.508150000001</v>
      </c>
      <c r="K50" s="9">
        <v>17735.39214</v>
      </c>
      <c r="L50" s="9">
        <v>18205.765960000001</v>
      </c>
      <c r="M50" s="9">
        <v>17614.05935</v>
      </c>
      <c r="N50" s="9">
        <v>18700.717250000002</v>
      </c>
      <c r="O50" s="9">
        <v>19948.952959999999</v>
      </c>
      <c r="P50" s="9">
        <v>18857.415470130007</v>
      </c>
      <c r="Q50" s="9">
        <v>24044.568199999998</v>
      </c>
    </row>
    <row r="51" spans="2:17" ht="15.75" thickBot="1" x14ac:dyDescent="0.3">
      <c r="B51" s="7" t="s">
        <v>30</v>
      </c>
      <c r="C51" s="8"/>
      <c r="D51" s="8"/>
      <c r="E51" s="8"/>
      <c r="F51" s="6">
        <f>F17-F35</f>
        <v>530928.24014195451</v>
      </c>
      <c r="G51" s="6">
        <f t="shared" ref="G51:H51" si="10">G17-G35</f>
        <v>424198.94511762995</v>
      </c>
      <c r="H51" s="6">
        <f t="shared" si="10"/>
        <v>562896.44654020795</v>
      </c>
      <c r="I51" s="6">
        <f t="shared" ref="I51:K51" si="11">I17-I35</f>
        <v>540754.08451021009</v>
      </c>
      <c r="J51" s="6">
        <f t="shared" si="11"/>
        <v>562516.57325999998</v>
      </c>
      <c r="K51" s="6">
        <f t="shared" si="11"/>
        <v>467055.66777023464</v>
      </c>
      <c r="L51" s="6">
        <f t="shared" ref="L51:M51" si="12">L17-L35</f>
        <v>543334.17752000014</v>
      </c>
      <c r="M51" s="6">
        <f t="shared" si="12"/>
        <v>598002.98285999999</v>
      </c>
      <c r="N51" s="6">
        <f t="shared" ref="N51:P51" si="13">N17-N35</f>
        <v>565968.74716083496</v>
      </c>
      <c r="O51" s="6">
        <f t="shared" si="13"/>
        <v>668020.05155999982</v>
      </c>
      <c r="P51" s="6">
        <f t="shared" si="13"/>
        <v>587371.74867785629</v>
      </c>
      <c r="Q51" s="6">
        <f t="shared" ref="Q51" si="14">Q17-Q35</f>
        <v>637447.13313999982</v>
      </c>
    </row>
    <row r="52" spans="2:17" ht="15.75" thickBot="1" x14ac:dyDescent="0.3">
      <c r="B52" s="32"/>
      <c r="C52" s="23"/>
      <c r="D52" s="23"/>
      <c r="E52" s="23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2:17" ht="15.75" thickBot="1" x14ac:dyDescent="0.3">
      <c r="B53" s="53"/>
      <c r="C53" s="54"/>
      <c r="D53" s="54"/>
      <c r="E53" s="54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2:17" ht="15.75" thickBot="1" x14ac:dyDescent="0.3">
      <c r="B54" s="3" t="s">
        <v>35</v>
      </c>
      <c r="C54" s="4"/>
      <c r="D54" s="4"/>
      <c r="E54" s="4"/>
      <c r="F54" s="6">
        <f t="shared" ref="F54:H54" si="15">SUM(F55:F59)</f>
        <v>118392.68679000133</v>
      </c>
      <c r="G54" s="6">
        <f t="shared" si="15"/>
        <v>-6680.1076195739806</v>
      </c>
      <c r="H54" s="6">
        <f t="shared" si="15"/>
        <v>83190.78022009063</v>
      </c>
      <c r="I54" s="6">
        <f t="shared" ref="I54:K54" si="16">SUM(I55:I59)</f>
        <v>8540.0515661381778</v>
      </c>
      <c r="J54" s="6">
        <f t="shared" si="16"/>
        <v>66893.389304183336</v>
      </c>
      <c r="K54" s="6">
        <f t="shared" si="16"/>
        <v>5665.8807797327036</v>
      </c>
      <c r="L54" s="6">
        <f t="shared" ref="L54:M54" si="17">SUM(L55:L59)</f>
        <v>37768.973948199462</v>
      </c>
      <c r="M54" s="6">
        <f t="shared" si="17"/>
        <v>124578.0847469</v>
      </c>
      <c r="N54" s="6">
        <f t="shared" ref="N54:P54" si="18">SUM(N55:N59)</f>
        <v>37383.409530000004</v>
      </c>
      <c r="O54" s="6">
        <f t="shared" si="18"/>
        <v>152512.50404294813</v>
      </c>
      <c r="P54" s="6">
        <f t="shared" si="18"/>
        <v>38075.638678404575</v>
      </c>
      <c r="Q54" s="6">
        <f t="shared" ref="Q54" si="19">SUM(Q55:Q59)</f>
        <v>-7392.8647000000092</v>
      </c>
    </row>
    <row r="55" spans="2:17" ht="15.75" thickBot="1" x14ac:dyDescent="0.3">
      <c r="B55" s="25"/>
      <c r="C55" s="11" t="s">
        <v>36</v>
      </c>
      <c r="D55" s="21"/>
      <c r="E55" s="21"/>
      <c r="F55" s="9">
        <v>-76275.405921160011</v>
      </c>
      <c r="G55" s="9">
        <v>28101.355218200002</v>
      </c>
      <c r="H55" s="9">
        <v>25020.347262585343</v>
      </c>
      <c r="I55" s="9">
        <v>36256.065156117002</v>
      </c>
      <c r="J55" s="9">
        <v>33352.007054882997</v>
      </c>
      <c r="K55" s="9">
        <v>143576.29964503669</v>
      </c>
      <c r="L55" s="9">
        <v>25961.231423468736</v>
      </c>
      <c r="M55" s="9">
        <v>80758.3811784524</v>
      </c>
      <c r="N55" s="9">
        <v>24920.553540000001</v>
      </c>
      <c r="O55" s="9">
        <v>78116.942429999981</v>
      </c>
      <c r="P55" s="9">
        <v>15123.512514999999</v>
      </c>
      <c r="Q55" s="9">
        <v>24391.46227</v>
      </c>
    </row>
    <row r="56" spans="2:17" ht="15.75" thickBot="1" x14ac:dyDescent="0.3">
      <c r="B56" s="10"/>
      <c r="C56" s="21" t="s">
        <v>37</v>
      </c>
      <c r="D56" s="11"/>
      <c r="E56" s="11"/>
      <c r="F56" s="9">
        <v>8092.1241799999998</v>
      </c>
      <c r="G56" s="9">
        <v>12717.580529999999</v>
      </c>
      <c r="H56" s="9">
        <v>11146.284450000001</v>
      </c>
      <c r="I56" s="9">
        <v>15480.489939999999</v>
      </c>
      <c r="J56" s="9">
        <v>25325.21673</v>
      </c>
      <c r="K56" s="9">
        <v>34541.076699999998</v>
      </c>
      <c r="L56" s="9">
        <v>7693.4710799999993</v>
      </c>
      <c r="M56" s="9">
        <v>16320.14732</v>
      </c>
      <c r="N56" s="9">
        <v>2217.6230100000002</v>
      </c>
      <c r="O56" s="9">
        <v>48340.508220000003</v>
      </c>
      <c r="P56" s="9">
        <v>23486.286480000002</v>
      </c>
      <c r="Q56" s="9">
        <v>32950.729169999999</v>
      </c>
    </row>
    <row r="57" spans="2:17" ht="15.75" thickBot="1" x14ac:dyDescent="0.3">
      <c r="B57" s="10"/>
      <c r="C57" s="11" t="s">
        <v>38</v>
      </c>
      <c r="D57" s="11"/>
      <c r="E57" s="11"/>
      <c r="F57" s="9">
        <v>12651.477580000002</v>
      </c>
      <c r="G57" s="9">
        <v>-13424.60051</v>
      </c>
      <c r="H57" s="9">
        <v>32510.045000000002</v>
      </c>
      <c r="I57" s="9">
        <v>7445.2885000000006</v>
      </c>
      <c r="J57" s="9">
        <v>16984.627090000002</v>
      </c>
      <c r="K57" s="9">
        <v>-51467.014330000005</v>
      </c>
      <c r="L57" s="9">
        <v>-11738.761820000002</v>
      </c>
      <c r="M57" s="9">
        <v>18458.048879999995</v>
      </c>
      <c r="N57" s="9">
        <v>6605.2388700000038</v>
      </c>
      <c r="O57" s="9">
        <v>53587.945999999996</v>
      </c>
      <c r="P57" s="9">
        <v>-16281.817299999999</v>
      </c>
      <c r="Q57" s="9">
        <v>-24929.709330000009</v>
      </c>
    </row>
    <row r="58" spans="2:17" ht="15.75" thickBot="1" x14ac:dyDescent="0.3">
      <c r="B58" s="10"/>
      <c r="C58" s="21" t="s">
        <v>40</v>
      </c>
      <c r="D58" s="11"/>
      <c r="E58" s="11"/>
      <c r="F58" s="9">
        <v>177130.13014465547</v>
      </c>
      <c r="G58" s="9">
        <v>-24779.946111268117</v>
      </c>
      <c r="H58" s="9">
        <v>16273.169637505282</v>
      </c>
      <c r="I58" s="9">
        <v>-41470.972890122903</v>
      </c>
      <c r="J58" s="9">
        <v>3906.3206193003284</v>
      </c>
      <c r="K58" s="9">
        <v>-118187.48213530399</v>
      </c>
      <c r="L58" s="9">
        <v>19350.550974730719</v>
      </c>
      <c r="M58" s="9">
        <v>15986.238278447596</v>
      </c>
      <c r="N58" s="9">
        <v>9240.8547500000004</v>
      </c>
      <c r="O58" s="9">
        <v>8099.8586829481283</v>
      </c>
      <c r="P58" s="9">
        <v>30127.688023404575</v>
      </c>
      <c r="Q58" s="9">
        <v>-13173.921390000001</v>
      </c>
    </row>
    <row r="59" spans="2:17" ht="15.75" thickBot="1" x14ac:dyDescent="0.3">
      <c r="B59" s="27"/>
      <c r="C59" s="28" t="s">
        <v>41</v>
      </c>
      <c r="D59" s="28"/>
      <c r="E59" s="28"/>
      <c r="F59" s="9">
        <v>-3205.6391934941316</v>
      </c>
      <c r="G59" s="9">
        <v>-9294.4967465058689</v>
      </c>
      <c r="H59" s="9">
        <v>-1759.0661299999997</v>
      </c>
      <c r="I59" s="9">
        <v>-9170.8191398559229</v>
      </c>
      <c r="J59" s="9">
        <v>-12674.78219</v>
      </c>
      <c r="K59" s="9">
        <v>-2796.9991</v>
      </c>
      <c r="L59" s="9">
        <v>-3497.5177100000001</v>
      </c>
      <c r="M59" s="9">
        <v>-6944.7309099999993</v>
      </c>
      <c r="N59" s="9">
        <v>-5600.8606400000008</v>
      </c>
      <c r="O59" s="9">
        <v>-35632.75129</v>
      </c>
      <c r="P59" s="9">
        <v>-14380.031040000002</v>
      </c>
      <c r="Q59" s="9">
        <v>-26631.425419999996</v>
      </c>
    </row>
    <row r="60" spans="2:17" ht="15.75" thickBot="1" x14ac:dyDescent="0.3">
      <c r="B60" s="85" t="s">
        <v>43</v>
      </c>
      <c r="C60" s="86"/>
      <c r="D60" s="86"/>
      <c r="E60" s="90"/>
      <c r="F60" s="59">
        <f t="shared" ref="F60:H60" si="20">F61+F64</f>
        <v>318039.3160600001</v>
      </c>
      <c r="G60" s="59">
        <f t="shared" si="20"/>
        <v>310163.96043000004</v>
      </c>
      <c r="H60" s="59">
        <f t="shared" si="20"/>
        <v>367112.08056000003</v>
      </c>
      <c r="I60" s="59">
        <f t="shared" ref="I60:K60" si="21">I61+I64</f>
        <v>359208.87355000002</v>
      </c>
      <c r="J60" s="59">
        <f t="shared" si="21"/>
        <v>337880.80471</v>
      </c>
      <c r="K60" s="59">
        <f t="shared" si="21"/>
        <v>328113.86797999998</v>
      </c>
      <c r="L60" s="59">
        <f t="shared" ref="L60:M60" si="22">L61+L64</f>
        <v>354844.86363999994</v>
      </c>
      <c r="M60" s="59">
        <f t="shared" si="22"/>
        <v>366161.06709999999</v>
      </c>
      <c r="N60" s="59">
        <f t="shared" ref="N60:P60" si="23">N61+N64</f>
        <v>386698.58333000011</v>
      </c>
      <c r="O60" s="59">
        <f t="shared" si="23"/>
        <v>379850.24235000001</v>
      </c>
      <c r="P60" s="59">
        <f t="shared" si="23"/>
        <v>375272.12200999999</v>
      </c>
      <c r="Q60" s="59">
        <f t="shared" ref="Q60" si="24">Q61+Q64</f>
        <v>410481.00561999995</v>
      </c>
    </row>
    <row r="61" spans="2:17" ht="15.75" thickBot="1" x14ac:dyDescent="0.3">
      <c r="B61" s="29"/>
      <c r="C61" s="8" t="s">
        <v>48</v>
      </c>
      <c r="D61" s="8"/>
      <c r="E61" s="30"/>
      <c r="F61" s="58">
        <f t="shared" ref="F61:H61" si="25">F62+F63</f>
        <v>310788.11521000008</v>
      </c>
      <c r="G61" s="58">
        <f t="shared" si="25"/>
        <v>293953.65882000001</v>
      </c>
      <c r="H61" s="58">
        <f t="shared" si="25"/>
        <v>343312.16033000004</v>
      </c>
      <c r="I61" s="58">
        <f t="shared" ref="I61:K61" si="26">I62+I63</f>
        <v>321908.25806000002</v>
      </c>
      <c r="J61" s="58">
        <f t="shared" si="26"/>
        <v>318484.57655</v>
      </c>
      <c r="K61" s="58">
        <f t="shared" si="26"/>
        <v>328725.95211999997</v>
      </c>
      <c r="L61" s="58">
        <f t="shared" ref="L61:M61" si="27">L62+L63</f>
        <v>341404.98637999996</v>
      </c>
      <c r="M61" s="58">
        <f t="shared" si="27"/>
        <v>345135.95264999999</v>
      </c>
      <c r="N61" s="58">
        <f t="shared" ref="N61:P61" si="28">N62+N63</f>
        <v>351955.22284000006</v>
      </c>
      <c r="O61" s="58">
        <f t="shared" si="28"/>
        <v>350480.11959000002</v>
      </c>
      <c r="P61" s="58">
        <f t="shared" si="28"/>
        <v>366774.55456999998</v>
      </c>
      <c r="Q61" s="58">
        <f t="shared" ref="Q61" si="29">Q62+Q63</f>
        <v>379161.08990999998</v>
      </c>
    </row>
    <row r="62" spans="2:17" ht="15.75" thickBot="1" x14ac:dyDescent="0.3">
      <c r="B62" s="12"/>
      <c r="C62" s="11"/>
      <c r="D62" s="11" t="s">
        <v>42</v>
      </c>
      <c r="E62" s="11"/>
      <c r="F62" s="9">
        <v>291360.43922000006</v>
      </c>
      <c r="G62" s="9">
        <v>276797.28860999999</v>
      </c>
      <c r="H62" s="9">
        <v>322425.37586000003</v>
      </c>
      <c r="I62" s="9">
        <v>301850.82678</v>
      </c>
      <c r="J62" s="9">
        <v>298287.23158000002</v>
      </c>
      <c r="K62" s="9">
        <v>307011.78749999998</v>
      </c>
      <c r="L62" s="9">
        <v>321334.13614999998</v>
      </c>
      <c r="M62" s="9">
        <v>324078.84940999997</v>
      </c>
      <c r="N62" s="9">
        <v>332098.97560000006</v>
      </c>
      <c r="O62" s="9">
        <v>331362.70094000001</v>
      </c>
      <c r="P62" s="9">
        <v>344323.71823999996</v>
      </c>
      <c r="Q62" s="9">
        <v>355269.90208999999</v>
      </c>
    </row>
    <row r="63" spans="2:17" ht="15.75" thickBot="1" x14ac:dyDescent="0.3">
      <c r="B63" s="20"/>
      <c r="C63" s="21"/>
      <c r="D63" s="21" t="s">
        <v>44</v>
      </c>
      <c r="E63" s="21"/>
      <c r="F63" s="9">
        <v>19427.675990000003</v>
      </c>
      <c r="G63" s="9">
        <v>17156.370210000001</v>
      </c>
      <c r="H63" s="9">
        <v>20886.784469999999</v>
      </c>
      <c r="I63" s="9">
        <v>20057.431279999997</v>
      </c>
      <c r="J63" s="9">
        <v>20197.344970000006</v>
      </c>
      <c r="K63" s="9">
        <v>21714.164619999992</v>
      </c>
      <c r="L63" s="9">
        <v>20070.85023</v>
      </c>
      <c r="M63" s="9">
        <v>21057.103240000004</v>
      </c>
      <c r="N63" s="9">
        <v>19856.247239999997</v>
      </c>
      <c r="O63" s="9">
        <v>19117.41865</v>
      </c>
      <c r="P63" s="9">
        <v>22450.836330000006</v>
      </c>
      <c r="Q63" s="9">
        <v>23891.187820000003</v>
      </c>
    </row>
    <row r="64" spans="2:17" ht="15.75" thickBot="1" x14ac:dyDescent="0.3">
      <c r="B64" s="32"/>
      <c r="C64" s="23" t="s">
        <v>51</v>
      </c>
      <c r="D64" s="23"/>
      <c r="E64" s="23"/>
      <c r="F64" s="9">
        <v>7251.2008500000011</v>
      </c>
      <c r="G64" s="9">
        <v>16210.301610000002</v>
      </c>
      <c r="H64" s="9">
        <v>23799.920229999996</v>
      </c>
      <c r="I64" s="9">
        <v>37300.615489999996</v>
      </c>
      <c r="J64" s="9">
        <v>19396.228160000006</v>
      </c>
      <c r="K64" s="9">
        <v>-612.08414000000221</v>
      </c>
      <c r="L64" s="9">
        <v>13439.877259999999</v>
      </c>
      <c r="M64" s="9">
        <v>21025.114450000001</v>
      </c>
      <c r="N64" s="9">
        <v>34743.36049000005</v>
      </c>
      <c r="O64" s="9">
        <v>29370.122760000002</v>
      </c>
      <c r="P64" s="9">
        <v>8497.5674400000207</v>
      </c>
      <c r="Q64" s="9">
        <v>31319.915709999997</v>
      </c>
    </row>
    <row r="65" spans="2:17" ht="15.75" thickBot="1" x14ac:dyDescent="0.3">
      <c r="B65" s="3" t="s">
        <v>71</v>
      </c>
      <c r="C65" s="4"/>
      <c r="D65" s="4"/>
      <c r="E65" s="4"/>
      <c r="F65" s="31">
        <f t="shared" ref="F65:H65" si="30">SUM(F66:F69)</f>
        <v>36726.441009999995</v>
      </c>
      <c r="G65" s="31">
        <f t="shared" si="30"/>
        <v>39165.671909999997</v>
      </c>
      <c r="H65" s="31">
        <f t="shared" si="30"/>
        <v>55713.568570000003</v>
      </c>
      <c r="I65" s="31">
        <f t="shared" ref="I65:K65" si="31">SUM(I66:I69)</f>
        <v>72822.86507</v>
      </c>
      <c r="J65" s="31">
        <f t="shared" si="31"/>
        <v>51387.596309999994</v>
      </c>
      <c r="K65" s="31">
        <f t="shared" si="31"/>
        <v>59067.496780000001</v>
      </c>
      <c r="L65" s="31">
        <f t="shared" ref="L65:M65" si="32">SUM(L66:L69)</f>
        <v>50827.61924</v>
      </c>
      <c r="M65" s="31">
        <f t="shared" si="32"/>
        <v>61677.795259999999</v>
      </c>
      <c r="N65" s="31">
        <f t="shared" ref="N65:P65" si="33">SUM(N66:N69)</f>
        <v>66203.210630000001</v>
      </c>
      <c r="O65" s="31">
        <f t="shared" si="33"/>
        <v>72989.310679999995</v>
      </c>
      <c r="P65" s="31">
        <f t="shared" si="33"/>
        <v>59271.987860000001</v>
      </c>
      <c r="Q65" s="31">
        <f t="shared" ref="Q65" si="34">SUM(Q66:Q69)</f>
        <v>79792.446469999995</v>
      </c>
    </row>
    <row r="66" spans="2:17" ht="15.75" thickBot="1" x14ac:dyDescent="0.3">
      <c r="B66" s="13"/>
      <c r="C66" s="14" t="s">
        <v>72</v>
      </c>
      <c r="D66" s="14"/>
      <c r="E66" s="14"/>
      <c r="F66" s="9">
        <v>17516.067999999999</v>
      </c>
      <c r="G66" s="9">
        <v>6625</v>
      </c>
      <c r="H66" s="9">
        <v>45398.027999999998</v>
      </c>
      <c r="I66" s="9">
        <v>20331</v>
      </c>
      <c r="J66" s="9">
        <v>20372.577000000001</v>
      </c>
      <c r="K66" s="9">
        <v>11594.550999999999</v>
      </c>
      <c r="L66" s="9">
        <v>22090.277000000002</v>
      </c>
      <c r="M66" s="9">
        <v>21389.667000000001</v>
      </c>
      <c r="N66" s="9">
        <v>21497.405999999999</v>
      </c>
      <c r="O66" s="9">
        <v>30218.848999999998</v>
      </c>
      <c r="P66" s="9">
        <v>27725.188999999998</v>
      </c>
      <c r="Q66" s="9">
        <v>34892.894999999997</v>
      </c>
    </row>
    <row r="67" spans="2:17" ht="15.75" thickBot="1" x14ac:dyDescent="0.3">
      <c r="B67" s="13"/>
      <c r="C67" s="14" t="s">
        <v>33</v>
      </c>
      <c r="D67" s="14"/>
      <c r="E67" s="14"/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</row>
    <row r="68" spans="2:17" ht="15.75" thickBot="1" x14ac:dyDescent="0.3">
      <c r="B68" s="13"/>
      <c r="C68" s="14" t="s">
        <v>73</v>
      </c>
      <c r="D68" s="14"/>
      <c r="E68" s="14"/>
      <c r="F68" s="9">
        <v>-3472.5794799999999</v>
      </c>
      <c r="G68" s="9">
        <v>8064.33932</v>
      </c>
      <c r="H68" s="9">
        <v>-22071.700769999999</v>
      </c>
      <c r="I68" s="9">
        <v>18853.686010000001</v>
      </c>
      <c r="J68" s="9">
        <v>-1281.2453499999997</v>
      </c>
      <c r="K68" s="9">
        <v>11459.670819999999</v>
      </c>
      <c r="L68" s="9">
        <v>-11287.18878</v>
      </c>
      <c r="M68" s="9">
        <v>4520.0935700000009</v>
      </c>
      <c r="N68" s="9">
        <v>12315.132449999999</v>
      </c>
      <c r="O68" s="9">
        <v>881.05065000000059</v>
      </c>
      <c r="P68" s="9">
        <v>-6508.6262199999983</v>
      </c>
      <c r="Q68" s="9">
        <v>1640.0938999999985</v>
      </c>
    </row>
    <row r="69" spans="2:17" ht="15.75" thickBot="1" x14ac:dyDescent="0.3">
      <c r="B69" s="13"/>
      <c r="C69" s="14" t="s">
        <v>39</v>
      </c>
      <c r="D69" s="14"/>
      <c r="E69" s="14"/>
      <c r="F69" s="9">
        <v>22682.95249</v>
      </c>
      <c r="G69" s="9">
        <v>24476.332589999998</v>
      </c>
      <c r="H69" s="9">
        <v>32387.241340000004</v>
      </c>
      <c r="I69" s="9">
        <v>33638.179060000002</v>
      </c>
      <c r="J69" s="9">
        <v>32296.264659999993</v>
      </c>
      <c r="K69" s="9">
        <v>36013.274960000002</v>
      </c>
      <c r="L69" s="9">
        <v>40024.531020000002</v>
      </c>
      <c r="M69" s="9">
        <v>35768.03469</v>
      </c>
      <c r="N69" s="9">
        <v>32390.672179999998</v>
      </c>
      <c r="O69" s="9">
        <v>41889.411030000003</v>
      </c>
      <c r="P69" s="9">
        <v>38055.425080000001</v>
      </c>
      <c r="Q69" s="9">
        <v>43259.457569999991</v>
      </c>
    </row>
    <row r="70" spans="2:17" ht="15.75" thickBot="1" x14ac:dyDescent="0.3">
      <c r="B70" s="3" t="s">
        <v>74</v>
      </c>
      <c r="C70" s="4"/>
      <c r="D70" s="4"/>
      <c r="E70" s="4"/>
      <c r="F70" s="31">
        <f t="shared" ref="F70:H70" si="35">SUM(F71:F74)</f>
        <v>6562.4469300000001</v>
      </c>
      <c r="G70" s="31">
        <f t="shared" si="35"/>
        <v>8216.4979999999996</v>
      </c>
      <c r="H70" s="31">
        <f t="shared" si="35"/>
        <v>7062.549219999999</v>
      </c>
      <c r="I70" s="31">
        <f t="shared" ref="I70:K70" si="36">SUM(I71:I74)</f>
        <v>5015.8480200000004</v>
      </c>
      <c r="J70" s="31">
        <f t="shared" si="36"/>
        <v>7430.0600800000002</v>
      </c>
      <c r="K70" s="31">
        <f t="shared" si="36"/>
        <v>-114.76768999999967</v>
      </c>
      <c r="L70" s="31">
        <f t="shared" ref="L70:M70" si="37">SUM(L71:L74)</f>
        <v>8104.4318499999999</v>
      </c>
      <c r="M70" s="31">
        <f t="shared" si="37"/>
        <v>6260.7160000000003</v>
      </c>
      <c r="N70" s="31">
        <f t="shared" ref="N70:P70" si="38">SUM(N71:N74)</f>
        <v>4022.7321199999997</v>
      </c>
      <c r="O70" s="31">
        <f t="shared" si="38"/>
        <v>11854.37298</v>
      </c>
      <c r="P70" s="31">
        <f t="shared" si="38"/>
        <v>12412.32683</v>
      </c>
      <c r="Q70" s="31">
        <f t="shared" ref="Q70" si="39">SUM(Q71:Q74)</f>
        <v>7233.4932499999995</v>
      </c>
    </row>
    <row r="71" spans="2:17" ht="15.75" thickBot="1" x14ac:dyDescent="0.3">
      <c r="B71" s="13"/>
      <c r="C71" s="14" t="s">
        <v>72</v>
      </c>
      <c r="D71" s="14"/>
      <c r="E71" s="14"/>
      <c r="F71" s="9">
        <v>1726.6349300000002</v>
      </c>
      <c r="G71" s="9">
        <v>1491.498</v>
      </c>
      <c r="H71" s="9">
        <v>1607.3202200000001</v>
      </c>
      <c r="I71" s="9">
        <v>1611.8480200000001</v>
      </c>
      <c r="J71" s="9">
        <v>1641.4560800000002</v>
      </c>
      <c r="K71" s="9">
        <v>1633.4133099999999</v>
      </c>
      <c r="L71" s="9">
        <v>2238.57485</v>
      </c>
      <c r="M71" s="9">
        <v>2100.357</v>
      </c>
      <c r="N71" s="9">
        <v>2249.2021199999999</v>
      </c>
      <c r="O71" s="9">
        <v>2123.9369800000004</v>
      </c>
      <c r="P71" s="9">
        <v>2076.5298299999999</v>
      </c>
      <c r="Q71" s="9">
        <v>1961.6742499999996</v>
      </c>
    </row>
    <row r="72" spans="2:17" ht="15.75" thickBot="1" x14ac:dyDescent="0.3">
      <c r="B72" s="13"/>
      <c r="C72" s="14" t="s">
        <v>33</v>
      </c>
      <c r="D72" s="14"/>
      <c r="E72" s="14"/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</row>
    <row r="73" spans="2:17" ht="15.75" thickBot="1" x14ac:dyDescent="0.3">
      <c r="B73" s="13"/>
      <c r="C73" s="14" t="s">
        <v>73</v>
      </c>
      <c r="D73" s="14"/>
      <c r="E73" s="14"/>
      <c r="F73" s="9">
        <v>-1198</v>
      </c>
      <c r="G73" s="9">
        <v>-502</v>
      </c>
      <c r="H73" s="9">
        <v>-1951</v>
      </c>
      <c r="I73" s="9">
        <v>-3370</v>
      </c>
      <c r="J73" s="9">
        <v>1055</v>
      </c>
      <c r="K73" s="9">
        <v>-6765</v>
      </c>
      <c r="L73" s="9">
        <v>1243</v>
      </c>
      <c r="M73" s="9">
        <v>-1454</v>
      </c>
      <c r="N73" s="9">
        <v>-3553</v>
      </c>
      <c r="O73" s="9">
        <v>3703</v>
      </c>
      <c r="P73" s="9">
        <v>4133</v>
      </c>
      <c r="Q73" s="9">
        <v>-1489</v>
      </c>
    </row>
    <row r="74" spans="2:17" ht="15.75" thickBot="1" x14ac:dyDescent="0.3">
      <c r="B74" s="13"/>
      <c r="C74" s="14" t="s">
        <v>39</v>
      </c>
      <c r="D74" s="14"/>
      <c r="E74" s="14"/>
      <c r="F74" s="9">
        <v>6033.8119999999999</v>
      </c>
      <c r="G74" s="9">
        <v>7227</v>
      </c>
      <c r="H74" s="9">
        <v>7406.2289999999994</v>
      </c>
      <c r="I74" s="9">
        <v>6774</v>
      </c>
      <c r="J74" s="9">
        <v>4733.6040000000003</v>
      </c>
      <c r="K74" s="9">
        <v>5016.8190000000004</v>
      </c>
      <c r="L74" s="9">
        <v>4622.857</v>
      </c>
      <c r="M74" s="9">
        <v>5614.3590000000004</v>
      </c>
      <c r="N74" s="9">
        <v>5326.53</v>
      </c>
      <c r="O74" s="9">
        <v>6027.4359999999997</v>
      </c>
      <c r="P74" s="9">
        <v>6202.7970000000005</v>
      </c>
      <c r="Q74" s="9">
        <v>6760.8190000000004</v>
      </c>
    </row>
    <row r="75" spans="2:17" ht="15.75" thickBot="1" x14ac:dyDescent="0.3">
      <c r="B75" s="3" t="s">
        <v>45</v>
      </c>
      <c r="C75" s="4"/>
      <c r="D75" s="4"/>
      <c r="E75" s="4"/>
      <c r="F75" s="31">
        <f>SUM(F76:F83)</f>
        <v>525404.81732999999</v>
      </c>
      <c r="G75" s="31">
        <f t="shared" ref="G75:H75" si="40">SUM(G76:G83)</f>
        <v>522975.93883999996</v>
      </c>
      <c r="H75" s="31">
        <f t="shared" si="40"/>
        <v>562848.82291999995</v>
      </c>
      <c r="I75" s="31">
        <f t="shared" ref="I75:K75" si="41">SUM(I76:I83)</f>
        <v>545282.55194000003</v>
      </c>
      <c r="J75" s="31">
        <f t="shared" si="41"/>
        <v>571562.83639000007</v>
      </c>
      <c r="K75" s="31">
        <f t="shared" si="41"/>
        <v>602281.14197</v>
      </c>
      <c r="L75" s="31">
        <f t="shared" ref="L75:M75" si="42">SUM(L76:L83)</f>
        <v>538212.48860000004</v>
      </c>
      <c r="M75" s="31">
        <f t="shared" si="42"/>
        <v>571126.89457</v>
      </c>
      <c r="N75" s="31">
        <f t="shared" ref="N75:P75" si="43">SUM(N76:N83)</f>
        <v>593536.72519999987</v>
      </c>
      <c r="O75" s="31">
        <f t="shared" si="43"/>
        <v>583379.93396000005</v>
      </c>
      <c r="P75" s="31">
        <f t="shared" si="43"/>
        <v>557458.69951999991</v>
      </c>
      <c r="Q75" s="31">
        <f t="shared" ref="Q75" si="44">SUM(Q76:Q83)</f>
        <v>566245.66821000015</v>
      </c>
    </row>
    <row r="76" spans="2:17" ht="15.75" thickBot="1" x14ac:dyDescent="0.3">
      <c r="B76" s="13"/>
      <c r="C76" s="14" t="s">
        <v>75</v>
      </c>
      <c r="D76" s="14"/>
      <c r="E76" s="14"/>
      <c r="F76" s="9">
        <v>267831.65645000001</v>
      </c>
      <c r="G76" s="9">
        <v>273277.80349999998</v>
      </c>
      <c r="H76" s="9">
        <v>282977.08389000001</v>
      </c>
      <c r="I76" s="9">
        <v>277934.65298000001</v>
      </c>
      <c r="J76" s="9">
        <v>293813.99062</v>
      </c>
      <c r="K76" s="9">
        <v>274787.57704</v>
      </c>
      <c r="L76" s="9">
        <v>268217.34327000007</v>
      </c>
      <c r="M76" s="9">
        <v>281682.58890000003</v>
      </c>
      <c r="N76" s="9">
        <v>291579.11903999996</v>
      </c>
      <c r="O76" s="9">
        <v>282820.29070000001</v>
      </c>
      <c r="P76" s="9">
        <v>266418.77739999996</v>
      </c>
      <c r="Q76" s="9">
        <v>300827.72068000003</v>
      </c>
    </row>
    <row r="77" spans="2:17" ht="15.75" thickBot="1" x14ac:dyDescent="0.3">
      <c r="B77" s="13"/>
      <c r="C77" s="14" t="s">
        <v>46</v>
      </c>
      <c r="D77" s="14"/>
      <c r="E77" s="14"/>
      <c r="F77" s="9">
        <v>2500.8669100000002</v>
      </c>
      <c r="G77" s="9">
        <v>2534.94146</v>
      </c>
      <c r="H77" s="9">
        <v>2311.0075799999995</v>
      </c>
      <c r="I77" s="9">
        <v>2352.5454600000003</v>
      </c>
      <c r="J77" s="9">
        <v>2544.49028</v>
      </c>
      <c r="K77" s="9">
        <v>2377.5537999999997</v>
      </c>
      <c r="L77" s="9">
        <v>2417.1004600000001</v>
      </c>
      <c r="M77" s="9">
        <v>5550.4244600000002</v>
      </c>
      <c r="N77" s="9">
        <v>897.36884000000009</v>
      </c>
      <c r="O77" s="9">
        <v>2655.7577900000001</v>
      </c>
      <c r="P77" s="9">
        <v>2833.7703900000001</v>
      </c>
      <c r="Q77" s="9">
        <v>2731.2389800000001</v>
      </c>
    </row>
    <row r="78" spans="2:17" ht="15.75" thickBot="1" x14ac:dyDescent="0.3">
      <c r="B78" s="13"/>
      <c r="C78" s="14" t="s">
        <v>47</v>
      </c>
      <c r="D78" s="14"/>
      <c r="E78" s="14"/>
      <c r="F78" s="9">
        <v>6872.1695000000009</v>
      </c>
      <c r="G78" s="9">
        <v>10948.896930000001</v>
      </c>
      <c r="H78" s="9">
        <v>14461.215140000002</v>
      </c>
      <c r="I78" s="9">
        <v>11315.68124</v>
      </c>
      <c r="J78" s="9">
        <v>11196.030869999997</v>
      </c>
      <c r="K78" s="9">
        <v>22773.964420000004</v>
      </c>
      <c r="L78" s="9">
        <v>8912.3016299999999</v>
      </c>
      <c r="M78" s="9">
        <v>15121.08092</v>
      </c>
      <c r="N78" s="9">
        <v>18016.519619999999</v>
      </c>
      <c r="O78" s="9">
        <v>6341.9690000000001</v>
      </c>
      <c r="P78" s="9">
        <v>12970.04019</v>
      </c>
      <c r="Q78" s="9">
        <v>13527.039759999998</v>
      </c>
    </row>
    <row r="79" spans="2:17" ht="15.75" thickBot="1" x14ac:dyDescent="0.3">
      <c r="B79" s="13"/>
      <c r="C79" s="14" t="s">
        <v>49</v>
      </c>
      <c r="D79" s="14"/>
      <c r="E79" s="14"/>
      <c r="F79" s="9">
        <v>2271.0113500000002</v>
      </c>
      <c r="G79" s="9">
        <v>2342.1811099999995</v>
      </c>
      <c r="H79" s="9">
        <v>3512.2107499999997</v>
      </c>
      <c r="I79" s="9">
        <v>2464.2968299999998</v>
      </c>
      <c r="J79" s="9">
        <v>3973.1602499999999</v>
      </c>
      <c r="K79" s="9">
        <v>2764.4499000000005</v>
      </c>
      <c r="L79" s="9">
        <v>2727.1435299999998</v>
      </c>
      <c r="M79" s="9">
        <v>3584.2496799999999</v>
      </c>
      <c r="N79" s="9">
        <v>2778.1667500000003</v>
      </c>
      <c r="O79" s="9">
        <v>3632.6571100000001</v>
      </c>
      <c r="P79" s="9">
        <v>3521.1089499999998</v>
      </c>
      <c r="Q79" s="9">
        <v>7524.0324000000001</v>
      </c>
    </row>
    <row r="80" spans="2:17" ht="15.75" thickBot="1" x14ac:dyDescent="0.3">
      <c r="B80" s="13"/>
      <c r="C80" s="14" t="s">
        <v>50</v>
      </c>
      <c r="D80" s="14"/>
      <c r="E80" s="14"/>
      <c r="F80" s="9">
        <v>37564.929960000001</v>
      </c>
      <c r="G80" s="9">
        <v>39548.44864000001</v>
      </c>
      <c r="H80" s="9">
        <v>46750.120369999997</v>
      </c>
      <c r="I80" s="9">
        <v>39477.236799999999</v>
      </c>
      <c r="J80" s="9">
        <v>41446.147130000005</v>
      </c>
      <c r="K80" s="9">
        <v>53191.737729999993</v>
      </c>
      <c r="L80" s="9">
        <v>39753.697970000008</v>
      </c>
      <c r="M80" s="9">
        <v>44766.503219999991</v>
      </c>
      <c r="N80" s="9">
        <v>35960.492929999993</v>
      </c>
      <c r="O80" s="9">
        <v>46481.112020000008</v>
      </c>
      <c r="P80" s="9">
        <v>54685.662840000012</v>
      </c>
      <c r="Q80" s="9">
        <v>50398.373929999994</v>
      </c>
    </row>
    <row r="81" spans="2:19" ht="15.75" thickBot="1" x14ac:dyDescent="0.3">
      <c r="B81" s="13"/>
      <c r="C81" s="14" t="s">
        <v>52</v>
      </c>
      <c r="D81" s="14"/>
      <c r="E81" s="14"/>
      <c r="F81" s="9">
        <v>18307.515230000001</v>
      </c>
      <c r="G81" s="9">
        <v>19660.417149999997</v>
      </c>
      <c r="H81" s="9">
        <v>21511.995449999995</v>
      </c>
      <c r="I81" s="9">
        <v>16199.806350000001</v>
      </c>
      <c r="J81" s="9">
        <v>19821.138340000001</v>
      </c>
      <c r="K81" s="9">
        <v>-3332.4172100000001</v>
      </c>
      <c r="L81" s="9">
        <v>14353.805759999999</v>
      </c>
      <c r="M81" s="9">
        <v>12729.894960000003</v>
      </c>
      <c r="N81" s="9">
        <v>16437.825150000001</v>
      </c>
      <c r="O81" s="9">
        <v>14272.625869999994</v>
      </c>
      <c r="P81" s="9">
        <v>13525.183630000001</v>
      </c>
      <c r="Q81" s="9">
        <v>12946.64601</v>
      </c>
    </row>
    <row r="82" spans="2:19" ht="15.75" thickBot="1" x14ac:dyDescent="0.3">
      <c r="B82" s="13"/>
      <c r="C82" s="14" t="s">
        <v>76</v>
      </c>
      <c r="D82" s="14"/>
      <c r="E82" s="14"/>
      <c r="F82" s="9">
        <v>40522.476610000005</v>
      </c>
      <c r="G82" s="9">
        <v>39121.028969999999</v>
      </c>
      <c r="H82" s="9">
        <v>40248.361779999999</v>
      </c>
      <c r="I82" s="9">
        <v>40631.9548</v>
      </c>
      <c r="J82" s="9">
        <v>39672.672070000001</v>
      </c>
      <c r="K82" s="9">
        <v>62233.935390000006</v>
      </c>
      <c r="L82" s="9">
        <v>42642.188110000003</v>
      </c>
      <c r="M82" s="9">
        <v>45158.10123</v>
      </c>
      <c r="N82" s="9">
        <v>46456.899749999997</v>
      </c>
      <c r="O82" s="9">
        <v>44270.139309999999</v>
      </c>
      <c r="P82" s="9">
        <v>47015.546910000005</v>
      </c>
      <c r="Q82" s="9">
        <v>47095.461880000003</v>
      </c>
    </row>
    <row r="83" spans="2:19" ht="15.75" thickBot="1" x14ac:dyDescent="0.3">
      <c r="B83" s="33"/>
      <c r="C83" s="34" t="s">
        <v>53</v>
      </c>
      <c r="D83" s="34"/>
      <c r="E83" s="34"/>
      <c r="F83" s="9">
        <v>149534.19132000004</v>
      </c>
      <c r="G83" s="9">
        <v>135542.22107999996</v>
      </c>
      <c r="H83" s="9">
        <v>151076.82796</v>
      </c>
      <c r="I83" s="9">
        <v>154906.37748</v>
      </c>
      <c r="J83" s="9">
        <v>159095.20682999998</v>
      </c>
      <c r="K83" s="9">
        <v>187484.34090000001</v>
      </c>
      <c r="L83" s="9">
        <v>159188.90787</v>
      </c>
      <c r="M83" s="9">
        <v>162534.05119999999</v>
      </c>
      <c r="N83" s="9">
        <v>181410.33312</v>
      </c>
      <c r="O83" s="9">
        <v>182905.38215999998</v>
      </c>
      <c r="P83" s="9">
        <v>156488.60920999994</v>
      </c>
      <c r="Q83" s="9">
        <v>131195.15456999998</v>
      </c>
    </row>
    <row r="84" spans="2:19" ht="15.75" thickBot="1" x14ac:dyDescent="0.3">
      <c r="B84" s="35" t="s">
        <v>77</v>
      </c>
      <c r="C84" s="16"/>
      <c r="D84" s="16"/>
      <c r="E84" s="16"/>
      <c r="F84" s="31">
        <f t="shared" ref="F84:H84" si="45">F51-F54+F60+F65+F70-F75</f>
        <v>248458.9400219532</v>
      </c>
      <c r="G84" s="31">
        <f t="shared" si="45"/>
        <v>265449.24423720408</v>
      </c>
      <c r="H84" s="31">
        <f t="shared" si="45"/>
        <v>346745.04175011744</v>
      </c>
      <c r="I84" s="31">
        <f t="shared" ref="I84:K84" si="46">I51-I54+I60+I65+I70-I75</f>
        <v>423979.067644072</v>
      </c>
      <c r="J84" s="31">
        <f t="shared" si="46"/>
        <v>320758.80866581644</v>
      </c>
      <c r="K84" s="31">
        <f t="shared" si="46"/>
        <v>246175.24209050194</v>
      </c>
      <c r="L84" s="31">
        <f t="shared" ref="L84:M84" si="47">L51-L54+L60+L65+L70-L75</f>
        <v>381129.62970180064</v>
      </c>
      <c r="M84" s="31">
        <f t="shared" si="47"/>
        <v>336397.58190310001</v>
      </c>
      <c r="N84" s="31">
        <f t="shared" ref="N84:P84" si="48">N51-N54+N60+N65+N70-N75</f>
        <v>391973.13851083501</v>
      </c>
      <c r="O84" s="31">
        <f t="shared" si="48"/>
        <v>396821.53956705157</v>
      </c>
      <c r="P84" s="31">
        <f t="shared" si="48"/>
        <v>438793.84717945172</v>
      </c>
      <c r="Q84" s="31">
        <f t="shared" ref="Q84" si="49">Q51-Q54+Q60+Q65+Q70-Q75</f>
        <v>576101.27496999979</v>
      </c>
    </row>
    <row r="85" spans="2:19" ht="15.75" thickBot="1" x14ac:dyDescent="0.3">
      <c r="B85" s="3" t="s">
        <v>54</v>
      </c>
      <c r="C85" s="4"/>
      <c r="D85" s="4"/>
      <c r="E85" s="4"/>
      <c r="F85" s="31">
        <f t="shared" ref="F85:H85" si="50">SUM(F86:F88)</f>
        <v>81796.915479999981</v>
      </c>
      <c r="G85" s="31">
        <f t="shared" si="50"/>
        <v>80857.365680000003</v>
      </c>
      <c r="H85" s="31">
        <f t="shared" si="50"/>
        <v>110165.29984000002</v>
      </c>
      <c r="I85" s="31">
        <f t="shared" ref="I85:K85" si="51">SUM(I86:I88)</f>
        <v>123824.72178000001</v>
      </c>
      <c r="J85" s="31">
        <f t="shared" si="51"/>
        <v>117043.29228000001</v>
      </c>
      <c r="K85" s="31">
        <f t="shared" si="51"/>
        <v>79884.916610000015</v>
      </c>
      <c r="L85" s="31">
        <f t="shared" ref="L85:M85" si="52">SUM(L86:L88)</f>
        <v>110230.99122</v>
      </c>
      <c r="M85" s="31">
        <f t="shared" si="52"/>
        <v>93507.793470000004</v>
      </c>
      <c r="N85" s="31">
        <f t="shared" ref="N85:P85" si="53">SUM(N86:N88)</f>
        <v>131910.55648000003</v>
      </c>
      <c r="O85" s="31">
        <f t="shared" si="53"/>
        <v>131898.44104000001</v>
      </c>
      <c r="P85" s="31">
        <f t="shared" si="53"/>
        <v>122579.67276</v>
      </c>
      <c r="Q85" s="31">
        <f t="shared" ref="Q85" si="54">SUM(Q86:Q88)</f>
        <v>189189.83125428489</v>
      </c>
    </row>
    <row r="86" spans="2:19" ht="15.75" thickBot="1" x14ac:dyDescent="0.3">
      <c r="B86" s="13"/>
      <c r="C86" s="14" t="s">
        <v>55</v>
      </c>
      <c r="D86" s="14"/>
      <c r="E86" s="14"/>
      <c r="F86" s="9">
        <v>107412.51847999998</v>
      </c>
      <c r="G86" s="9">
        <v>80511.365680000003</v>
      </c>
      <c r="H86" s="9">
        <v>104170.45638000002</v>
      </c>
      <c r="I86" s="9">
        <v>124530.72178000001</v>
      </c>
      <c r="J86" s="9">
        <v>148462.19628</v>
      </c>
      <c r="K86" s="9">
        <v>40544.298260000003</v>
      </c>
      <c r="L86" s="9">
        <v>111448.88421999999</v>
      </c>
      <c r="M86" s="9">
        <v>76160.959470000002</v>
      </c>
      <c r="N86" s="9">
        <v>135295.08888000002</v>
      </c>
      <c r="O86" s="9">
        <v>146394.31104</v>
      </c>
      <c r="P86" s="9">
        <v>125608.77776</v>
      </c>
      <c r="Q86" s="9">
        <v>192649.91195428488</v>
      </c>
    </row>
    <row r="87" spans="2:19" ht="15.75" thickBot="1" x14ac:dyDescent="0.3">
      <c r="B87" s="13"/>
      <c r="C87" s="14" t="s">
        <v>56</v>
      </c>
      <c r="D87" s="14"/>
      <c r="E87" s="14"/>
      <c r="F87" s="9">
        <v>-25615.602999999999</v>
      </c>
      <c r="G87" s="9">
        <v>346</v>
      </c>
      <c r="H87" s="9">
        <v>5994.8434600000001</v>
      </c>
      <c r="I87" s="9">
        <v>-706</v>
      </c>
      <c r="J87" s="9">
        <v>-31418.903999999999</v>
      </c>
      <c r="K87" s="9">
        <v>39340.618350000004</v>
      </c>
      <c r="L87" s="9">
        <v>-1217.893</v>
      </c>
      <c r="M87" s="9">
        <v>17346.833999999999</v>
      </c>
      <c r="N87" s="9">
        <v>-3384.5324000000001</v>
      </c>
      <c r="O87" s="9">
        <v>-14495.87</v>
      </c>
      <c r="P87" s="9">
        <v>-3029.105</v>
      </c>
      <c r="Q87" s="9">
        <v>-3460.0806999999995</v>
      </c>
    </row>
    <row r="88" spans="2:19" ht="15.75" thickBot="1" x14ac:dyDescent="0.3">
      <c r="B88" s="33"/>
      <c r="C88" s="34" t="s">
        <v>57</v>
      </c>
      <c r="D88" s="34"/>
      <c r="E88" s="34"/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</row>
    <row r="89" spans="2:19" ht="15.75" thickBot="1" x14ac:dyDescent="0.3">
      <c r="B89" s="3" t="s">
        <v>58</v>
      </c>
      <c r="C89" s="4"/>
      <c r="D89" s="4"/>
      <c r="E89" s="4"/>
      <c r="F89" s="31">
        <f>F84-F85</f>
        <v>166662.02454195323</v>
      </c>
      <c r="G89" s="31">
        <f t="shared" ref="G89:H89" si="55">G84-G85</f>
        <v>184591.87855720409</v>
      </c>
      <c r="H89" s="31">
        <f t="shared" si="55"/>
        <v>236579.74191011742</v>
      </c>
      <c r="I89" s="31">
        <f t="shared" ref="I89:K89" si="56">I84-I85</f>
        <v>300154.34586407198</v>
      </c>
      <c r="J89" s="31">
        <f t="shared" si="56"/>
        <v>203715.51638581645</v>
      </c>
      <c r="K89" s="31">
        <f t="shared" si="56"/>
        <v>166290.32548050192</v>
      </c>
      <c r="L89" s="31">
        <f t="shared" ref="L89:M89" si="57">L84-L85</f>
        <v>270898.63848180068</v>
      </c>
      <c r="M89" s="31">
        <f t="shared" si="57"/>
        <v>242889.78843310001</v>
      </c>
      <c r="N89" s="31">
        <f t="shared" ref="N89:P89" si="58">N84-N85</f>
        <v>260062.58203083498</v>
      </c>
      <c r="O89" s="31">
        <f t="shared" si="58"/>
        <v>264923.09852705157</v>
      </c>
      <c r="P89" s="31">
        <f t="shared" si="58"/>
        <v>316214.17441945174</v>
      </c>
      <c r="Q89" s="31">
        <f t="shared" ref="Q89" si="59">Q84-Q85</f>
        <v>386911.44371571491</v>
      </c>
    </row>
    <row r="90" spans="2:19" ht="15.75" thickBot="1" x14ac:dyDescent="0.3">
      <c r="B90" s="3" t="s">
        <v>78</v>
      </c>
      <c r="C90" s="4"/>
      <c r="D90" s="4"/>
      <c r="E90" s="4"/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</row>
    <row r="91" spans="2:19" ht="15.75" thickBot="1" x14ac:dyDescent="0.3">
      <c r="B91" s="3" t="s">
        <v>79</v>
      </c>
      <c r="C91" s="4"/>
      <c r="D91" s="4"/>
      <c r="E91" s="4"/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</row>
    <row r="92" spans="2:19" ht="15.75" thickBot="1" x14ac:dyDescent="0.3">
      <c r="B92" s="36" t="s">
        <v>80</v>
      </c>
      <c r="C92" s="18"/>
      <c r="D92" s="18"/>
      <c r="E92" s="18"/>
      <c r="F92" s="62">
        <v>40564.39084914</v>
      </c>
      <c r="G92" s="62">
        <v>-13645.529999999999</v>
      </c>
      <c r="H92" s="62">
        <v>17749.347216499998</v>
      </c>
      <c r="I92" s="62">
        <v>-16164.169999999998</v>
      </c>
      <c r="J92" s="62">
        <v>-39702.025999999998</v>
      </c>
      <c r="K92" s="62">
        <v>25316.059000000001</v>
      </c>
      <c r="L92" s="62">
        <v>10138.861000000001</v>
      </c>
      <c r="M92" s="62">
        <v>114669.575</v>
      </c>
      <c r="N92" s="62">
        <v>-52650.69</v>
      </c>
      <c r="O92" s="62">
        <v>18149.707999999999</v>
      </c>
      <c r="P92" s="62">
        <v>4919.1520500000006</v>
      </c>
      <c r="Q92" s="62">
        <v>48622.239000000001</v>
      </c>
    </row>
    <row r="93" spans="2:19" ht="15.75" thickBot="1" x14ac:dyDescent="0.3">
      <c r="B93" s="35"/>
      <c r="C93" s="37" t="s">
        <v>81</v>
      </c>
      <c r="D93" s="16"/>
      <c r="E93" s="16"/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-22321</v>
      </c>
      <c r="L93" s="62">
        <v>-7317</v>
      </c>
      <c r="M93" s="62">
        <v>3189</v>
      </c>
      <c r="N93" s="62">
        <v>-2295</v>
      </c>
      <c r="O93" s="62">
        <v>12233</v>
      </c>
      <c r="P93" s="62">
        <v>0</v>
      </c>
      <c r="Q93" s="62">
        <v>-83143.129000000001</v>
      </c>
      <c r="S93" s="63"/>
    </row>
    <row r="94" spans="2:19" ht="15.75" thickBot="1" x14ac:dyDescent="0.3">
      <c r="B94" s="3" t="s">
        <v>59</v>
      </c>
      <c r="C94" s="38"/>
      <c r="D94" s="4"/>
      <c r="E94" s="4"/>
      <c r="F94" s="62">
        <v>0</v>
      </c>
      <c r="G94" s="62">
        <v>-393248</v>
      </c>
      <c r="H94" s="62">
        <v>-142600</v>
      </c>
      <c r="I94" s="62">
        <v>0</v>
      </c>
      <c r="J94" s="62">
        <v>0</v>
      </c>
      <c r="K94" s="62">
        <v>-32686.5</v>
      </c>
      <c r="L94" s="62">
        <v>-55935.703740000004</v>
      </c>
      <c r="M94" s="62">
        <v>-55785.009259999999</v>
      </c>
      <c r="N94" s="62">
        <v>-829423</v>
      </c>
      <c r="O94" s="62">
        <v>-141400</v>
      </c>
      <c r="P94" s="62">
        <v>-19008.8</v>
      </c>
      <c r="Q94" s="62">
        <v>-54216.4</v>
      </c>
    </row>
    <row r="95" spans="2:19" ht="15.75" thickBot="1" x14ac:dyDescent="0.3">
      <c r="B95" s="39" t="s">
        <v>82</v>
      </c>
      <c r="C95" s="21"/>
      <c r="D95" s="21"/>
      <c r="E95" s="21"/>
      <c r="F95" s="62">
        <v>207226.41539109324</v>
      </c>
      <c r="G95" s="62">
        <v>-222301.6514427959</v>
      </c>
      <c r="H95" s="62">
        <v>111729.08912661741</v>
      </c>
      <c r="I95" s="62">
        <v>283990.17586407199</v>
      </c>
      <c r="J95" s="62">
        <v>164013.49038581643</v>
      </c>
      <c r="K95" s="62">
        <v>136598.88448050193</v>
      </c>
      <c r="L95" s="62">
        <v>217784.79574180066</v>
      </c>
      <c r="M95" s="62">
        <v>304963.35417309997</v>
      </c>
      <c r="N95" s="62">
        <v>-624306.10796916508</v>
      </c>
      <c r="O95" s="62">
        <v>153905.80652705155</v>
      </c>
      <c r="P95" s="62">
        <v>302124.52646945172</v>
      </c>
      <c r="Q95" s="62">
        <v>298174.15371571487</v>
      </c>
    </row>
    <row r="96" spans="2:19" s="61" customFormat="1" ht="15.75" thickBot="1" x14ac:dyDescent="0.3">
      <c r="B96" s="39" t="s">
        <v>83</v>
      </c>
      <c r="C96" s="21"/>
      <c r="D96" s="21"/>
      <c r="E96" s="21"/>
      <c r="F96" s="62">
        <v>9907184.5562892389</v>
      </c>
      <c r="G96" s="62">
        <v>10467164.908875912</v>
      </c>
      <c r="H96" s="62">
        <v>10244860.257433118</v>
      </c>
      <c r="I96" s="62">
        <v>10400751.328434154</v>
      </c>
      <c r="J96" s="62">
        <v>10685792.944884365</v>
      </c>
      <c r="K96" s="62">
        <v>10849926.861000182</v>
      </c>
      <c r="L96" s="62">
        <v>10986525.745480681</v>
      </c>
      <c r="M96" s="62">
        <v>11204312.541222483</v>
      </c>
      <c r="N96" s="62">
        <v>11509276.895395583</v>
      </c>
      <c r="O96" s="62">
        <v>9472275.944816418</v>
      </c>
      <c r="P96" s="62">
        <v>6100790.8548128996</v>
      </c>
      <c r="Q96" s="62">
        <v>6209065.1419760911</v>
      </c>
    </row>
    <row r="97" spans="2:17" ht="15.75" thickBot="1" x14ac:dyDescent="0.3">
      <c r="B97" s="48" t="s">
        <v>84</v>
      </c>
      <c r="C97" s="18"/>
      <c r="D97" s="18"/>
      <c r="E97" s="18"/>
      <c r="F97" s="62">
        <v>10467164.908875912</v>
      </c>
      <c r="G97" s="62">
        <v>10244860.257433118</v>
      </c>
      <c r="H97" s="62">
        <v>10356589.346559733</v>
      </c>
      <c r="I97" s="62">
        <v>10684741.434298227</v>
      </c>
      <c r="J97" s="62">
        <v>10849926.861000182</v>
      </c>
      <c r="K97" s="62">
        <v>10986525.745480681</v>
      </c>
      <c r="L97" s="62">
        <v>11204312.541222483</v>
      </c>
      <c r="M97" s="62">
        <v>11509276.895395583</v>
      </c>
      <c r="N97" s="62">
        <v>10884972.787426418</v>
      </c>
      <c r="O97" s="62">
        <v>9659658.7513434701</v>
      </c>
      <c r="P97" s="62">
        <v>6188133.8804144971</v>
      </c>
      <c r="Q97" s="62">
        <v>6568771.6956918053</v>
      </c>
    </row>
    <row r="98" spans="2:17" ht="15.75" thickBot="1" x14ac:dyDescent="0.3">
      <c r="B98" s="35"/>
      <c r="C98" s="37"/>
      <c r="D98" s="16"/>
      <c r="E98" s="16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</row>
    <row r="99" spans="2:17" ht="15.75" thickBot="1" x14ac:dyDescent="0.3">
      <c r="B99" s="3" t="s">
        <v>60</v>
      </c>
      <c r="C99" s="38"/>
      <c r="D99" s="4"/>
      <c r="E99" s="4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</row>
    <row r="100" spans="2:17" ht="15.75" thickBot="1" x14ac:dyDescent="0.3">
      <c r="B100" s="17" t="s">
        <v>61</v>
      </c>
      <c r="C100" s="41"/>
      <c r="D100" s="41"/>
      <c r="E100" s="46"/>
      <c r="F100" s="26">
        <v>6170</v>
      </c>
      <c r="G100" s="26">
        <v>6156</v>
      </c>
      <c r="H100" s="26">
        <v>6153</v>
      </c>
      <c r="I100" s="26">
        <v>5856</v>
      </c>
      <c r="J100" s="26">
        <v>5852</v>
      </c>
      <c r="K100" s="26">
        <v>5820</v>
      </c>
      <c r="L100" s="26">
        <v>6103</v>
      </c>
      <c r="M100" s="26">
        <v>6101</v>
      </c>
      <c r="N100" s="26">
        <v>6127</v>
      </c>
      <c r="O100" s="26">
        <v>6145</v>
      </c>
      <c r="P100" s="26">
        <v>6203</v>
      </c>
      <c r="Q100" s="26">
        <v>6228</v>
      </c>
    </row>
    <row r="101" spans="2:17" ht="15.75" thickBot="1" x14ac:dyDescent="0.3">
      <c r="B101" s="42"/>
      <c r="C101" s="43" t="s">
        <v>62</v>
      </c>
      <c r="D101" s="43"/>
      <c r="E101" s="44"/>
      <c r="F101" s="26">
        <v>5862</v>
      </c>
      <c r="G101" s="26">
        <v>5836</v>
      </c>
      <c r="H101" s="26">
        <v>5828</v>
      </c>
      <c r="I101" s="26">
        <v>5578</v>
      </c>
      <c r="J101" s="26">
        <v>5563</v>
      </c>
      <c r="K101" s="26">
        <v>5513</v>
      </c>
      <c r="L101" s="26">
        <v>5723</v>
      </c>
      <c r="M101" s="26">
        <v>5712</v>
      </c>
      <c r="N101" s="26">
        <v>5693</v>
      </c>
      <c r="O101" s="26">
        <v>5698</v>
      </c>
      <c r="P101" s="26">
        <v>5708</v>
      </c>
      <c r="Q101" s="26">
        <v>5719</v>
      </c>
    </row>
    <row r="102" spans="2:17" ht="15.75" thickBot="1" x14ac:dyDescent="0.3">
      <c r="B102" s="42"/>
      <c r="C102" s="43" t="s">
        <v>63</v>
      </c>
      <c r="D102" s="43"/>
      <c r="E102" s="44"/>
      <c r="F102" s="26">
        <v>308</v>
      </c>
      <c r="G102" s="26">
        <v>315</v>
      </c>
      <c r="H102" s="26">
        <v>325</v>
      </c>
      <c r="I102" s="26">
        <v>278</v>
      </c>
      <c r="J102" s="26">
        <v>289</v>
      </c>
      <c r="K102" s="26">
        <v>307</v>
      </c>
      <c r="L102" s="26">
        <v>380</v>
      </c>
      <c r="M102" s="26">
        <v>389</v>
      </c>
      <c r="N102" s="26">
        <v>434</v>
      </c>
      <c r="O102" s="26">
        <v>447</v>
      </c>
      <c r="P102" s="26">
        <v>495</v>
      </c>
      <c r="Q102" s="26">
        <v>509</v>
      </c>
    </row>
    <row r="103" spans="2:17" ht="15.75" thickBot="1" x14ac:dyDescent="0.3">
      <c r="B103" s="42" t="s">
        <v>64</v>
      </c>
      <c r="C103" s="43"/>
      <c r="D103" s="43"/>
      <c r="E103" s="44"/>
      <c r="F103" s="26">
        <v>135</v>
      </c>
      <c r="G103" s="26">
        <v>134</v>
      </c>
      <c r="H103" s="26">
        <v>135</v>
      </c>
      <c r="I103" s="26">
        <v>124</v>
      </c>
      <c r="J103" s="26">
        <v>124</v>
      </c>
      <c r="K103" s="26">
        <v>124</v>
      </c>
      <c r="L103" s="26">
        <v>136</v>
      </c>
      <c r="M103" s="26">
        <v>135</v>
      </c>
      <c r="N103" s="26">
        <v>135</v>
      </c>
      <c r="O103" s="26">
        <v>134</v>
      </c>
      <c r="P103" s="26">
        <v>134</v>
      </c>
      <c r="Q103" s="26">
        <v>134</v>
      </c>
    </row>
    <row r="104" spans="2:17" ht="15.75" thickBot="1" x14ac:dyDescent="0.3">
      <c r="B104" s="15" t="s">
        <v>65</v>
      </c>
      <c r="C104" s="45"/>
      <c r="D104" s="45"/>
      <c r="E104" s="22"/>
      <c r="F104" s="26">
        <v>84</v>
      </c>
      <c r="G104" s="26">
        <v>84</v>
      </c>
      <c r="H104" s="26">
        <v>83</v>
      </c>
      <c r="I104" s="26">
        <v>72</v>
      </c>
      <c r="J104" s="26">
        <v>72</v>
      </c>
      <c r="K104" s="26">
        <v>72</v>
      </c>
      <c r="L104" s="26">
        <v>82</v>
      </c>
      <c r="M104" s="26">
        <v>81</v>
      </c>
      <c r="N104" s="26">
        <v>81</v>
      </c>
      <c r="O104" s="26">
        <v>81</v>
      </c>
      <c r="P104" s="26">
        <v>82</v>
      </c>
      <c r="Q104" s="26">
        <v>82</v>
      </c>
    </row>
    <row r="105" spans="2:17" ht="15.75" thickBot="1" x14ac:dyDescent="0.3">
      <c r="B105" s="15" t="s">
        <v>85</v>
      </c>
      <c r="C105" s="45"/>
      <c r="D105" s="45"/>
      <c r="E105" s="22"/>
      <c r="F105" s="26">
        <v>1195</v>
      </c>
      <c r="G105" s="26">
        <v>1205</v>
      </c>
      <c r="H105" s="26">
        <v>1207</v>
      </c>
      <c r="I105" s="26">
        <v>1218</v>
      </c>
      <c r="J105" s="26">
        <v>1219</v>
      </c>
      <c r="K105" s="26">
        <v>1234</v>
      </c>
      <c r="L105" s="26">
        <v>1245</v>
      </c>
      <c r="M105" s="26">
        <v>1260</v>
      </c>
      <c r="N105" s="26">
        <v>1243</v>
      </c>
      <c r="O105" s="26">
        <v>1237</v>
      </c>
      <c r="P105" s="26">
        <v>1238</v>
      </c>
      <c r="Q105" s="26">
        <v>1237</v>
      </c>
    </row>
    <row r="108" spans="2:17" x14ac:dyDescent="0.25">
      <c r="F108" s="2"/>
      <c r="G108" s="2"/>
      <c r="H108" s="2"/>
    </row>
  </sheetData>
  <mergeCells count="23">
    <mergeCell ref="C24:E24"/>
    <mergeCell ref="B35:E35"/>
    <mergeCell ref="B60:E60"/>
    <mergeCell ref="K13:K16"/>
    <mergeCell ref="B13:E16"/>
    <mergeCell ref="F13:F16"/>
    <mergeCell ref="G13:G16"/>
    <mergeCell ref="H13:H16"/>
    <mergeCell ref="I13:I16"/>
    <mergeCell ref="J13:J16"/>
    <mergeCell ref="Q13:Q16"/>
    <mergeCell ref="B7:Q8"/>
    <mergeCell ref="B9:Q9"/>
    <mergeCell ref="O11:Q12"/>
    <mergeCell ref="B17:E17"/>
    <mergeCell ref="F11:H12"/>
    <mergeCell ref="I11:K12"/>
    <mergeCell ref="L11:N12"/>
    <mergeCell ref="P13:P16"/>
    <mergeCell ref="L13:L16"/>
    <mergeCell ref="M13:M16"/>
    <mergeCell ref="N13:N16"/>
    <mergeCell ref="O13:O16"/>
  </mergeCells>
  <pageMargins left="0.7" right="0.7" top="0.75" bottom="0.75" header="0.3" footer="0.3"/>
  <pageSetup paperSize="305" scale="40" orientation="portrait" r:id="rId1"/>
  <drawing r:id="rId2"/>
</worksheet>
</file>

<file path=docMetadata/LabelInfo.xml><?xml version="1.0" encoding="utf-8"?>
<clbl:labelList xmlns:clbl="http://schemas.microsoft.com/office/2020/mipLabelMetadata">
  <clbl:label id="{bb29788d-7490-4074-bccc-82a151f1609d}" enabled="1" method="Privileged" siteId="{7fbedcc9-7201-4aa8-8786-7001cf6a080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shi432</dc:creator>
  <cp:lastModifiedBy>Andreas, Aili</cp:lastModifiedBy>
  <cp:lastPrinted>2022-12-08T08:05:09Z</cp:lastPrinted>
  <dcterms:created xsi:type="dcterms:W3CDTF">2009-09-23T07:18:32Z</dcterms:created>
  <dcterms:modified xsi:type="dcterms:W3CDTF">2024-09-03T09:56:08Z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2021-11-18T09:50:13Z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5d9541b0-4ff6-4126-9cbf-4d410c70755f</vt:lpwstr>
  </property>
  <property fmtid="{D5CDD505-2E9C-101B-9397-08002B2CF9AE}" pid="8" name="MSIP_Label_bb29788d-7490-4074-bccc-82a151f1609d_ContentBits">
    <vt:lpwstr>0</vt:lpwstr>
  </property>
</Properties>
</file>