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4568" documentId="8_{4B89F926-72EE-44FC-BBD5-2A1E4A9BC42B}" xr6:coauthVersionLast="47" xr6:coauthVersionMax="47" xr10:uidLastSave="{3DD5E96C-3CC2-4272-898A-3F522EBE2B87}"/>
  <bookViews>
    <workbookView xWindow="-108" yWindow="-108" windowWidth="23256" windowHeight="12456" tabRatio="508" firstSheet="1" activeTab="5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3" sheetId="60" r:id="rId7"/>
    <sheet name="GC24" sheetId="31" r:id="rId8"/>
    <sheet name="GC25" sheetId="49" r:id="rId9"/>
    <sheet name="GI25" sheetId="58" r:id="rId10"/>
    <sheet name="GC26" sheetId="66" r:id="rId11"/>
    <sheet name="GC27" sheetId="41" r:id="rId12"/>
    <sheet name="GI27" sheetId="67" r:id="rId13"/>
    <sheet name="GC28" sheetId="71" r:id="rId14"/>
    <sheet name="GI29" sheetId="59" r:id="rId15"/>
    <sheet name="GC30" sheetId="40" r:id="rId16"/>
    <sheet name="GC32" sheetId="50" r:id="rId17"/>
    <sheet name="GI33" sheetId="61" r:id="rId18"/>
    <sheet name="GC35" sheetId="48" r:id="rId19"/>
    <sheet name="GI36" sheetId="63" r:id="rId20"/>
    <sheet name="GC37" sheetId="51" r:id="rId21"/>
    <sheet name="GC40" sheetId="52" r:id="rId22"/>
    <sheet name="GC43" sheetId="64" r:id="rId23"/>
    <sheet name="GC45" sheetId="56" r:id="rId24"/>
    <sheet name="GC48" sheetId="68" r:id="rId25"/>
    <sheet name="GC50" sheetId="62" r:id="rId26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7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7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0" i="69" l="1"/>
  <c r="G90" i="69" l="1"/>
  <c r="N90" i="69"/>
  <c r="N89" i="69"/>
  <c r="AH89" i="69"/>
  <c r="G89" i="69"/>
  <c r="D274" i="42"/>
  <c r="F274" i="42"/>
  <c r="AI90" i="69" l="1"/>
  <c r="AI89" i="69"/>
  <c r="AH78" i="69"/>
  <c r="AH79" i="69"/>
  <c r="AH80" i="69"/>
  <c r="AH81" i="69"/>
  <c r="AH82" i="69"/>
  <c r="AH83" i="69"/>
  <c r="AH84" i="69"/>
  <c r="AH85" i="69"/>
  <c r="AH86" i="69"/>
  <c r="AH87" i="69"/>
  <c r="AH88" i="69"/>
  <c r="G88" i="69"/>
  <c r="G87" i="69" l="1"/>
  <c r="N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N85" i="69"/>
  <c r="N88" i="69" l="1"/>
  <c r="AI86" i="69"/>
  <c r="AI85" i="69"/>
  <c r="AI88" i="69" l="1"/>
  <c r="N87" i="69"/>
  <c r="AI87" i="69" l="1"/>
  <c r="N84" i="69"/>
  <c r="G84" i="69"/>
  <c r="H155" i="56"/>
  <c r="N83" i="69"/>
  <c r="G83" i="69"/>
  <c r="H193" i="30"/>
  <c r="H194" i="30"/>
  <c r="H195" i="30"/>
  <c r="H192" i="30"/>
  <c r="N82" i="69"/>
  <c r="G82" i="69"/>
  <c r="AI84" i="69" l="1"/>
  <c r="AI83" i="69"/>
  <c r="AI82" i="69"/>
  <c r="H227" i="4"/>
  <c r="H226" i="4"/>
  <c r="H225" i="4"/>
  <c r="H224" i="4"/>
  <c r="H249" i="42"/>
  <c r="H248" i="42"/>
  <c r="H246" i="42"/>
  <c r="H189" i="30"/>
  <c r="H190" i="30"/>
  <c r="H191" i="30"/>
  <c r="H188" i="30"/>
  <c r="N81" i="69"/>
  <c r="G81" i="69"/>
  <c r="AI80" i="69"/>
  <c r="N80" i="69"/>
  <c r="G80" i="69"/>
  <c r="G79" i="69"/>
  <c r="H218" i="4"/>
  <c r="H217" i="4"/>
  <c r="H216" i="4"/>
  <c r="H215" i="4"/>
  <c r="H240" i="42"/>
  <c r="H239" i="42"/>
  <c r="H238" i="42"/>
  <c r="H237" i="42"/>
  <c r="N79" i="69"/>
  <c r="G78" i="69"/>
  <c r="AI81" i="69" l="1"/>
  <c r="AI79" i="69"/>
  <c r="N78" i="69"/>
  <c r="AI78" i="69" l="1"/>
  <c r="F193" i="4" l="1"/>
  <c r="F194" i="4"/>
  <c r="F195" i="4"/>
  <c r="F196" i="4"/>
  <c r="F197" i="4"/>
  <c r="F198" i="4"/>
  <c r="F199" i="4"/>
  <c r="F200" i="4"/>
  <c r="F192" i="4"/>
  <c r="AH77" i="69"/>
  <c r="N77" i="69"/>
  <c r="G77" i="69"/>
  <c r="H46" i="67"/>
  <c r="AH76" i="69"/>
  <c r="N76" i="69"/>
  <c r="N75" i="69"/>
  <c r="N74" i="69"/>
  <c r="G76" i="69"/>
  <c r="G73" i="69"/>
  <c r="G74" i="69"/>
  <c r="G75" i="69"/>
  <c r="AH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I76" i="69" l="1"/>
  <c r="AI75" i="69"/>
  <c r="AI77" i="69"/>
  <c r="H45" i="71"/>
  <c r="H44" i="71"/>
  <c r="H216" i="42"/>
  <c r="H217" i="42"/>
  <c r="H218" i="42"/>
  <c r="H215" i="42"/>
  <c r="AH74" i="69"/>
  <c r="AI74" i="69" s="1"/>
  <c r="AH72" i="69"/>
  <c r="AH73" i="69"/>
  <c r="N73" i="69"/>
  <c r="H142" i="52"/>
  <c r="H91" i="59"/>
  <c r="H90" i="59"/>
  <c r="G72" i="69"/>
  <c r="N72" i="69"/>
  <c r="AH71" i="69"/>
  <c r="N71" i="69"/>
  <c r="G71" i="69"/>
  <c r="N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I11" i="60"/>
  <c r="AH70" i="69"/>
  <c r="G70" i="69"/>
  <c r="AH69" i="69"/>
  <c r="N69" i="69"/>
  <c r="G69" i="69"/>
  <c r="AH68" i="69"/>
  <c r="N68" i="69"/>
  <c r="G68" i="69"/>
  <c r="AI68" i="69" s="1"/>
  <c r="AH67" i="69"/>
  <c r="N67" i="69"/>
  <c r="G67" i="69"/>
  <c r="AI67" i="69" s="1"/>
  <c r="AH66" i="69"/>
  <c r="N66" i="69"/>
  <c r="G66" i="69"/>
  <c r="AI66" i="69" s="1"/>
  <c r="AH65" i="69"/>
  <c r="N65" i="69"/>
  <c r="G65" i="69"/>
  <c r="AI65" i="69" s="1"/>
  <c r="AH64" i="69"/>
  <c r="N64" i="69"/>
  <c r="G64" i="69"/>
  <c r="AI64" i="69" s="1"/>
  <c r="AH63" i="69"/>
  <c r="N63" i="69"/>
  <c r="G63" i="69"/>
  <c r="AI63" i="69" s="1"/>
  <c r="AH62" i="69"/>
  <c r="N62" i="69"/>
  <c r="G62" i="69"/>
  <c r="AI62" i="69" s="1"/>
  <c r="AH61" i="69"/>
  <c r="N61" i="69"/>
  <c r="G61" i="69"/>
  <c r="AI61" i="69" s="1"/>
  <c r="AH60" i="69"/>
  <c r="N60" i="69"/>
  <c r="G60" i="69"/>
  <c r="AI60" i="69" s="1"/>
  <c r="AH59" i="69"/>
  <c r="N59" i="69"/>
  <c r="G59" i="69"/>
  <c r="AI59" i="69" s="1"/>
  <c r="AH58" i="69"/>
  <c r="N58" i="69"/>
  <c r="G58" i="69"/>
  <c r="AI58" i="69" s="1"/>
  <c r="AH57" i="69"/>
  <c r="N57" i="69"/>
  <c r="G57" i="69"/>
  <c r="AI57" i="69" s="1"/>
  <c r="AH56" i="69"/>
  <c r="N56" i="69"/>
  <c r="G56" i="69"/>
  <c r="AI56" i="69" s="1"/>
  <c r="AH55" i="69"/>
  <c r="N55" i="69"/>
  <c r="G55" i="69"/>
  <c r="AI55" i="69" s="1"/>
  <c r="AH54" i="69"/>
  <c r="N54" i="69"/>
  <c r="G54" i="69"/>
  <c r="AI54" i="69" s="1"/>
  <c r="AH53" i="69"/>
  <c r="N53" i="69"/>
  <c r="G53" i="69"/>
  <c r="AI53" i="69" s="1"/>
  <c r="AH52" i="69"/>
  <c r="N52" i="69"/>
  <c r="G52" i="69"/>
  <c r="AI52" i="69" s="1"/>
  <c r="AH51" i="69"/>
  <c r="N51" i="69"/>
  <c r="G51" i="69"/>
  <c r="AI51" i="69" s="1"/>
  <c r="AH50" i="69"/>
  <c r="N50" i="69"/>
  <c r="G50" i="69"/>
  <c r="AI50" i="69" s="1"/>
  <c r="AH49" i="69"/>
  <c r="N49" i="69"/>
  <c r="G49" i="69"/>
  <c r="AI49" i="69" s="1"/>
  <c r="AH48" i="69"/>
  <c r="N48" i="69"/>
  <c r="G48" i="69"/>
  <c r="AI48" i="69" s="1"/>
  <c r="AH47" i="69"/>
  <c r="N47" i="69"/>
  <c r="G47" i="69"/>
  <c r="AI47" i="69" s="1"/>
  <c r="AH46" i="69"/>
  <c r="N46" i="69"/>
  <c r="G46" i="69"/>
  <c r="AI46" i="69" s="1"/>
  <c r="AH45" i="69"/>
  <c r="N45" i="69"/>
  <c r="G45" i="69"/>
  <c r="AI45" i="69" s="1"/>
  <c r="AH44" i="69"/>
  <c r="N44" i="69"/>
  <c r="G44" i="69"/>
  <c r="AI44" i="69" s="1"/>
  <c r="AH43" i="69"/>
  <c r="N43" i="69"/>
  <c r="G43" i="69"/>
  <c r="AI43" i="69" s="1"/>
  <c r="AH42" i="69"/>
  <c r="N42" i="69"/>
  <c r="G42" i="69"/>
  <c r="AI42" i="69" s="1"/>
  <c r="AH41" i="69"/>
  <c r="N41" i="69"/>
  <c r="G41" i="69"/>
  <c r="AI41" i="69" s="1"/>
  <c r="AH40" i="69"/>
  <c r="N40" i="69"/>
  <c r="G40" i="69"/>
  <c r="AI40" i="69" s="1"/>
  <c r="AH39" i="69"/>
  <c r="N39" i="69"/>
  <c r="G39" i="69"/>
  <c r="AI39" i="69" s="1"/>
  <c r="AH38" i="69"/>
  <c r="N38" i="69"/>
  <c r="G38" i="69"/>
  <c r="AI38" i="69" s="1"/>
  <c r="AH37" i="69"/>
  <c r="N37" i="69"/>
  <c r="G37" i="69"/>
  <c r="AI37" i="69" s="1"/>
  <c r="AH36" i="69"/>
  <c r="N36" i="69"/>
  <c r="G36" i="69"/>
  <c r="AI36" i="69" s="1"/>
  <c r="AH35" i="69"/>
  <c r="N35" i="69"/>
  <c r="G35" i="69"/>
  <c r="AI35" i="69" s="1"/>
  <c r="AH34" i="69"/>
  <c r="N34" i="69"/>
  <c r="G34" i="69"/>
  <c r="AI34" i="69" s="1"/>
  <c r="AH33" i="69"/>
  <c r="N33" i="69"/>
  <c r="G33" i="69"/>
  <c r="AI33" i="69" s="1"/>
  <c r="AH32" i="69"/>
  <c r="N32" i="69"/>
  <c r="G32" i="69"/>
  <c r="AI32" i="69" s="1"/>
  <c r="AH31" i="69"/>
  <c r="N31" i="69"/>
  <c r="G31" i="69"/>
  <c r="AI31" i="69" s="1"/>
  <c r="AH30" i="69"/>
  <c r="N30" i="69"/>
  <c r="G30" i="69"/>
  <c r="AI30" i="69" s="1"/>
  <c r="AH29" i="69"/>
  <c r="N29" i="69"/>
  <c r="G29" i="69"/>
  <c r="AI29" i="69" s="1"/>
  <c r="AH28" i="69"/>
  <c r="N28" i="69"/>
  <c r="G28" i="69"/>
  <c r="AI28" i="69" s="1"/>
  <c r="AH27" i="69"/>
  <c r="N27" i="69"/>
  <c r="G27" i="69"/>
  <c r="AI27" i="69" s="1"/>
  <c r="AH26" i="69"/>
  <c r="N26" i="69"/>
  <c r="G26" i="69"/>
  <c r="AI26" i="69" s="1"/>
  <c r="AH25" i="69"/>
  <c r="N25" i="69"/>
  <c r="G25" i="69"/>
  <c r="AI25" i="69" s="1"/>
  <c r="AH24" i="69"/>
  <c r="N24" i="69"/>
  <c r="G24" i="69"/>
  <c r="AI24" i="69" s="1"/>
  <c r="AH23" i="69"/>
  <c r="N23" i="69"/>
  <c r="G23" i="69"/>
  <c r="AI23" i="69" s="1"/>
  <c r="AH22" i="69"/>
  <c r="N22" i="69"/>
  <c r="G22" i="69"/>
  <c r="AI22" i="69" s="1"/>
  <c r="AH21" i="69"/>
  <c r="N21" i="69"/>
  <c r="G21" i="69"/>
  <c r="AI21" i="69" s="1"/>
  <c r="AH20" i="69"/>
  <c r="N20" i="69"/>
  <c r="G20" i="69"/>
  <c r="AI20" i="69" s="1"/>
  <c r="AH19" i="69"/>
  <c r="N19" i="69"/>
  <c r="G19" i="69"/>
  <c r="AI19" i="69" s="1"/>
  <c r="AH18" i="69"/>
  <c r="N18" i="69"/>
  <c r="G18" i="69"/>
  <c r="AI18" i="69" s="1"/>
  <c r="AH17" i="69"/>
  <c r="N17" i="69"/>
  <c r="G17" i="69"/>
  <c r="AI17" i="69" s="1"/>
  <c r="AH16" i="69"/>
  <c r="N16" i="69"/>
  <c r="G16" i="69"/>
  <c r="AI16" i="69" s="1"/>
  <c r="AH15" i="69"/>
  <c r="N15" i="69"/>
  <c r="G15" i="69"/>
  <c r="AI15" i="69" s="1"/>
  <c r="AH14" i="69"/>
  <c r="N14" i="69"/>
  <c r="G14" i="69"/>
  <c r="AI14" i="69" s="1"/>
  <c r="AH13" i="69"/>
  <c r="N13" i="69"/>
  <c r="G13" i="69"/>
  <c r="AI13" i="69" s="1"/>
  <c r="AH12" i="69"/>
  <c r="N12" i="69"/>
  <c r="G12" i="69"/>
  <c r="AI12" i="69" s="1"/>
  <c r="AH11" i="69"/>
  <c r="N11" i="69"/>
  <c r="G11" i="69"/>
  <c r="AI11" i="69" s="1"/>
  <c r="AH10" i="69"/>
  <c r="N10" i="69"/>
  <c r="G10" i="69"/>
  <c r="AI10" i="69" s="1"/>
  <c r="AH9" i="69"/>
  <c r="N9" i="69"/>
  <c r="G9" i="69"/>
  <c r="AI9" i="69" s="1"/>
  <c r="AH8" i="69"/>
  <c r="N8" i="69"/>
  <c r="G8" i="69"/>
  <c r="AI8" i="69" s="1"/>
  <c r="AH7" i="69"/>
  <c r="N7" i="69"/>
  <c r="G7" i="69"/>
  <c r="AI7" i="69" s="1"/>
  <c r="AH6" i="69"/>
  <c r="N6" i="69"/>
  <c r="G6" i="69"/>
  <c r="AI6" i="69" s="1"/>
  <c r="AH5" i="69"/>
  <c r="N5" i="69"/>
  <c r="G5" i="69"/>
  <c r="AI5" i="69" s="1"/>
  <c r="AH4" i="69"/>
  <c r="N4" i="69"/>
  <c r="G4" i="69"/>
  <c r="AI4" i="69" s="1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I73" i="69" l="1"/>
  <c r="AI72" i="69"/>
  <c r="AI71" i="69"/>
  <c r="AI69" i="69"/>
  <c r="AI70" i="69"/>
</calcChain>
</file>

<file path=xl/sharedStrings.xml><?xml version="1.0" encoding="utf-8"?>
<sst xmlns="http://schemas.openxmlformats.org/spreadsheetml/2006/main" count="991" uniqueCount="132">
  <si>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</si>
  <si>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</si>
  <si>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</si>
  <si>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</si>
  <si>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</si>
  <si>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</si>
  <si>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</si>
  <si>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</si>
  <si>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</si>
  <si>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</si>
  <si>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</si>
  <si>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</si>
  <si>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</si>
  <si>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</si>
  <si>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</si>
  <si>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</si>
  <si>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</si>
  <si>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</si>
  <si>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</si>
  <si>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</si>
  <si>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</si>
  <si>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</si>
  <si>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</si>
  <si>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</si>
  <si>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</si>
  <si>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</si>
  <si>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</si>
  <si>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</si>
  <si>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</si>
  <si>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</si>
  <si>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</si>
  <si>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</si>
  <si>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</si>
  <si>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</si>
  <si>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</si>
  <si>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</si>
  <si>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</si>
  <si>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</si>
  <si>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</si>
  <si>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</si>
  <si>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</si>
  <si>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</si>
  <si>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</si>
  <si>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</si>
  <si>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</si>
  <si>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</si>
  <si>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</si>
  <si>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</si>
  <si>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</si>
  <si>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</si>
  <si>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</si>
  <si>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</si>
  <si>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</si>
  <si>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</si>
  <si>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</si>
  <si>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</si>
  <si>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</si>
  <si>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</si>
  <si>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</si>
  <si>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</si>
  <si>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</si>
  <si>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</si>
  <si>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</si>
  <si>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</si>
  <si>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GC23, 8.85%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</si>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</sst>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1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  <font>
      <sz val="10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94">
    <xf numFmtId="0" fontId="0" fillId="2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0" fillId="28" borderId="0"/>
    <xf numFmtId="0" fontId="14" fillId="29" borderId="28" applyNumberFormat="0" applyAlignment="0" applyProtection="0"/>
    <xf numFmtId="0" fontId="15" fillId="30" borderId="29" applyNumberFormat="0" applyAlignment="0" applyProtection="0"/>
    <xf numFmtId="16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28" applyNumberFormat="0" applyAlignment="0" applyProtection="0"/>
    <xf numFmtId="0" fontId="22" fillId="0" borderId="33" applyNumberFormat="0" applyFill="0" applyAlignment="0" applyProtection="0"/>
    <xf numFmtId="0" fontId="23" fillId="33" borderId="0" applyNumberFormat="0" applyBorder="0" applyAlignment="0" applyProtection="0"/>
    <xf numFmtId="0" fontId="11" fillId="0" borderId="0"/>
    <xf numFmtId="0" fontId="6" fillId="0" borderId="0"/>
    <xf numFmtId="0" fontId="7" fillId="2" borderId="0"/>
    <xf numFmtId="0" fontId="11" fillId="34" borderId="34" applyNumberFormat="0" applyFont="0" applyAlignment="0" applyProtection="0"/>
    <xf numFmtId="0" fontId="24" fillId="29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7" fillId="34" borderId="34" applyNumberFormat="0" applyFon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33" borderId="0" applyNumberFormat="0" applyBorder="0" applyAlignment="0" applyProtection="0"/>
    <xf numFmtId="0" fontId="5" fillId="0" borderId="0"/>
    <xf numFmtId="175" fontId="7" fillId="0" borderId="0"/>
    <xf numFmtId="0" fontId="7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410">
    <xf numFmtId="0" fontId="0" fillId="2" borderId="0" xfId="0"/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3" fontId="31" fillId="0" borderId="0" xfId="0" applyNumberFormat="1" applyFont="1" applyFill="1" applyAlignment="1">
      <alignment horizontal="center"/>
    </xf>
    <xf numFmtId="0" fontId="32" fillId="0" borderId="0" xfId="0" applyFont="1" applyFill="1"/>
    <xf numFmtId="3" fontId="30" fillId="0" borderId="0" xfId="0" applyNumberFormat="1" applyFont="1" applyFill="1"/>
    <xf numFmtId="0" fontId="30" fillId="0" borderId="0" xfId="0" applyFont="1" applyFill="1"/>
    <xf numFmtId="17" fontId="28" fillId="0" borderId="1" xfId="0" applyNumberFormat="1" applyFont="1" applyFill="1" applyBorder="1" applyAlignment="1">
      <alignment horizontal="left"/>
    </xf>
    <xf numFmtId="15" fontId="29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/>
    <xf numFmtId="166" fontId="29" fillId="0" borderId="1" xfId="0" applyNumberFormat="1" applyFont="1" applyFill="1" applyBorder="1"/>
    <xf numFmtId="15" fontId="31" fillId="0" borderId="2" xfId="0" applyNumberFormat="1" applyFont="1" applyFill="1" applyBorder="1" applyAlignment="1">
      <alignment horizontal="center"/>
    </xf>
    <xf numFmtId="15" fontId="31" fillId="0" borderId="3" xfId="0" applyNumberFormat="1" applyFont="1" applyFill="1" applyBorder="1" applyAlignment="1">
      <alignment horizontal="center"/>
    </xf>
    <xf numFmtId="167" fontId="31" fillId="0" borderId="3" xfId="29" applyNumberFormat="1" applyFont="1" applyBorder="1"/>
    <xf numFmtId="37" fontId="31" fillId="0" borderId="3" xfId="0" applyNumberFormat="1" applyFont="1" applyFill="1" applyBorder="1"/>
    <xf numFmtId="37" fontId="33" fillId="0" borderId="3" xfId="0" applyNumberFormat="1" applyFont="1" applyFill="1" applyBorder="1"/>
    <xf numFmtId="17" fontId="33" fillId="0" borderId="3" xfId="0" quotePrefix="1" applyNumberFormat="1" applyFont="1" applyFill="1" applyBorder="1" applyAlignment="1">
      <alignment horizontal="center"/>
    </xf>
    <xf numFmtId="2" fontId="31" fillId="0" borderId="3" xfId="0" applyNumberFormat="1" applyFont="1" applyFill="1" applyBorder="1" applyAlignment="1">
      <alignment horizontal="right"/>
    </xf>
    <xf numFmtId="17" fontId="33" fillId="0" borderId="4" xfId="0" quotePrefix="1" applyNumberFormat="1" applyFont="1" applyFill="1" applyBorder="1" applyAlignment="1">
      <alignment horizontal="center"/>
    </xf>
    <xf numFmtId="15" fontId="31" fillId="0" borderId="4" xfId="0" applyNumberFormat="1" applyFont="1" applyFill="1" applyBorder="1" applyAlignment="1">
      <alignment horizontal="center"/>
    </xf>
    <xf numFmtId="167" fontId="31" fillId="0" borderId="4" xfId="29" applyNumberFormat="1" applyFont="1" applyBorder="1"/>
    <xf numFmtId="37" fontId="31" fillId="0" borderId="4" xfId="0" applyNumberFormat="1" applyFont="1" applyFill="1" applyBorder="1"/>
    <xf numFmtId="37" fontId="33" fillId="0" borderId="4" xfId="0" applyNumberFormat="1" applyFont="1" applyFill="1" applyBorder="1"/>
    <xf numFmtId="17" fontId="32" fillId="0" borderId="0" xfId="0" applyNumberFormat="1" applyFont="1" applyFill="1" applyAlignment="1">
      <alignment horizontal="center"/>
    </xf>
    <xf numFmtId="15" fontId="30" fillId="0" borderId="0" xfId="0" applyNumberFormat="1" applyFont="1" applyFill="1"/>
    <xf numFmtId="166" fontId="30" fillId="0" borderId="0" xfId="0" applyNumberFormat="1" applyFont="1" applyFill="1"/>
    <xf numFmtId="39" fontId="31" fillId="0" borderId="3" xfId="0" applyNumberFormat="1" applyFont="1" applyFill="1" applyBorder="1"/>
    <xf numFmtId="39" fontId="31" fillId="0" borderId="4" xfId="0" applyNumberFormat="1" applyFont="1" applyFill="1" applyBorder="1"/>
    <xf numFmtId="17" fontId="28" fillId="0" borderId="0" xfId="0" applyNumberFormat="1" applyFont="1" applyFill="1" applyAlignment="1">
      <alignment horizontal="left"/>
    </xf>
    <xf numFmtId="15" fontId="29" fillId="0" borderId="0" xfId="0" applyNumberFormat="1" applyFont="1" applyFill="1"/>
    <xf numFmtId="0" fontId="28" fillId="0" borderId="0" xfId="0" applyFont="1" applyFill="1"/>
    <xf numFmtId="166" fontId="29" fillId="0" borderId="0" xfId="0" applyNumberFormat="1" applyFont="1" applyFill="1"/>
    <xf numFmtId="37" fontId="31" fillId="0" borderId="3" xfId="0" applyNumberFormat="1" applyFont="1" applyFill="1" applyBorder="1" applyAlignment="1">
      <alignment horizontal="right"/>
    </xf>
    <xf numFmtId="37" fontId="33" fillId="0" borderId="3" xfId="0" applyNumberFormat="1" applyFont="1" applyFill="1" applyBorder="1" applyAlignment="1">
      <alignment horizontal="right"/>
    </xf>
    <xf numFmtId="37" fontId="31" fillId="0" borderId="4" xfId="0" applyNumberFormat="1" applyFont="1" applyFill="1" applyBorder="1" applyAlignment="1">
      <alignment horizontal="right"/>
    </xf>
    <xf numFmtId="167" fontId="31" fillId="0" borderId="5" xfId="29" applyNumberFormat="1" applyFont="1" applyBorder="1"/>
    <xf numFmtId="0" fontId="33" fillId="0" borderId="0" xfId="0" applyFont="1" applyFill="1"/>
    <xf numFmtId="164" fontId="31" fillId="0" borderId="3" xfId="29" applyFont="1" applyBorder="1" applyAlignment="1">
      <alignment horizontal="right"/>
    </xf>
    <xf numFmtId="3" fontId="29" fillId="0" borderId="0" xfId="0" applyNumberFormat="1" applyFont="1" applyFill="1"/>
    <xf numFmtId="37" fontId="31" fillId="0" borderId="6" xfId="0" applyNumberFormat="1" applyFont="1" applyFill="1" applyBorder="1"/>
    <xf numFmtId="37" fontId="31" fillId="0" borderId="3" xfId="29" applyNumberFormat="1" applyFont="1" applyBorder="1"/>
    <xf numFmtId="167" fontId="33" fillId="0" borderId="3" xfId="29" applyNumberFormat="1" applyFont="1" applyBorder="1" applyAlignment="1">
      <alignment horizontal="right"/>
    </xf>
    <xf numFmtId="37" fontId="31" fillId="0" borderId="4" xfId="29" applyNumberFormat="1" applyFont="1" applyBorder="1"/>
    <xf numFmtId="167" fontId="33" fillId="0" borderId="4" xfId="29" applyNumberFormat="1" applyFont="1" applyBorder="1" applyAlignment="1">
      <alignment horizontal="right"/>
    </xf>
    <xf numFmtId="37" fontId="33" fillId="0" borderId="4" xfId="0" applyNumberFormat="1" applyFont="1" applyFill="1" applyBorder="1" applyAlignment="1">
      <alignment horizontal="right"/>
    </xf>
    <xf numFmtId="17" fontId="28" fillId="0" borderId="0" xfId="0" applyNumberFormat="1" applyFont="1" applyFill="1" applyAlignment="1">
      <alignment horizontal="center"/>
    </xf>
    <xf numFmtId="17" fontId="31" fillId="0" borderId="0" xfId="0" applyNumberFormat="1" applyFont="1" applyFill="1" applyAlignment="1">
      <alignment horizontal="center"/>
    </xf>
    <xf numFmtId="15" fontId="31" fillId="0" borderId="0" xfId="0" applyNumberFormat="1" applyFont="1" applyFill="1" applyAlignment="1">
      <alignment horizontal="center"/>
    </xf>
    <xf numFmtId="169" fontId="31" fillId="0" borderId="3" xfId="49" applyNumberFormat="1" applyFont="1" applyBorder="1" applyAlignment="1">
      <alignment horizontal="right"/>
    </xf>
    <xf numFmtId="37" fontId="33" fillId="0" borderId="2" xfId="0" applyNumberFormat="1" applyFont="1" applyFill="1" applyBorder="1" applyAlignment="1">
      <alignment horizontal="right"/>
    </xf>
    <xf numFmtId="17" fontId="8" fillId="35" borderId="8" xfId="0" applyNumberFormat="1" applyFont="1" applyFill="1" applyBorder="1" applyAlignment="1">
      <alignment horizontal="center"/>
    </xf>
    <xf numFmtId="3" fontId="8" fillId="35" borderId="5" xfId="0" applyNumberFormat="1" applyFont="1" applyFill="1" applyBorder="1" applyAlignment="1">
      <alignment horizontal="center"/>
    </xf>
    <xf numFmtId="15" fontId="8" fillId="35" borderId="7" xfId="0" applyNumberFormat="1" applyFont="1" applyFill="1" applyBorder="1" applyAlignment="1">
      <alignment horizontal="center"/>
    </xf>
    <xf numFmtId="15" fontId="8" fillId="35" borderId="9" xfId="0" applyNumberFormat="1" applyFont="1" applyFill="1" applyBorder="1" applyAlignment="1">
      <alignment horizontal="center"/>
    </xf>
    <xf numFmtId="3" fontId="8" fillId="35" borderId="0" xfId="0" applyNumberFormat="1" applyFont="1" applyFill="1" applyAlignment="1">
      <alignment horizontal="center"/>
    </xf>
    <xf numFmtId="3" fontId="8" fillId="35" borderId="3" xfId="0" applyNumberFormat="1" applyFont="1" applyFill="1" applyBorder="1" applyAlignment="1">
      <alignment horizontal="center"/>
    </xf>
    <xf numFmtId="0" fontId="8" fillId="35" borderId="7" xfId="0" applyFont="1" applyFill="1" applyBorder="1" applyAlignment="1">
      <alignment horizontal="center"/>
    </xf>
    <xf numFmtId="0" fontId="8" fillId="35" borderId="10" xfId="0" applyFont="1" applyFill="1" applyBorder="1" applyAlignment="1">
      <alignment horizontal="center"/>
    </xf>
    <xf numFmtId="0" fontId="8" fillId="35" borderId="10" xfId="0" applyFont="1" applyFill="1" applyBorder="1"/>
    <xf numFmtId="0" fontId="9" fillId="0" borderId="0" xfId="0" applyFont="1" applyFill="1"/>
    <xf numFmtId="17" fontId="9" fillId="35" borderId="3" xfId="0" applyNumberFormat="1" applyFont="1" applyFill="1" applyBorder="1" applyAlignment="1">
      <alignment horizontal="center"/>
    </xf>
    <xf numFmtId="3" fontId="8" fillId="35" borderId="11" xfId="0" applyNumberFormat="1" applyFont="1" applyFill="1" applyBorder="1" applyAlignment="1">
      <alignment horizontal="center"/>
    </xf>
    <xf numFmtId="15" fontId="8" fillId="35" borderId="12" xfId="0" applyNumberFormat="1" applyFont="1" applyFill="1" applyBorder="1" applyAlignment="1">
      <alignment horizontal="center"/>
    </xf>
    <xf numFmtId="15" fontId="8" fillId="35" borderId="13" xfId="0" applyNumberFormat="1" applyFont="1" applyFill="1" applyBorder="1" applyAlignment="1">
      <alignment horizontal="center"/>
    </xf>
    <xf numFmtId="3" fontId="8" fillId="35" borderId="14" xfId="0" applyNumberFormat="1" applyFont="1" applyFill="1" applyBorder="1" applyAlignment="1">
      <alignment horizontal="center"/>
    </xf>
    <xf numFmtId="3" fontId="8" fillId="35" borderId="4" xfId="0" applyNumberFormat="1" applyFont="1" applyFill="1" applyBorder="1" applyAlignment="1">
      <alignment horizontal="center"/>
    </xf>
    <xf numFmtId="0" fontId="8" fillId="35" borderId="12" xfId="0" applyFont="1" applyFill="1" applyBorder="1" applyAlignment="1">
      <alignment horizontal="center"/>
    </xf>
    <xf numFmtId="0" fontId="8" fillId="35" borderId="1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" fontId="8" fillId="35" borderId="3" xfId="0" applyNumberFormat="1" applyFont="1" applyFill="1" applyBorder="1" applyAlignment="1">
      <alignment horizontal="center"/>
    </xf>
    <xf numFmtId="0" fontId="8" fillId="35" borderId="3" xfId="0" applyFont="1" applyFill="1" applyBorder="1" applyAlignment="1">
      <alignment horizontal="center"/>
    </xf>
    <xf numFmtId="15" fontId="8" fillId="35" borderId="15" xfId="0" applyNumberFormat="1" applyFont="1" applyFill="1" applyBorder="1" applyAlignment="1">
      <alignment horizontal="center"/>
    </xf>
    <xf numFmtId="0" fontId="8" fillId="35" borderId="16" xfId="0" applyFont="1" applyFill="1" applyBorder="1" applyAlignment="1">
      <alignment horizontal="center"/>
    </xf>
    <xf numFmtId="0" fontId="8" fillId="35" borderId="17" xfId="0" applyFont="1" applyFill="1" applyBorder="1" applyAlignment="1">
      <alignment horizontal="center"/>
    </xf>
    <xf numFmtId="3" fontId="8" fillId="35" borderId="8" xfId="0" applyNumberFormat="1" applyFont="1" applyFill="1" applyBorder="1" applyAlignment="1">
      <alignment horizontal="center"/>
    </xf>
    <xf numFmtId="15" fontId="8" fillId="35" borderId="8" xfId="0" applyNumberFormat="1" applyFont="1" applyFill="1" applyBorder="1" applyAlignment="1">
      <alignment horizontal="center"/>
    </xf>
    <xf numFmtId="0" fontId="8" fillId="35" borderId="8" xfId="0" applyFont="1" applyFill="1" applyBorder="1" applyAlignment="1">
      <alignment horizontal="center"/>
    </xf>
    <xf numFmtId="166" fontId="8" fillId="35" borderId="8" xfId="0" applyNumberFormat="1" applyFont="1" applyFill="1" applyBorder="1" applyAlignment="1">
      <alignment horizontal="center"/>
    </xf>
    <xf numFmtId="17" fontId="8" fillId="35" borderId="4" xfId="0" applyNumberFormat="1" applyFont="1" applyFill="1" applyBorder="1" applyAlignment="1">
      <alignment horizontal="center"/>
    </xf>
    <xf numFmtId="15" fontId="8" fillId="35" borderId="4" xfId="0" applyNumberFormat="1" applyFont="1" applyFill="1" applyBorder="1" applyAlignment="1">
      <alignment horizontal="center"/>
    </xf>
    <xf numFmtId="0" fontId="8" fillId="35" borderId="4" xfId="0" applyFont="1" applyFill="1" applyBorder="1" applyAlignment="1">
      <alignment horizontal="center"/>
    </xf>
    <xf numFmtId="166" fontId="8" fillId="35" borderId="4" xfId="0" applyNumberFormat="1" applyFont="1" applyFill="1" applyBorder="1" applyAlignment="1">
      <alignment horizontal="center"/>
    </xf>
    <xf numFmtId="166" fontId="8" fillId="35" borderId="3" xfId="0" applyNumberFormat="1" applyFont="1" applyFill="1" applyBorder="1" applyAlignment="1">
      <alignment horizontal="center"/>
    </xf>
    <xf numFmtId="0" fontId="8" fillId="35" borderId="18" xfId="0" applyFont="1" applyFill="1" applyBorder="1" applyAlignment="1">
      <alignment horizontal="center"/>
    </xf>
    <xf numFmtId="0" fontId="8" fillId="35" borderId="19" xfId="0" applyFont="1" applyFill="1" applyBorder="1" applyAlignment="1">
      <alignment horizontal="center"/>
    </xf>
    <xf numFmtId="15" fontId="29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169" fontId="31" fillId="0" borderId="3" xfId="49" applyNumberFormat="1" applyFont="1" applyBorder="1"/>
    <xf numFmtId="37" fontId="8" fillId="35" borderId="7" xfId="0" applyNumberFormat="1" applyFont="1" applyFill="1" applyBorder="1" applyAlignment="1">
      <alignment horizontal="center"/>
    </xf>
    <xf numFmtId="169" fontId="31" fillId="0" borderId="4" xfId="49" applyNumberFormat="1" applyFont="1" applyBorder="1" applyAlignment="1">
      <alignment horizontal="right"/>
    </xf>
    <xf numFmtId="169" fontId="31" fillId="0" borderId="4" xfId="49" applyNumberFormat="1" applyFont="1" applyBorder="1"/>
    <xf numFmtId="37" fontId="31" fillId="0" borderId="2" xfId="0" applyNumberFormat="1" applyFont="1" applyFill="1" applyBorder="1"/>
    <xf numFmtId="17" fontId="33" fillId="0" borderId="2" xfId="0" quotePrefix="1" applyNumberFormat="1" applyFont="1" applyFill="1" applyBorder="1" applyAlignment="1">
      <alignment horizontal="center"/>
    </xf>
    <xf numFmtId="37" fontId="33" fillId="0" borderId="2" xfId="0" applyNumberFormat="1" applyFont="1" applyFill="1" applyBorder="1"/>
    <xf numFmtId="2" fontId="31" fillId="0" borderId="4" xfId="0" applyNumberFormat="1" applyFont="1" applyFill="1" applyBorder="1" applyAlignment="1">
      <alignment horizontal="right"/>
    </xf>
    <xf numFmtId="37" fontId="31" fillId="0" borderId="5" xfId="0" applyNumberFormat="1" applyFont="1" applyFill="1" applyBorder="1"/>
    <xf numFmtId="37" fontId="31" fillId="0" borderId="11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37" fontId="31" fillId="0" borderId="5" xfId="0" applyNumberFormat="1" applyFont="1" applyFill="1" applyBorder="1" applyAlignment="1">
      <alignment horizontal="right"/>
    </xf>
    <xf numFmtId="17" fontId="33" fillId="0" borderId="0" xfId="0" quotePrefix="1" applyNumberFormat="1" applyFont="1" applyFill="1" applyAlignment="1">
      <alignment horizontal="center"/>
    </xf>
    <xf numFmtId="15" fontId="31" fillId="0" borderId="5" xfId="0" applyNumberFormat="1" applyFont="1" applyFill="1" applyBorder="1" applyAlignment="1">
      <alignment horizontal="center"/>
    </xf>
    <xf numFmtId="39" fontId="31" fillId="0" borderId="5" xfId="0" applyNumberFormat="1" applyFont="1" applyFill="1" applyBorder="1"/>
    <xf numFmtId="3" fontId="30" fillId="0" borderId="3" xfId="0" applyNumberFormat="1" applyFont="1" applyFill="1" applyBorder="1"/>
    <xf numFmtId="17" fontId="32" fillId="0" borderId="5" xfId="0" applyNumberFormat="1" applyFont="1" applyFill="1" applyBorder="1" applyAlignment="1">
      <alignment horizontal="center"/>
    </xf>
    <xf numFmtId="2" fontId="30" fillId="0" borderId="3" xfId="0" applyNumberFormat="1" applyFont="1" applyFill="1" applyBorder="1"/>
    <xf numFmtId="167" fontId="30" fillId="0" borderId="3" xfId="29" applyNumberFormat="1" applyFont="1" applyBorder="1"/>
    <xf numFmtId="17" fontId="32" fillId="0" borderId="11" xfId="0" applyNumberFormat="1" applyFont="1" applyFill="1" applyBorder="1" applyAlignment="1">
      <alignment horizontal="center"/>
    </xf>
    <xf numFmtId="37" fontId="31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8" fillId="35" borderId="3" xfId="0" applyNumberFormat="1" applyFont="1" applyFill="1" applyBorder="1" applyAlignment="1">
      <alignment horizontal="center"/>
    </xf>
    <xf numFmtId="0" fontId="8" fillId="35" borderId="20" xfId="0" applyFont="1" applyFill="1" applyBorder="1" applyAlignment="1">
      <alignment horizontal="center"/>
    </xf>
    <xf numFmtId="17" fontId="33" fillId="0" borderId="5" xfId="0" quotePrefix="1" applyNumberFormat="1" applyFont="1" applyFill="1" applyBorder="1" applyAlignment="1">
      <alignment horizontal="center"/>
    </xf>
    <xf numFmtId="37" fontId="31" fillId="0" borderId="0" xfId="0" applyNumberFormat="1" applyFont="1" applyFill="1"/>
    <xf numFmtId="15" fontId="31" fillId="0" borderId="6" xfId="0" applyNumberFormat="1" applyFont="1" applyFill="1" applyBorder="1" applyAlignment="1">
      <alignment horizontal="center"/>
    </xf>
    <xf numFmtId="170" fontId="31" fillId="0" borderId="3" xfId="49" applyNumberFormat="1" applyFont="1" applyBorder="1" applyAlignment="1">
      <alignment horizontal="right"/>
    </xf>
    <xf numFmtId="170" fontId="31" fillId="0" borderId="4" xfId="49" applyNumberFormat="1" applyFont="1" applyBorder="1" applyAlignment="1">
      <alignment horizontal="right"/>
    </xf>
    <xf numFmtId="37" fontId="31" fillId="36" borderId="3" xfId="0" applyNumberFormat="1" applyFont="1" applyFill="1" applyBorder="1"/>
    <xf numFmtId="3" fontId="30" fillId="0" borderId="11" xfId="0" applyNumberFormat="1" applyFont="1" applyFill="1" applyBorder="1"/>
    <xf numFmtId="3" fontId="30" fillId="0" borderId="5" xfId="0" applyNumberFormat="1" applyFont="1" applyFill="1" applyBorder="1"/>
    <xf numFmtId="17" fontId="33" fillId="0" borderId="14" xfId="0" applyNumberFormat="1" applyFont="1" applyFill="1" applyBorder="1" applyAlignment="1">
      <alignment horizontal="center"/>
    </xf>
    <xf numFmtId="17" fontId="32" fillId="0" borderId="14" xfId="0" applyNumberFormat="1" applyFont="1" applyFill="1" applyBorder="1" applyAlignment="1">
      <alignment horizontal="center"/>
    </xf>
    <xf numFmtId="17" fontId="33" fillId="0" borderId="11" xfId="0" quotePrefix="1" applyNumberFormat="1" applyFont="1" applyFill="1" applyBorder="1" applyAlignment="1">
      <alignment horizontal="center"/>
    </xf>
    <xf numFmtId="167" fontId="31" fillId="0" borderId="11" xfId="29" applyNumberFormat="1" applyFont="1" applyBorder="1"/>
    <xf numFmtId="167" fontId="30" fillId="0" borderId="4" xfId="29" applyNumberFormat="1" applyFont="1" applyBorder="1"/>
    <xf numFmtId="37" fontId="33" fillId="0" borderId="2" xfId="0" applyNumberFormat="1" applyFont="1" applyFill="1" applyBorder="1" applyAlignment="1">
      <alignment horizontal="left"/>
    </xf>
    <xf numFmtId="172" fontId="31" fillId="0" borderId="3" xfId="0" applyNumberFormat="1" applyFont="1" applyFill="1" applyBorder="1"/>
    <xf numFmtId="172" fontId="31" fillId="0" borderId="4" xfId="0" applyNumberFormat="1" applyFont="1" applyFill="1" applyBorder="1"/>
    <xf numFmtId="172" fontId="31" fillId="0" borderId="2" xfId="0" applyNumberFormat="1" applyFont="1" applyFill="1" applyBorder="1"/>
    <xf numFmtId="172" fontId="31" fillId="0" borderId="3" xfId="0" applyNumberFormat="1" applyFont="1" applyFill="1" applyBorder="1" applyAlignment="1">
      <alignment horizontal="right"/>
    </xf>
    <xf numFmtId="171" fontId="33" fillId="0" borderId="2" xfId="29" applyNumberFormat="1" applyFont="1" applyBorder="1" applyAlignment="1">
      <alignment horizontal="right"/>
    </xf>
    <xf numFmtId="171" fontId="8" fillId="35" borderId="3" xfId="29" applyNumberFormat="1" applyFont="1" applyFill="1" applyBorder="1" applyAlignment="1">
      <alignment horizontal="center"/>
    </xf>
    <xf numFmtId="171" fontId="29" fillId="0" borderId="0" xfId="29" applyNumberFormat="1" applyFont="1" applyAlignment="1">
      <alignment horizontal="center"/>
    </xf>
    <xf numFmtId="171" fontId="31" fillId="0" borderId="3" xfId="29" applyNumberFormat="1" applyFont="1" applyBorder="1"/>
    <xf numFmtId="170" fontId="31" fillId="0" borderId="3" xfId="0" applyNumberFormat="1" applyFont="1" applyFill="1" applyBorder="1"/>
    <xf numFmtId="170" fontId="31" fillId="0" borderId="4" xfId="0" applyNumberFormat="1" applyFont="1" applyFill="1" applyBorder="1"/>
    <xf numFmtId="17" fontId="32" fillId="0" borderId="22" xfId="0" applyNumberFormat="1" applyFont="1" applyFill="1" applyBorder="1" applyAlignment="1">
      <alignment horizontal="center"/>
    </xf>
    <xf numFmtId="173" fontId="30" fillId="0" borderId="4" xfId="0" applyNumberFormat="1" applyFont="1" applyFill="1" applyBorder="1"/>
    <xf numFmtId="2" fontId="30" fillId="0" borderId="4" xfId="0" applyNumberFormat="1" applyFont="1" applyFill="1" applyBorder="1"/>
    <xf numFmtId="3" fontId="30" fillId="0" borderId="6" xfId="0" applyNumberFormat="1" applyFont="1" applyFill="1" applyBorder="1"/>
    <xf numFmtId="3" fontId="30" fillId="0" borderId="23" xfId="0" applyNumberFormat="1" applyFont="1" applyFill="1" applyBorder="1"/>
    <xf numFmtId="2" fontId="31" fillId="36" borderId="3" xfId="0" applyNumberFormat="1" applyFont="1" applyFill="1" applyBorder="1" applyAlignment="1">
      <alignment horizontal="right"/>
    </xf>
    <xf numFmtId="173" fontId="30" fillId="0" borderId="3" xfId="0" applyNumberFormat="1" applyFont="1" applyFill="1" applyBorder="1"/>
    <xf numFmtId="0" fontId="8" fillId="35" borderId="15" xfId="0" applyFont="1" applyFill="1" applyBorder="1" applyAlignment="1">
      <alignment horizontal="center"/>
    </xf>
    <xf numFmtId="15" fontId="31" fillId="0" borderId="11" xfId="0" applyNumberFormat="1" applyFont="1" applyFill="1" applyBorder="1" applyAlignment="1">
      <alignment horizontal="center"/>
    </xf>
    <xf numFmtId="37" fontId="33" fillId="0" borderId="5" xfId="0" applyNumberFormat="1" applyFont="1" applyFill="1" applyBorder="1"/>
    <xf numFmtId="17" fontId="33" fillId="0" borderId="14" xfId="0" quotePrefix="1" applyNumberFormat="1" applyFont="1" applyFill="1" applyBorder="1" applyAlignment="1">
      <alignment horizontal="center"/>
    </xf>
    <xf numFmtId="39" fontId="31" fillId="0" borderId="2" xfId="0" applyNumberFormat="1" applyFont="1" applyFill="1" applyBorder="1"/>
    <xf numFmtId="171" fontId="31" fillId="0" borderId="4" xfId="29" applyNumberFormat="1" applyFont="1" applyBorder="1"/>
    <xf numFmtId="37" fontId="31" fillId="0" borderId="0" xfId="0" applyNumberFormat="1" applyFont="1" applyFill="1" applyAlignment="1">
      <alignment horizontal="right"/>
    </xf>
    <xf numFmtId="164" fontId="30" fillId="0" borderId="0" xfId="29" applyFont="1"/>
    <xf numFmtId="164" fontId="31" fillId="0" borderId="4" xfId="29" applyFont="1" applyBorder="1"/>
    <xf numFmtId="0" fontId="30" fillId="0" borderId="4" xfId="0" applyFont="1" applyFill="1" applyBorder="1"/>
    <xf numFmtId="0" fontId="30" fillId="0" borderId="3" xfId="0" applyFont="1" applyFill="1" applyBorder="1"/>
    <xf numFmtId="164" fontId="31" fillId="0" borderId="3" xfId="29" applyFont="1" applyBorder="1"/>
    <xf numFmtId="164" fontId="30" fillId="0" borderId="3" xfId="29" applyFont="1" applyBorder="1"/>
    <xf numFmtId="2" fontId="30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1" fillId="0" borderId="3" xfId="0" applyNumberFormat="1" applyFont="1" applyFill="1" applyBorder="1"/>
    <xf numFmtId="174" fontId="31" fillId="0" borderId="4" xfId="0" applyNumberFormat="1" applyFont="1" applyFill="1" applyBorder="1"/>
    <xf numFmtId="0" fontId="8" fillId="35" borderId="8" xfId="0" applyFont="1" applyFill="1" applyBorder="1" applyAlignment="1">
      <alignment horizontal="center" wrapText="1"/>
    </xf>
    <xf numFmtId="0" fontId="8" fillId="35" borderId="4" xfId="0" applyFont="1" applyFill="1" applyBorder="1" applyAlignment="1">
      <alignment horizontal="center" wrapText="1"/>
    </xf>
    <xf numFmtId="164" fontId="31" fillId="0" borderId="5" xfId="29" applyFont="1" applyBorder="1"/>
    <xf numFmtId="168" fontId="30" fillId="0" borderId="3" xfId="0" applyNumberFormat="1" applyFont="1" applyFill="1" applyBorder="1"/>
    <xf numFmtId="172" fontId="31" fillId="36" borderId="3" xfId="0" applyNumberFormat="1" applyFont="1" applyFill="1" applyBorder="1"/>
    <xf numFmtId="37" fontId="31" fillId="36" borderId="5" xfId="0" applyNumberFormat="1" applyFont="1" applyFill="1" applyBorder="1"/>
    <xf numFmtId="3" fontId="30" fillId="0" borderId="21" xfId="0" applyNumberFormat="1" applyFont="1" applyFill="1" applyBorder="1"/>
    <xf numFmtId="37" fontId="31" fillId="0" borderId="21" xfId="0" applyNumberFormat="1" applyFont="1" applyFill="1" applyBorder="1"/>
    <xf numFmtId="164" fontId="30" fillId="0" borderId="4" xfId="29" applyFont="1" applyBorder="1"/>
    <xf numFmtId="168" fontId="30" fillId="0" borderId="4" xfId="0" applyNumberFormat="1" applyFont="1" applyFill="1" applyBorder="1"/>
    <xf numFmtId="164" fontId="31" fillId="0" borderId="4" xfId="29" applyFont="1" applyBorder="1" applyAlignment="1">
      <alignment horizontal="right"/>
    </xf>
    <xf numFmtId="39" fontId="31" fillId="0" borderId="21" xfId="0" applyNumberFormat="1" applyFont="1" applyFill="1" applyBorder="1"/>
    <xf numFmtId="3" fontId="30" fillId="0" borderId="14" xfId="0" applyNumberFormat="1" applyFont="1" applyFill="1" applyBorder="1"/>
    <xf numFmtId="37" fontId="31" fillId="0" borderId="6" xfId="29" applyNumberFormat="1" applyFont="1" applyBorder="1"/>
    <xf numFmtId="173" fontId="30" fillId="0" borderId="6" xfId="0" applyNumberFormat="1" applyFont="1" applyFill="1" applyBorder="1"/>
    <xf numFmtId="167" fontId="33" fillId="0" borderId="6" xfId="29" applyNumberFormat="1" applyFont="1" applyBorder="1" applyAlignment="1">
      <alignment horizontal="right"/>
    </xf>
    <xf numFmtId="2" fontId="31" fillId="36" borderId="6" xfId="0" applyNumberFormat="1" applyFont="1" applyFill="1" applyBorder="1" applyAlignment="1">
      <alignment horizontal="right"/>
    </xf>
    <xf numFmtId="2" fontId="31" fillId="0" borderId="6" xfId="0" applyNumberFormat="1" applyFont="1" applyFill="1" applyBorder="1" applyAlignment="1">
      <alignment horizontal="right"/>
    </xf>
    <xf numFmtId="0" fontId="30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1" fillId="0" borderId="4" xfId="49" applyNumberFormat="1" applyFont="1" applyBorder="1"/>
    <xf numFmtId="15" fontId="31" fillId="0" borderId="23" xfId="0" applyNumberFormat="1" applyFont="1" applyFill="1" applyBorder="1" applyAlignment="1">
      <alignment horizontal="center"/>
    </xf>
    <xf numFmtId="37" fontId="31" fillId="0" borderId="23" xfId="0" applyNumberFormat="1" applyFont="1" applyFill="1" applyBorder="1"/>
    <xf numFmtId="37" fontId="31" fillId="0" borderId="23" xfId="29" applyNumberFormat="1" applyFont="1" applyBorder="1"/>
    <xf numFmtId="2" fontId="31" fillId="36" borderId="23" xfId="0" applyNumberFormat="1" applyFont="1" applyFill="1" applyBorder="1" applyAlignment="1">
      <alignment horizontal="right"/>
    </xf>
    <xf numFmtId="2" fontId="31" fillId="0" borderId="23" xfId="0" applyNumberFormat="1" applyFont="1" applyFill="1" applyBorder="1" applyAlignment="1">
      <alignment horizontal="right"/>
    </xf>
    <xf numFmtId="164" fontId="31" fillId="0" borderId="11" xfId="29" applyFont="1" applyBorder="1"/>
    <xf numFmtId="164" fontId="31" fillId="0" borderId="2" xfId="29" applyFont="1" applyBorder="1"/>
    <xf numFmtId="164" fontId="31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1" fillId="0" borderId="6" xfId="49" applyNumberFormat="1" applyFont="1" applyBorder="1"/>
    <xf numFmtId="37" fontId="33" fillId="0" borderId="0" xfId="0" applyNumberFormat="1" applyFont="1" applyFill="1"/>
    <xf numFmtId="39" fontId="31" fillId="0" borderId="0" xfId="0" applyNumberFormat="1" applyFont="1" applyFill="1"/>
    <xf numFmtId="2" fontId="30" fillId="0" borderId="0" xfId="0" applyNumberFormat="1" applyFont="1" applyFill="1"/>
    <xf numFmtId="167" fontId="33" fillId="0" borderId="23" xfId="29" applyNumberFormat="1" applyFont="1" applyBorder="1" applyAlignment="1">
      <alignment horizontal="right"/>
    </xf>
    <xf numFmtId="37" fontId="33" fillId="0" borderId="5" xfId="0" applyNumberFormat="1" applyFont="1" applyFill="1" applyBorder="1" applyAlignment="1">
      <alignment horizontal="right"/>
    </xf>
    <xf numFmtId="37" fontId="33" fillId="0" borderId="11" xfId="0" applyNumberFormat="1" applyFont="1" applyFill="1" applyBorder="1" applyAlignment="1">
      <alignment horizontal="right"/>
    </xf>
    <xf numFmtId="170" fontId="31" fillId="0" borderId="2" xfId="49" applyNumberFormat="1" applyFont="1" applyBorder="1" applyAlignment="1">
      <alignment horizontal="right"/>
    </xf>
    <xf numFmtId="169" fontId="31" fillId="0" borderId="5" xfId="49" applyNumberFormat="1" applyFont="1" applyBorder="1" applyAlignment="1">
      <alignment horizontal="right"/>
    </xf>
    <xf numFmtId="169" fontId="31" fillId="0" borderId="11" xfId="49" applyNumberFormat="1" applyFont="1" applyBorder="1" applyAlignment="1">
      <alignment horizontal="right"/>
    </xf>
    <xf numFmtId="173" fontId="30" fillId="0" borderId="5" xfId="0" applyNumberFormat="1" applyFont="1" applyFill="1" applyBorder="1"/>
    <xf numFmtId="167" fontId="33" fillId="0" borderId="5" xfId="29" applyNumberFormat="1" applyFont="1" applyBorder="1" applyAlignment="1">
      <alignment horizontal="right"/>
    </xf>
    <xf numFmtId="37" fontId="31" fillId="0" borderId="5" xfId="29" applyNumberFormat="1" applyFont="1" applyBorder="1"/>
    <xf numFmtId="167" fontId="30" fillId="0" borderId="5" xfId="29" applyNumberFormat="1" applyFont="1" applyBorder="1"/>
    <xf numFmtId="37" fontId="31" fillId="0" borderId="11" xfId="29" applyNumberFormat="1" applyFont="1" applyBorder="1"/>
    <xf numFmtId="167" fontId="33" fillId="0" borderId="11" xfId="29" applyNumberFormat="1" applyFont="1" applyBorder="1" applyAlignment="1">
      <alignment horizontal="right"/>
    </xf>
    <xf numFmtId="2" fontId="30" fillId="0" borderId="11" xfId="0" applyNumberFormat="1" applyFont="1" applyFill="1" applyBorder="1"/>
    <xf numFmtId="39" fontId="31" fillId="0" borderId="11" xfId="0" applyNumberFormat="1" applyFont="1" applyFill="1" applyBorder="1"/>
    <xf numFmtId="37" fontId="33" fillId="0" borderId="11" xfId="0" applyNumberFormat="1" applyFont="1" applyFill="1" applyBorder="1"/>
    <xf numFmtId="167" fontId="30" fillId="0" borderId="11" xfId="29" applyNumberFormat="1" applyFont="1" applyBorder="1"/>
    <xf numFmtId="172" fontId="31" fillId="0" borderId="5" xfId="0" applyNumberFormat="1" applyFont="1" applyFill="1" applyBorder="1"/>
    <xf numFmtId="171" fontId="31" fillId="0" borderId="5" xfId="29" applyNumberFormat="1" applyFont="1" applyBorder="1"/>
    <xf numFmtId="171" fontId="31" fillId="0" borderId="11" xfId="29" applyNumberFormat="1" applyFont="1" applyBorder="1"/>
    <xf numFmtId="169" fontId="31" fillId="0" borderId="5" xfId="49" applyNumberFormat="1" applyFont="1" applyBorder="1"/>
    <xf numFmtId="172" fontId="31" fillId="0" borderId="4" xfId="0" applyNumberFormat="1" applyFont="1" applyFill="1" applyBorder="1" applyAlignment="1">
      <alignment horizontal="right"/>
    </xf>
    <xf numFmtId="39" fontId="31" fillId="0" borderId="3" xfId="0" applyNumberFormat="1" applyFont="1" applyFill="1" applyBorder="1" applyAlignment="1">
      <alignment horizontal="right"/>
    </xf>
    <xf numFmtId="39" fontId="31" fillId="0" borderId="4" xfId="0" applyNumberFormat="1" applyFont="1" applyFill="1" applyBorder="1" applyAlignment="1">
      <alignment horizontal="right"/>
    </xf>
    <xf numFmtId="2" fontId="30" fillId="0" borderId="14" xfId="0" applyNumberFormat="1" applyFont="1" applyFill="1" applyBorder="1"/>
    <xf numFmtId="172" fontId="31" fillId="0" borderId="11" xfId="0" applyNumberFormat="1" applyFont="1" applyFill="1" applyBorder="1"/>
    <xf numFmtId="17" fontId="32" fillId="0" borderId="24" xfId="0" applyNumberFormat="1" applyFont="1" applyFill="1" applyBorder="1" applyAlignment="1">
      <alignment horizontal="center"/>
    </xf>
    <xf numFmtId="37" fontId="31" fillId="0" borderId="22" xfId="0" applyNumberFormat="1" applyFont="1" applyFill="1" applyBorder="1"/>
    <xf numFmtId="15" fontId="31" fillId="0" borderId="21" xfId="0" applyNumberFormat="1" applyFont="1" applyFill="1" applyBorder="1" applyAlignment="1">
      <alignment horizontal="center"/>
    </xf>
    <xf numFmtId="37" fontId="33" fillId="0" borderId="21" xfId="0" applyNumberFormat="1" applyFont="1" applyFill="1" applyBorder="1"/>
    <xf numFmtId="2" fontId="30" fillId="0" borderId="21" xfId="0" applyNumberFormat="1" applyFont="1" applyFill="1" applyBorder="1"/>
    <xf numFmtId="37" fontId="31" fillId="0" borderId="14" xfId="0" applyNumberFormat="1" applyFont="1" applyFill="1" applyBorder="1"/>
    <xf numFmtId="17" fontId="33" fillId="0" borderId="23" xfId="0" quotePrefix="1" applyNumberFormat="1" applyFont="1" applyFill="1" applyBorder="1" applyAlignment="1">
      <alignment horizontal="center"/>
    </xf>
    <xf numFmtId="169" fontId="31" fillId="0" borderId="23" xfId="49" applyNumberFormat="1" applyFont="1" applyBorder="1"/>
    <xf numFmtId="173" fontId="30" fillId="0" borderId="0" xfId="0" applyNumberFormat="1" applyFont="1" applyFill="1"/>
    <xf numFmtId="167" fontId="8" fillId="35" borderId="8" xfId="29" applyNumberFormat="1" applyFont="1" applyFill="1" applyBorder="1" applyAlignment="1">
      <alignment horizontal="center" wrapText="1"/>
    </xf>
    <xf numFmtId="167" fontId="8" fillId="35" borderId="4" xfId="29" applyNumberFormat="1" applyFont="1" applyFill="1" applyBorder="1" applyAlignment="1">
      <alignment horizontal="center" wrapText="1"/>
    </xf>
    <xf numFmtId="167" fontId="33" fillId="0" borderId="3" xfId="29" quotePrefix="1" applyNumberFormat="1" applyFont="1" applyBorder="1" applyAlignment="1">
      <alignment horizontal="center"/>
    </xf>
    <xf numFmtId="167" fontId="33" fillId="0" borderId="4" xfId="29" quotePrefix="1" applyNumberFormat="1" applyFont="1" applyBorder="1" applyAlignment="1">
      <alignment horizontal="center"/>
    </xf>
    <xf numFmtId="173" fontId="30" fillId="0" borderId="2" xfId="0" applyNumberFormat="1" applyFont="1" applyFill="1" applyBorder="1"/>
    <xf numFmtId="167" fontId="33" fillId="0" borderId="3" xfId="29" quotePrefix="1" applyNumberFormat="1" applyFont="1" applyFill="1" applyBorder="1" applyAlignment="1">
      <alignment horizontal="center"/>
    </xf>
    <xf numFmtId="2" fontId="31" fillId="0" borderId="3" xfId="29" applyNumberFormat="1" applyFont="1" applyBorder="1"/>
    <xf numFmtId="2" fontId="31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 applyAlignment="1">
      <alignment horizontal="center"/>
    </xf>
    <xf numFmtId="164" fontId="31" fillId="0" borderId="3" xfId="29" applyFont="1" applyFill="1" applyBorder="1"/>
    <xf numFmtId="167" fontId="33" fillId="0" borderId="4" xfId="29" quotePrefix="1" applyNumberFormat="1" applyFont="1" applyFill="1" applyBorder="1" applyAlignment="1">
      <alignment horizontal="center"/>
    </xf>
    <xf numFmtId="167" fontId="30" fillId="0" borderId="0" xfId="29" applyNumberFormat="1" applyFont="1" applyBorder="1"/>
    <xf numFmtId="171" fontId="31" fillId="0" borderId="3" xfId="0" applyNumberFormat="1" applyFont="1" applyFill="1" applyBorder="1" applyAlignment="1">
      <alignment horizontal="center"/>
    </xf>
    <xf numFmtId="167" fontId="31" fillId="0" borderId="2" xfId="29" applyNumberFormat="1" applyFont="1" applyBorder="1"/>
    <xf numFmtId="170" fontId="31" fillId="0" borderId="2" xfId="0" applyNumberFormat="1" applyFont="1" applyFill="1" applyBorder="1"/>
    <xf numFmtId="169" fontId="31" fillId="0" borderId="2" xfId="49" applyNumberFormat="1" applyFont="1" applyBorder="1"/>
    <xf numFmtId="169" fontId="31" fillId="0" borderId="24" xfId="49" applyNumberFormat="1" applyFont="1" applyBorder="1"/>
    <xf numFmtId="167" fontId="33" fillId="0" borderId="2" xfId="29" quotePrefix="1" applyNumberFormat="1" applyFont="1" applyFill="1" applyBorder="1" applyAlignment="1">
      <alignment horizontal="center"/>
    </xf>
    <xf numFmtId="171" fontId="31" fillId="0" borderId="2" xfId="29" applyNumberFormat="1" applyFont="1" applyBorder="1"/>
    <xf numFmtId="39" fontId="31" fillId="0" borderId="5" xfId="0" applyNumberFormat="1" applyFont="1" applyFill="1" applyBorder="1" applyAlignment="1">
      <alignment horizontal="right"/>
    </xf>
    <xf numFmtId="172" fontId="31" fillId="0" borderId="5" xfId="0" applyNumberFormat="1" applyFont="1" applyFill="1" applyBorder="1" applyAlignment="1">
      <alignment horizontal="right"/>
    </xf>
    <xf numFmtId="170" fontId="31" fillId="0" borderId="5" xfId="49" applyNumberFormat="1" applyFont="1" applyBorder="1" applyAlignment="1">
      <alignment horizontal="right"/>
    </xf>
    <xf numFmtId="167" fontId="31" fillId="0" borderId="0" xfId="29" applyNumberFormat="1" applyFont="1" applyBorder="1"/>
    <xf numFmtId="167" fontId="33" fillId="0" borderId="5" xfId="29" quotePrefix="1" applyNumberFormat="1" applyFont="1" applyFill="1" applyBorder="1" applyAlignment="1">
      <alignment horizontal="center"/>
    </xf>
    <xf numFmtId="2" fontId="30" fillId="0" borderId="6" xfId="0" applyNumberFormat="1" applyFont="1" applyFill="1" applyBorder="1"/>
    <xf numFmtId="2" fontId="30" fillId="0" borderId="23" xfId="0" applyNumberFormat="1" applyFont="1" applyFill="1" applyBorder="1"/>
    <xf numFmtId="167" fontId="31" fillId="0" borderId="6" xfId="29" applyNumberFormat="1" applyFont="1" applyBorder="1"/>
    <xf numFmtId="37" fontId="31" fillId="37" borderId="5" xfId="0" applyNumberFormat="1" applyFont="1" applyFill="1" applyBorder="1" applyAlignment="1">
      <alignment horizontal="right"/>
    </xf>
    <xf numFmtId="37" fontId="31" fillId="37" borderId="3" xfId="0" applyNumberFormat="1" applyFont="1" applyFill="1" applyBorder="1" applyAlignment="1">
      <alignment horizontal="right"/>
    </xf>
    <xf numFmtId="3" fontId="8" fillId="35" borderId="25" xfId="0" applyNumberFormat="1" applyFont="1" applyFill="1" applyBorder="1" applyAlignment="1">
      <alignment horizontal="center"/>
    </xf>
    <xf numFmtId="167" fontId="31" fillId="0" borderId="4" xfId="29" quotePrefix="1" applyNumberFormat="1" applyFont="1" applyFill="1" applyBorder="1" applyAlignment="1">
      <alignment horizontal="center"/>
    </xf>
    <xf numFmtId="39" fontId="31" fillId="0" borderId="6" xfId="0" applyNumberFormat="1" applyFont="1" applyFill="1" applyBorder="1"/>
    <xf numFmtId="39" fontId="31" fillId="0" borderId="23" xfId="0" applyNumberFormat="1" applyFont="1" applyFill="1" applyBorder="1"/>
    <xf numFmtId="3" fontId="8" fillId="35" borderId="23" xfId="0" applyNumberFormat="1" applyFont="1" applyFill="1" applyBorder="1" applyAlignment="1">
      <alignment horizontal="center"/>
    </xf>
    <xf numFmtId="17" fontId="28" fillId="0" borderId="27" xfId="0" applyNumberFormat="1" applyFont="1" applyFill="1" applyBorder="1" applyAlignment="1">
      <alignment horizontal="left"/>
    </xf>
    <xf numFmtId="164" fontId="31" fillId="0" borderId="4" xfId="29" applyFont="1" applyFill="1" applyBorder="1"/>
    <xf numFmtId="170" fontId="31" fillId="0" borderId="0" xfId="49" applyNumberFormat="1" applyFont="1" applyBorder="1" applyAlignment="1">
      <alignment horizontal="right"/>
    </xf>
    <xf numFmtId="169" fontId="31" fillId="0" borderId="0" xfId="49" applyNumberFormat="1" applyFont="1" applyBorder="1" applyAlignment="1">
      <alignment horizontal="right"/>
    </xf>
    <xf numFmtId="37" fontId="31" fillId="0" borderId="0" xfId="29" applyNumberFormat="1" applyFont="1" applyBorder="1"/>
    <xf numFmtId="167" fontId="33" fillId="0" borderId="0" xfId="29" applyNumberFormat="1" applyFont="1" applyBorder="1" applyAlignment="1">
      <alignment horizontal="right"/>
    </xf>
    <xf numFmtId="167" fontId="31" fillId="0" borderId="3" xfId="29" quotePrefix="1" applyNumberFormat="1" applyFont="1" applyFill="1" applyBorder="1" applyAlignment="1">
      <alignment horizontal="center"/>
    </xf>
    <xf numFmtId="172" fontId="31" fillId="0" borderId="0" xfId="0" applyNumberFormat="1" applyFont="1" applyFill="1"/>
    <xf numFmtId="17" fontId="33" fillId="0" borderId="6" xfId="0" quotePrefix="1" applyNumberFormat="1" applyFont="1" applyFill="1" applyBorder="1" applyAlignment="1">
      <alignment horizontal="center"/>
    </xf>
    <xf numFmtId="3" fontId="30" fillId="0" borderId="2" xfId="0" applyNumberFormat="1" applyFont="1" applyFill="1" applyBorder="1"/>
    <xf numFmtId="169" fontId="31" fillId="0" borderId="0" xfId="49" applyNumberFormat="1" applyFont="1" applyBorder="1"/>
    <xf numFmtId="171" fontId="31" fillId="0" borderId="4" xfId="29" applyNumberFormat="1" applyFont="1" applyFill="1" applyBorder="1"/>
    <xf numFmtId="15" fontId="31" fillId="0" borderId="14" xfId="0" applyNumberFormat="1" applyFont="1" applyFill="1" applyBorder="1" applyAlignment="1">
      <alignment horizontal="center"/>
    </xf>
    <xf numFmtId="37" fontId="31" fillId="0" borderId="2" xfId="29" applyNumberFormat="1" applyFont="1" applyBorder="1"/>
    <xf numFmtId="167" fontId="33" fillId="0" borderId="2" xfId="29" applyNumberFormat="1" applyFont="1" applyBorder="1" applyAlignment="1">
      <alignment horizontal="right"/>
    </xf>
    <xf numFmtId="2" fontId="31" fillId="36" borderId="2" xfId="0" applyNumberFormat="1" applyFont="1" applyFill="1" applyBorder="1" applyAlignment="1">
      <alignment horizontal="right"/>
    </xf>
    <xf numFmtId="2" fontId="31" fillId="0" borderId="2" xfId="0" applyNumberFormat="1" applyFont="1" applyFill="1" applyBorder="1" applyAlignment="1">
      <alignment horizontal="right"/>
    </xf>
    <xf numFmtId="167" fontId="31" fillId="0" borderId="21" xfId="29" applyNumberFormat="1" applyFont="1" applyBorder="1"/>
    <xf numFmtId="2" fontId="30" fillId="0" borderId="2" xfId="0" applyNumberFormat="1" applyFont="1" applyFill="1" applyBorder="1"/>
    <xf numFmtId="168" fontId="31" fillId="0" borderId="2" xfId="0" applyNumberFormat="1" applyFont="1" applyFill="1" applyBorder="1" applyAlignment="1">
      <alignment horizontal="right"/>
    </xf>
    <xf numFmtId="168" fontId="31" fillId="0" borderId="3" xfId="0" applyNumberFormat="1" applyFont="1" applyFill="1" applyBorder="1" applyAlignment="1">
      <alignment horizontal="right"/>
    </xf>
    <xf numFmtId="168" fontId="31" fillId="36" borderId="3" xfId="0" applyNumberFormat="1" applyFont="1" applyFill="1" applyBorder="1" applyAlignment="1">
      <alignment horizontal="right"/>
    </xf>
    <xf numFmtId="168" fontId="31" fillId="36" borderId="23" xfId="0" applyNumberFormat="1" applyFont="1" applyFill="1" applyBorder="1" applyAlignment="1">
      <alignment horizontal="right"/>
    </xf>
    <xf numFmtId="168" fontId="31" fillId="0" borderId="23" xfId="0" applyNumberFormat="1" applyFont="1" applyFill="1" applyBorder="1" applyAlignment="1">
      <alignment horizontal="right"/>
    </xf>
    <xf numFmtId="37" fontId="31" fillId="0" borderId="5" xfId="29" applyNumberFormat="1" applyFont="1" applyFill="1" applyBorder="1"/>
    <xf numFmtId="170" fontId="31" fillId="0" borderId="3" xfId="49" applyNumberFormat="1" applyFont="1" applyFill="1" applyBorder="1" applyAlignment="1">
      <alignment horizontal="right"/>
    </xf>
    <xf numFmtId="167" fontId="30" fillId="0" borderId="5" xfId="29" applyNumberFormat="1" applyFont="1" applyFill="1" applyBorder="1"/>
    <xf numFmtId="167" fontId="33" fillId="0" borderId="5" xfId="29" applyNumberFormat="1" applyFont="1" applyFill="1" applyBorder="1" applyAlignment="1">
      <alignment horizontal="right"/>
    </xf>
    <xf numFmtId="172" fontId="31" fillId="0" borderId="6" xfId="0" applyNumberFormat="1" applyFont="1" applyFill="1" applyBorder="1"/>
    <xf numFmtId="37" fontId="33" fillId="0" borderId="6" xfId="0" applyNumberFormat="1" applyFont="1" applyFill="1" applyBorder="1"/>
    <xf numFmtId="170" fontId="31" fillId="0" borderId="6" xfId="49" applyNumberFormat="1" applyFont="1" applyBorder="1" applyAlignment="1">
      <alignment horizontal="right"/>
    </xf>
    <xf numFmtId="167" fontId="30" fillId="0" borderId="6" xfId="29" applyNumberFormat="1" applyFont="1" applyBorder="1"/>
    <xf numFmtId="170" fontId="31" fillId="0" borderId="6" xfId="0" applyNumberFormat="1" applyFont="1" applyFill="1" applyBorder="1"/>
    <xf numFmtId="0" fontId="32" fillId="0" borderId="0" xfId="0" applyFont="1" applyFill="1" applyAlignment="1">
      <alignment horizontal="center"/>
    </xf>
    <xf numFmtId="37" fontId="8" fillId="35" borderId="3" xfId="0" applyNumberFormat="1" applyFont="1" applyFill="1" applyBorder="1" applyAlignment="1">
      <alignment horizontal="right"/>
    </xf>
    <xf numFmtId="0" fontId="30" fillId="0" borderId="23" xfId="0" applyFont="1" applyFill="1" applyBorder="1"/>
    <xf numFmtId="0" fontId="32" fillId="0" borderId="14" xfId="0" applyFont="1" applyFill="1" applyBorder="1" applyAlignment="1">
      <alignment horizontal="center"/>
    </xf>
    <xf numFmtId="3" fontId="34" fillId="2" borderId="37" xfId="0" applyNumberFormat="1" applyFont="1" applyBorder="1"/>
    <xf numFmtId="37" fontId="8" fillId="35" borderId="4" xfId="0" applyNumberFormat="1" applyFont="1" applyFill="1" applyBorder="1" applyAlignment="1">
      <alignment horizontal="right"/>
    </xf>
    <xf numFmtId="0" fontId="32" fillId="0" borderId="14" xfId="0" applyFont="1" applyFill="1" applyBorder="1"/>
    <xf numFmtId="0" fontId="28" fillId="0" borderId="1" xfId="0" applyFont="1" applyFill="1" applyBorder="1" applyAlignment="1">
      <alignment horizontal="left"/>
    </xf>
    <xf numFmtId="3" fontId="29" fillId="0" borderId="1" xfId="0" applyNumberFormat="1" applyFont="1" applyFill="1" applyBorder="1"/>
    <xf numFmtId="3" fontId="28" fillId="0" borderId="1" xfId="0" applyNumberFormat="1" applyFont="1" applyFill="1" applyBorder="1"/>
    <xf numFmtId="3" fontId="31" fillId="0" borderId="1" xfId="0" applyNumberFormat="1" applyFont="1" applyFill="1" applyBorder="1"/>
    <xf numFmtId="3" fontId="35" fillId="0" borderId="1" xfId="0" applyNumberFormat="1" applyFont="1" applyFill="1" applyBorder="1"/>
    <xf numFmtId="3" fontId="9" fillId="35" borderId="3" xfId="0" applyNumberFormat="1" applyFont="1" applyFill="1" applyBorder="1" applyAlignment="1">
      <alignment horizontal="center"/>
    </xf>
    <xf numFmtId="10" fontId="8" fillId="35" borderId="3" xfId="49" applyNumberFormat="1" applyFont="1" applyFill="1" applyBorder="1" applyAlignment="1">
      <alignment horizontal="center"/>
    </xf>
    <xf numFmtId="3" fontId="8" fillId="35" borderId="38" xfId="0" applyNumberFormat="1" applyFont="1" applyFill="1" applyBorder="1" applyAlignment="1">
      <alignment horizontal="center"/>
    </xf>
    <xf numFmtId="3" fontId="8" fillId="35" borderId="40" xfId="0" applyNumberFormat="1" applyFont="1" applyFill="1" applyBorder="1" applyAlignment="1">
      <alignment horizontal="center"/>
    </xf>
    <xf numFmtId="3" fontId="8" fillId="35" borderId="41" xfId="0" applyNumberFormat="1" applyFont="1" applyFill="1" applyBorder="1" applyAlignment="1">
      <alignment horizontal="center"/>
    </xf>
    <xf numFmtId="3" fontId="32" fillId="0" borderId="0" xfId="0" applyNumberFormat="1" applyFont="1" applyFill="1"/>
    <xf numFmtId="3" fontId="31" fillId="0" borderId="0" xfId="0" applyNumberFormat="1" applyFont="1" applyFill="1"/>
    <xf numFmtId="17" fontId="33" fillId="0" borderId="3" xfId="0" applyNumberFormat="1" applyFont="1" applyFill="1" applyBorder="1" applyAlignment="1">
      <alignment horizontal="center"/>
    </xf>
    <xf numFmtId="167" fontId="31" fillId="0" borderId="3" xfId="29" applyNumberFormat="1" applyFont="1" applyFill="1" applyBorder="1" applyAlignment="1">
      <alignment horizontal="center"/>
    </xf>
    <xf numFmtId="169" fontId="31" fillId="0" borderId="5" xfId="49" applyNumberFormat="1" applyFont="1" applyFill="1" applyBorder="1" applyAlignment="1">
      <alignment horizontal="right"/>
    </xf>
    <xf numFmtId="167" fontId="33" fillId="0" borderId="6" xfId="29" quotePrefix="1" applyNumberFormat="1" applyFont="1" applyBorder="1" applyAlignment="1">
      <alignment horizontal="center"/>
    </xf>
    <xf numFmtId="17" fontId="32" fillId="0" borderId="6" xfId="0" applyNumberFormat="1" applyFont="1" applyFill="1" applyBorder="1" applyAlignment="1">
      <alignment horizontal="center"/>
    </xf>
    <xf numFmtId="37" fontId="31" fillId="0" borderId="6" xfId="0" applyNumberFormat="1" applyFont="1" applyFill="1" applyBorder="1" applyAlignment="1">
      <alignment horizontal="right"/>
    </xf>
    <xf numFmtId="37" fontId="33" fillId="0" borderId="6" xfId="0" applyNumberFormat="1" applyFont="1" applyFill="1" applyBorder="1" applyAlignment="1">
      <alignment horizontal="right"/>
    </xf>
    <xf numFmtId="169" fontId="31" fillId="0" borderId="6" xfId="49" applyNumberFormat="1" applyFont="1" applyBorder="1" applyAlignment="1">
      <alignment horizontal="right"/>
    </xf>
    <xf numFmtId="171" fontId="31" fillId="0" borderId="3" xfId="29" applyNumberFormat="1" applyFont="1" applyFill="1" applyBorder="1" applyAlignment="1">
      <alignment horizontal="right"/>
    </xf>
    <xf numFmtId="37" fontId="31" fillId="0" borderId="5" xfId="0" applyNumberFormat="1" applyFont="1" applyFill="1" applyBorder="1" applyAlignment="1">
      <alignment horizontal="center"/>
    </xf>
    <xf numFmtId="37" fontId="37" fillId="37" borderId="11" xfId="0" applyNumberFormat="1" applyFont="1" applyFill="1" applyBorder="1" applyAlignment="1">
      <alignment horizontal="right"/>
    </xf>
    <xf numFmtId="3" fontId="38" fillId="37" borderId="3" xfId="0" applyNumberFormat="1" applyFont="1" applyFill="1" applyBorder="1"/>
    <xf numFmtId="37" fontId="31" fillId="0" borderId="11" xfId="0" applyNumberFormat="1" applyFont="1" applyFill="1" applyBorder="1" applyAlignment="1">
      <alignment horizontal="center"/>
    </xf>
    <xf numFmtId="172" fontId="31" fillId="0" borderId="23" xfId="0" applyNumberFormat="1" applyFont="1" applyFill="1" applyBorder="1"/>
    <xf numFmtId="168" fontId="31" fillId="0" borderId="4" xfId="0" applyNumberFormat="1" applyFont="1" applyFill="1" applyBorder="1" applyAlignment="1">
      <alignment horizontal="right"/>
    </xf>
    <xf numFmtId="37" fontId="31" fillId="0" borderId="23" xfId="0" applyNumberFormat="1" applyFont="1" applyFill="1" applyBorder="1" applyAlignment="1">
      <alignment horizontal="right"/>
    </xf>
    <xf numFmtId="37" fontId="31" fillId="0" borderId="14" xfId="0" applyNumberFormat="1" applyFont="1" applyFill="1" applyBorder="1" applyAlignment="1">
      <alignment horizontal="right"/>
    </xf>
    <xf numFmtId="37" fontId="33" fillId="0" borderId="23" xfId="0" applyNumberFormat="1" applyFont="1" applyFill="1" applyBorder="1" applyAlignment="1">
      <alignment horizontal="right"/>
    </xf>
    <xf numFmtId="169" fontId="31" fillId="0" borderId="23" xfId="49" applyNumberFormat="1" applyFont="1" applyBorder="1" applyAlignment="1">
      <alignment horizontal="right"/>
    </xf>
    <xf numFmtId="167" fontId="33" fillId="0" borderId="6" xfId="29" quotePrefix="1" applyNumberFormat="1" applyFont="1" applyFill="1" applyBorder="1" applyAlignment="1">
      <alignment horizontal="center"/>
    </xf>
    <xf numFmtId="37" fontId="31" fillId="0" borderId="3" xfId="29" applyNumberFormat="1" applyFont="1" applyFill="1" applyBorder="1"/>
    <xf numFmtId="167" fontId="30" fillId="0" borderId="3" xfId="29" applyNumberFormat="1" applyFont="1" applyFill="1" applyBorder="1"/>
    <xf numFmtId="167" fontId="33" fillId="0" borderId="3" xfId="29" applyNumberFormat="1" applyFont="1" applyFill="1" applyBorder="1" applyAlignment="1">
      <alignment horizontal="right"/>
    </xf>
    <xf numFmtId="168" fontId="31" fillId="0" borderId="6" xfId="0" applyNumberFormat="1" applyFont="1" applyFill="1" applyBorder="1" applyAlignment="1">
      <alignment horizontal="right"/>
    </xf>
    <xf numFmtId="37" fontId="33" fillId="0" borderId="0" xfId="0" applyNumberFormat="1" applyFont="1" applyFill="1" applyAlignment="1">
      <alignment horizontal="right"/>
    </xf>
    <xf numFmtId="39" fontId="31" fillId="0" borderId="0" xfId="0" applyNumberFormat="1" applyFont="1" applyFill="1" applyAlignment="1">
      <alignment horizontal="right"/>
    </xf>
    <xf numFmtId="37" fontId="33" fillId="0" borderId="5" xfId="0" applyNumberFormat="1" applyFont="1" applyFill="1" applyBorder="1" applyAlignment="1">
      <alignment horizontal="center"/>
    </xf>
    <xf numFmtId="39" fontId="31" fillId="0" borderId="6" xfId="0" applyNumberFormat="1" applyFont="1" applyFill="1" applyBorder="1" applyAlignment="1">
      <alignment horizontal="right"/>
    </xf>
    <xf numFmtId="17" fontId="33" fillId="0" borderId="1" xfId="0" applyNumberFormat="1" applyFont="1" applyFill="1" applyBorder="1" applyAlignment="1">
      <alignment horizontal="left"/>
    </xf>
    <xf numFmtId="3" fontId="31" fillId="0" borderId="14" xfId="0" applyNumberFormat="1" applyFont="1" applyFill="1" applyBorder="1"/>
    <xf numFmtId="3" fontId="31" fillId="0" borderId="3" xfId="0" applyNumberFormat="1" applyFont="1" applyFill="1" applyBorder="1"/>
    <xf numFmtId="0" fontId="39" fillId="2" borderId="0" xfId="0" applyFont="1"/>
    <xf numFmtId="166" fontId="31" fillId="0" borderId="1" xfId="0" applyNumberFormat="1" applyFont="1" applyFill="1" applyBorder="1"/>
    <xf numFmtId="0" fontId="31" fillId="0" borderId="1" xfId="0" applyFont="1" applyFill="1" applyBorder="1"/>
    <xf numFmtId="2" fontId="31" fillId="0" borderId="5" xfId="0" applyNumberFormat="1" applyFont="1" applyFill="1" applyBorder="1"/>
    <xf numFmtId="2" fontId="31" fillId="0" borderId="11" xfId="0" applyNumberFormat="1" applyFont="1" applyFill="1" applyBorder="1"/>
    <xf numFmtId="2" fontId="31" fillId="0" borderId="3" xfId="0" applyNumberFormat="1" applyFont="1" applyFill="1" applyBorder="1"/>
    <xf numFmtId="2" fontId="31" fillId="0" borderId="0" xfId="0" applyNumberFormat="1" applyFont="1" applyFill="1"/>
    <xf numFmtId="2" fontId="31" fillId="0" borderId="6" xfId="0" applyNumberFormat="1" applyFont="1" applyFill="1" applyBorder="1"/>
    <xf numFmtId="168" fontId="31" fillId="0" borderId="5" xfId="0" applyNumberFormat="1" applyFont="1" applyFill="1" applyBorder="1" applyAlignment="1">
      <alignment horizontal="right"/>
    </xf>
    <xf numFmtId="166" fontId="30" fillId="0" borderId="3" xfId="0" applyNumberFormat="1" applyFont="1" applyFill="1" applyBorder="1"/>
    <xf numFmtId="0" fontId="30" fillId="0" borderId="5" xfId="0" applyFont="1" applyFill="1" applyBorder="1"/>
    <xf numFmtId="167" fontId="0" fillId="2" borderId="3" xfId="29" applyNumberFormat="1" applyFont="1" applyFill="1" applyBorder="1"/>
    <xf numFmtId="17" fontId="32" fillId="0" borderId="3" xfId="0" applyNumberFormat="1" applyFont="1" applyFill="1" applyBorder="1" applyAlignment="1">
      <alignment horizontal="center"/>
    </xf>
    <xf numFmtId="37" fontId="33" fillId="0" borderId="24" xfId="0" applyNumberFormat="1" applyFont="1" applyFill="1" applyBorder="1" applyAlignment="1">
      <alignment horizontal="right"/>
    </xf>
    <xf numFmtId="37" fontId="33" fillId="0" borderId="21" xfId="0" applyNumberFormat="1" applyFont="1" applyFill="1" applyBorder="1" applyAlignment="1">
      <alignment horizontal="right"/>
    </xf>
    <xf numFmtId="3" fontId="38" fillId="37" borderId="6" xfId="0" applyNumberFormat="1" applyFont="1" applyFill="1" applyBorder="1"/>
    <xf numFmtId="37" fontId="33" fillId="0" borderId="2" xfId="0" applyNumberFormat="1" applyFont="1" applyFill="1" applyBorder="1" applyAlignment="1">
      <alignment horizontal="center"/>
    </xf>
    <xf numFmtId="37" fontId="33" fillId="0" borderId="3" xfId="0" applyNumberFormat="1" applyFont="1" applyFill="1" applyBorder="1" applyAlignment="1">
      <alignment horizontal="center"/>
    </xf>
    <xf numFmtId="169" fontId="31" fillId="0" borderId="3" xfId="49" applyNumberFormat="1" applyFont="1" applyFill="1" applyBorder="1" applyAlignment="1">
      <alignment horizontal="right"/>
    </xf>
    <xf numFmtId="169" fontId="31" fillId="0" borderId="6" xfId="49" applyNumberFormat="1" applyFont="1" applyFill="1" applyBorder="1" applyAlignment="1">
      <alignment horizontal="right"/>
    </xf>
    <xf numFmtId="37" fontId="29" fillId="0" borderId="0" xfId="0" applyNumberFormat="1" applyFont="1" applyFill="1"/>
    <xf numFmtId="17" fontId="33" fillId="37" borderId="0" xfId="0" applyNumberFormat="1" applyFont="1" applyFill="1" applyAlignment="1">
      <alignment horizontal="center"/>
    </xf>
    <xf numFmtId="15" fontId="31" fillId="37" borderId="0" xfId="0" applyNumberFormat="1" applyFont="1" applyFill="1" applyAlignment="1">
      <alignment horizontal="center"/>
    </xf>
    <xf numFmtId="15" fontId="31" fillId="37" borderId="3" xfId="0" applyNumberFormat="1" applyFont="1" applyFill="1" applyBorder="1" applyAlignment="1">
      <alignment horizontal="center"/>
    </xf>
    <xf numFmtId="37" fontId="31" fillId="37" borderId="0" xfId="0" applyNumberFormat="1" applyFont="1" applyFill="1" applyAlignment="1">
      <alignment horizontal="right"/>
    </xf>
    <xf numFmtId="170" fontId="31" fillId="37" borderId="0" xfId="49" applyNumberFormat="1" applyFont="1" applyFill="1" applyBorder="1" applyAlignment="1">
      <alignment horizontal="right"/>
    </xf>
    <xf numFmtId="37" fontId="33" fillId="37" borderId="3" xfId="0" applyNumberFormat="1" applyFont="1" applyFill="1" applyBorder="1" applyAlignment="1">
      <alignment horizontal="right"/>
    </xf>
    <xf numFmtId="169" fontId="31" fillId="37" borderId="0" xfId="49" applyNumberFormat="1" applyFont="1" applyFill="1" applyBorder="1" applyAlignment="1">
      <alignment horizontal="right"/>
    </xf>
    <xf numFmtId="169" fontId="31" fillId="37" borderId="3" xfId="49" applyNumberFormat="1" applyFont="1" applyFill="1" applyBorder="1" applyAlignment="1">
      <alignment horizontal="right"/>
    </xf>
    <xf numFmtId="170" fontId="31" fillId="0" borderId="0" xfId="49" applyNumberFormat="1" applyFont="1" applyFill="1" applyAlignment="1">
      <alignment horizontal="right"/>
    </xf>
    <xf numFmtId="37" fontId="31" fillId="37" borderId="3" xfId="0" applyNumberFormat="1" applyFont="1" applyFill="1" applyBorder="1"/>
    <xf numFmtId="17" fontId="32" fillId="37" borderId="0" xfId="0" applyNumberFormat="1" applyFont="1" applyFill="1" applyAlignment="1">
      <alignment horizontal="center"/>
    </xf>
    <xf numFmtId="17" fontId="33" fillId="38" borderId="3" xfId="0" quotePrefix="1" applyNumberFormat="1" applyFont="1" applyFill="1" applyBorder="1" applyAlignment="1">
      <alignment horizontal="center"/>
    </xf>
    <xf numFmtId="37" fontId="31" fillId="38" borderId="6" xfId="0" applyNumberFormat="1" applyFont="1" applyFill="1" applyBorder="1"/>
    <xf numFmtId="171" fontId="30" fillId="0" borderId="0" xfId="29" applyNumberFormat="1" applyFont="1" applyFill="1" applyAlignment="1">
      <alignment horizontal="center"/>
    </xf>
    <xf numFmtId="167" fontId="30" fillId="0" borderId="0" xfId="29" applyNumberFormat="1" applyFont="1" applyFill="1" applyAlignment="1">
      <alignment horizontal="center"/>
    </xf>
    <xf numFmtId="167" fontId="31" fillId="0" borderId="0" xfId="29" applyNumberFormat="1" applyFont="1" applyFill="1"/>
    <xf numFmtId="167" fontId="31" fillId="0" borderId="0" xfId="29" applyNumberFormat="1" applyFont="1" applyFill="1" applyAlignment="1">
      <alignment horizontal="center"/>
    </xf>
    <xf numFmtId="167" fontId="33" fillId="0" borderId="0" xfId="29" applyNumberFormat="1" applyFont="1" applyFill="1"/>
    <xf numFmtId="3" fontId="30" fillId="0" borderId="0" xfId="0" applyNumberFormat="1" applyFont="1" applyFill="1" applyAlignment="1">
      <alignment horizontal="center"/>
    </xf>
    <xf numFmtId="167" fontId="40" fillId="2" borderId="0" xfId="29" applyNumberFormat="1" applyFont="1" applyFill="1"/>
    <xf numFmtId="167" fontId="33" fillId="0" borderId="3" xfId="29" applyNumberFormat="1" applyFont="1" applyFill="1" applyBorder="1" applyAlignment="1">
      <alignment horizontal="center"/>
    </xf>
    <xf numFmtId="171" fontId="31" fillId="0" borderId="0" xfId="29" applyNumberFormat="1" applyFont="1" applyFill="1" applyAlignment="1">
      <alignment horizontal="center"/>
    </xf>
    <xf numFmtId="167" fontId="33" fillId="0" borderId="0" xfId="29" quotePrefix="1" applyNumberFormat="1" applyFont="1" applyFill="1" applyBorder="1" applyAlignment="1">
      <alignment horizontal="center"/>
    </xf>
    <xf numFmtId="164" fontId="31" fillId="0" borderId="0" xfId="29" applyFont="1" applyFill="1" applyBorder="1"/>
    <xf numFmtId="170" fontId="31" fillId="0" borderId="0" xfId="49" applyNumberFormat="1" applyFont="1" applyFill="1" applyBorder="1" applyAlignment="1">
      <alignment horizontal="right"/>
    </xf>
    <xf numFmtId="171" fontId="31" fillId="0" borderId="0" xfId="29" applyNumberFormat="1" applyFont="1" applyFill="1" applyBorder="1" applyAlignment="1">
      <alignment horizontal="center"/>
    </xf>
    <xf numFmtId="169" fontId="31" fillId="0" borderId="0" xfId="49" applyNumberFormat="1" applyFont="1" applyFill="1" applyBorder="1" applyAlignment="1">
      <alignment horizontal="right"/>
    </xf>
    <xf numFmtId="37" fontId="31" fillId="0" borderId="0" xfId="29" applyNumberFormat="1" applyFont="1" applyFill="1" applyBorder="1"/>
    <xf numFmtId="167" fontId="33" fillId="0" borderId="0" xfId="29" applyNumberFormat="1" applyFont="1" applyFill="1" applyBorder="1" applyAlignment="1">
      <alignment horizontal="right"/>
    </xf>
    <xf numFmtId="2" fontId="31" fillId="36" borderId="0" xfId="0" applyNumberFormat="1" applyFont="1" applyFill="1" applyAlignment="1">
      <alignment horizontal="right"/>
    </xf>
    <xf numFmtId="168" fontId="31" fillId="0" borderId="0" xfId="0" applyNumberFormat="1" applyFont="1" applyFill="1" applyAlignment="1">
      <alignment horizontal="right"/>
    </xf>
    <xf numFmtId="167" fontId="30" fillId="0" borderId="0" xfId="29" applyNumberFormat="1" applyFont="1" applyFill="1" applyBorder="1"/>
    <xf numFmtId="167" fontId="0" fillId="2" borderId="0" xfId="29" applyNumberFormat="1" applyFont="1" applyFill="1" applyBorder="1"/>
    <xf numFmtId="167" fontId="33" fillId="0" borderId="0" xfId="29" applyNumberFormat="1" applyFont="1" applyFill="1" applyBorder="1" applyAlignment="1">
      <alignment horizontal="center"/>
    </xf>
    <xf numFmtId="3" fontId="8" fillId="35" borderId="25" xfId="0" applyNumberFormat="1" applyFont="1" applyFill="1" applyBorder="1" applyAlignment="1">
      <alignment horizontal="center"/>
    </xf>
    <xf numFmtId="3" fontId="8" fillId="35" borderId="26" xfId="0" applyNumberFormat="1" applyFont="1" applyFill="1" applyBorder="1" applyAlignment="1">
      <alignment horizontal="center"/>
    </xf>
    <xf numFmtId="3" fontId="8" fillId="35" borderId="27" xfId="0" applyNumberFormat="1" applyFont="1" applyFill="1" applyBorder="1" applyAlignment="1">
      <alignment horizontal="center"/>
    </xf>
    <xf numFmtId="3" fontId="8" fillId="35" borderId="39" xfId="0" applyNumberFormat="1" applyFont="1" applyFill="1" applyBorder="1" applyAlignment="1">
      <alignment horizontal="center"/>
    </xf>
  </cellXfs>
  <cellStyles count="194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1" xfId="141" xr:uid="{8A97771A-8A06-4370-AC17-11A84A380EEB}"/>
    <cellStyle name="Comma 11 2" xfId="171" xr:uid="{0B0CE1A5-5B62-4C32-8B05-FCE9FB4E65DD}"/>
    <cellStyle name="Comma 12" xfId="142" xr:uid="{D2C81B6A-A2DA-424D-A6CA-FFF4DE35A9A7}"/>
    <cellStyle name="Comma 12 2" xfId="172" xr:uid="{077CD3FE-CF39-49DD-8799-E8492C168253}"/>
    <cellStyle name="Comma 13" xfId="143" xr:uid="{C7A8151D-7AC6-4D30-8828-C56703405827}"/>
    <cellStyle name="Comma 13 2" xfId="173" xr:uid="{48F56E79-2E33-4E75-BC57-E9C8F8659E5F}"/>
    <cellStyle name="Comma 14" xfId="144" xr:uid="{7592E49D-94DD-471A-8AF3-61BC4FEE6070}"/>
    <cellStyle name="Comma 14 2" xfId="174" xr:uid="{4197A4AE-7A7B-4E05-9CF8-013093031246}"/>
    <cellStyle name="Comma 15" xfId="145" xr:uid="{93F721AE-23B4-47B1-94B6-4715151EF753}"/>
    <cellStyle name="Comma 15 2" xfId="175" xr:uid="{8A79AE99-6550-4959-940C-DF816DDFDE21}"/>
    <cellStyle name="Comma 16" xfId="176" xr:uid="{3D88C82A-354D-4A6C-AA3B-3479B6ADC394}"/>
    <cellStyle name="Comma 17" xfId="177" xr:uid="{B07F123F-1A58-486B-8E50-66515B1E6F01}"/>
    <cellStyle name="Comma 18" xfId="178" xr:uid="{7FE5BB41-7823-4131-AF78-37CA6B45086D}"/>
    <cellStyle name="Comma 19" xfId="179" xr:uid="{85E983A5-53D0-46EF-8874-0957C67C4AD4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0" xfId="183" xr:uid="{C8C51A94-43EB-45A6-959D-3AEB06970A72}"/>
    <cellStyle name="Comma 21" xfId="184" xr:uid="{E3E6CEBE-E67A-4A3F-961C-8FE5617F4FA1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8" xfId="153" xr:uid="{EB9AA5C5-6AE9-412A-9E39-1AE7DD9B48C4}"/>
    <cellStyle name="Comma 8 2" xfId="189" xr:uid="{7F076EFD-D406-41E5-9805-DB4DD923BDAF}"/>
    <cellStyle name="Comma 9" xfId="154" xr:uid="{48137F40-6897-4BEE-A2C5-A0DBC6297DE8}"/>
    <cellStyle name="Comma 9 2" xfId="190" xr:uid="{2735D989-AC94-4C0A-824A-5ED338D85DD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35"/>
  <sheetViews>
    <sheetView zoomScale="106" zoomScaleNormal="106" zoomScaleSheetLayoutView="100" workbookViewId="0">
      <pane xSplit="1" ySplit="3" topLeftCell="B212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A230" sqref="A230"/>
    </sheetView>
  </sheetViews>
  <sheetFormatPr defaultColWidth="8.81640625" defaultRowHeight="12"/>
  <cols>
    <col min="1" max="1" width="8.1796875" style="49" customWidth="1"/>
    <col min="2" max="2" width="10.1796875" style="5" customWidth="1"/>
    <col min="3" max="3" width="9.08984375" style="50" customWidth="1"/>
    <col min="4" max="4" width="7.81640625" style="50" customWidth="1"/>
    <col min="5" max="5" width="10.81640625" style="5" customWidth="1"/>
    <col min="6" max="6" width="9.1796875" style="5" customWidth="1"/>
    <col min="7" max="7" width="10.1796875" style="5" customWidth="1"/>
    <col min="8" max="8" width="8.81640625" style="5" customWidth="1"/>
    <col min="9" max="9" width="10" style="3" customWidth="1"/>
    <col min="10" max="10" width="10.08984375" style="3" customWidth="1"/>
    <col min="11" max="11" width="11.1796875" style="39" customWidth="1"/>
    <col min="12" max="12" width="8.453125" style="3" customWidth="1"/>
    <col min="13" max="13" width="8.08984375" style="3" customWidth="1"/>
    <col min="14" max="15" width="7.81640625" style="3" customWidth="1"/>
    <col min="16" max="16" width="7.08984375" style="3" customWidth="1"/>
    <col min="17" max="19" width="7.453125" style="4" customWidth="1"/>
    <col min="20" max="20" width="7.453125" style="3" customWidth="1"/>
    <col min="21" max="16384" width="8.81640625" style="3"/>
  </cols>
  <sheetData>
    <row r="1" spans="1:16" s="1" customFormat="1" ht="16.2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6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7">
        <v>97.889200000000002</v>
      </c>
      <c r="N161" s="221">
        <v>8.6489578057595669</v>
      </c>
      <c r="O161" s="345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4">
        <v>3729170000</v>
      </c>
      <c r="L162" s="221">
        <v>8.528525824175814</v>
      </c>
      <c r="M162" s="345">
        <v>97.873710000000003</v>
      </c>
      <c r="N162" s="221">
        <v>8.7138066230204299</v>
      </c>
      <c r="O162" s="345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4">
        <v>3679170000</v>
      </c>
      <c r="L163" s="221">
        <v>8.556803296703313</v>
      </c>
      <c r="M163" s="345">
        <v>97.866659999999996</v>
      </c>
      <c r="N163" s="221">
        <v>8.7433282148418208</v>
      </c>
      <c r="O163" s="345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4">
        <v>3814320000</v>
      </c>
      <c r="L164" s="221">
        <v>8.5845192307692084</v>
      </c>
      <c r="M164" s="345">
        <v>97.859750000000005</v>
      </c>
      <c r="N164" s="221">
        <v>8.7722676900045293</v>
      </c>
      <c r="O164" s="345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4">
        <v>3632340000</v>
      </c>
      <c r="L165" s="221">
        <v>8.6370230769230769</v>
      </c>
      <c r="M165" s="345">
        <v>97.84666</v>
      </c>
      <c r="N165" s="221">
        <v>8.8271005642124898</v>
      </c>
      <c r="O165" s="345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4">
        <v>3672450000</v>
      </c>
      <c r="L166" s="221">
        <v>8.6365016483516541</v>
      </c>
      <c r="M166" s="345">
        <v>97.846789999999999</v>
      </c>
      <c r="N166" s="221">
        <v>8.8265559333644514</v>
      </c>
      <c r="O166" s="345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4">
        <v>3694800000</v>
      </c>
      <c r="L167" s="221">
        <v>8.6446038461538581</v>
      </c>
      <c r="M167" s="345">
        <v>97.844769999999997</v>
      </c>
      <c r="N167" s="221">
        <v>8.835018822318105</v>
      </c>
      <c r="O167" s="345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5">
        <v>97.852050000000006</v>
      </c>
      <c r="N168" s="221">
        <v>8.8045205452045447</v>
      </c>
      <c r="O168" s="345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5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80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80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80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80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80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80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80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80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80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80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80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6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80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6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80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6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80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6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80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6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80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6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80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6">
      <c r="A231" s="100"/>
      <c r="B231" s="151"/>
      <c r="E231" s="151"/>
      <c r="F231" s="151"/>
      <c r="G231" s="151"/>
      <c r="H231" s="396"/>
      <c r="I231" s="151"/>
      <c r="J231" s="151"/>
      <c r="K231" s="344"/>
      <c r="L231" s="345"/>
      <c r="M231" s="345"/>
      <c r="N231" s="345"/>
      <c r="O231" s="345"/>
      <c r="P231" s="345"/>
    </row>
    <row r="232" spans="1:16">
      <c r="H232" s="397"/>
    </row>
    <row r="233" spans="1:16">
      <c r="H233" s="393"/>
    </row>
    <row r="234" spans="1:16">
      <c r="H234" s="393"/>
    </row>
    <row r="235" spans="1:16">
      <c r="H235" s="393"/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47"/>
  <sheetViews>
    <sheetView zoomScale="93" zoomScaleNormal="93" workbookViewId="0">
      <pane xSplit="1" ySplit="3" topLeftCell="B227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A242" sqref="A242"/>
    </sheetView>
  </sheetViews>
  <sheetFormatPr defaultColWidth="8.81640625" defaultRowHeight="15.6"/>
  <cols>
    <col min="1" max="1" width="7.1796875" style="48" customWidth="1"/>
    <col min="2" max="2" width="10.08984375" style="1" customWidth="1"/>
    <col min="3" max="3" width="8" style="32" customWidth="1"/>
    <col min="4" max="4" width="9.54296875" style="32" customWidth="1"/>
    <col min="5" max="5" width="10.1796875" style="1" customWidth="1"/>
    <col min="6" max="7" width="9.81640625" style="1" customWidth="1"/>
    <col min="8" max="8" width="12.1796875" style="1" customWidth="1"/>
    <col min="9" max="9" width="8.81640625" style="134" customWidth="1"/>
    <col min="10" max="10" width="10.54296875" style="1" customWidth="1"/>
    <col min="11" max="11" width="9.54296875" style="1" customWidth="1"/>
    <col min="12" max="12" width="11.81640625" style="33" customWidth="1"/>
    <col min="13" max="13" width="7.54296875" style="1" customWidth="1"/>
    <col min="14" max="15" width="7.81640625" style="1" customWidth="1"/>
    <col min="16" max="16" width="8.1796875" style="1" customWidth="1"/>
    <col min="17" max="17" width="8" style="1" customWidth="1"/>
    <col min="18" max="18" width="14.54296875" style="1" customWidth="1"/>
    <col min="19" max="16384" width="8.81640625" style="1"/>
  </cols>
  <sheetData>
    <row r="1" spans="1:19" s="52" customFormat="1" ht="12">
      <c r="A1" s="127"/>
      <c r="B1" s="127" t="s">
        <v>40</v>
      </c>
      <c r="I1" s="132"/>
      <c r="Q1" s="364"/>
      <c r="R1" s="344"/>
      <c r="S1" s="365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3.2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2">
        <v>5.3751865384615272</v>
      </c>
      <c r="N119" s="322">
        <v>96.861760000000004</v>
      </c>
      <c r="O119" s="322">
        <v>6.4976344399720496</v>
      </c>
      <c r="P119" s="322">
        <v>6.6034779765760296</v>
      </c>
      <c r="Q119" s="322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2">
        <v>6.5400579670329746</v>
      </c>
      <c r="N120" s="322">
        <v>96.738929999999996</v>
      </c>
      <c r="O120" s="322">
        <v>6.76052336637688</v>
      </c>
      <c r="P120" s="322">
        <v>6.8751051179066502</v>
      </c>
      <c r="Q120" s="322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2">
        <v>6.7742596153846053</v>
      </c>
      <c r="N121" s="322">
        <v>96.622150000000005</v>
      </c>
      <c r="O121" s="322">
        <v>7.0110834993680102</v>
      </c>
      <c r="P121" s="322">
        <v>7.13431623126373</v>
      </c>
      <c r="Q121" s="322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2">
        <v>6.9511843406593448</v>
      </c>
      <c r="N122" s="322">
        <v>96.533929999999998</v>
      </c>
      <c r="O122" s="322">
        <v>7.2007680000797096</v>
      </c>
      <c r="P122" s="322">
        <v>7.3307592662960896</v>
      </c>
      <c r="Q122" s="322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2">
        <v>7.1024387362637285</v>
      </c>
      <c r="N123" s="322">
        <v>96.458510000000004</v>
      </c>
      <c r="O123" s="322">
        <v>7.3632059382461197</v>
      </c>
      <c r="P123" s="322">
        <v>7.4991283475406503</v>
      </c>
      <c r="Q123" s="322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5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5">
        <v>450000000</v>
      </c>
      <c r="L124" s="326">
        <v>6007140000</v>
      </c>
      <c r="M124" s="327">
        <v>7.2204821428571551</v>
      </c>
      <c r="N124" s="327">
        <v>96.399649999999994</v>
      </c>
      <c r="O124" s="327">
        <v>7.4901538987508296</v>
      </c>
      <c r="P124" s="327">
        <v>7.63080370759406</v>
      </c>
      <c r="Q124" s="327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2">
        <v>7.2651244505494397</v>
      </c>
      <c r="N125" s="322">
        <v>96.377390000000005</v>
      </c>
      <c r="O125" s="322">
        <v>7.5382041893326202</v>
      </c>
      <c r="P125" s="322">
        <v>7.6806644206787604</v>
      </c>
      <c r="Q125" s="322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5">
        <v>500000000</v>
      </c>
      <c r="H126" s="35">
        <v>103167530000</v>
      </c>
      <c r="I126" s="293">
        <v>13.597999999999999</v>
      </c>
      <c r="J126" s="151">
        <v>500000000</v>
      </c>
      <c r="K126" s="325">
        <v>0</v>
      </c>
      <c r="L126" s="326">
        <v>5768710000</v>
      </c>
      <c r="M126" s="327">
        <v>7.5326373626373631</v>
      </c>
      <c r="N126" s="327">
        <v>96.244</v>
      </c>
      <c r="O126" s="327">
        <v>7.82660463263929</v>
      </c>
      <c r="P126" s="327">
        <v>7.9801744135744999</v>
      </c>
      <c r="Q126" s="327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5">
        <v>550000000</v>
      </c>
      <c r="H127" s="35">
        <v>103717530000</v>
      </c>
      <c r="I127" s="293">
        <v>36.63636363636364</v>
      </c>
      <c r="J127" s="151">
        <v>550000000</v>
      </c>
      <c r="K127" s="325">
        <v>0</v>
      </c>
      <c r="L127" s="326">
        <v>5768710000</v>
      </c>
      <c r="M127" s="327">
        <v>7.7230991758241831</v>
      </c>
      <c r="N127" s="327">
        <v>96.149029999999996</v>
      </c>
      <c r="O127" s="327">
        <v>8.0324254709841405</v>
      </c>
      <c r="P127" s="327">
        <v>8.1941787835268798</v>
      </c>
      <c r="Q127" s="327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5">
        <v>500000000</v>
      </c>
      <c r="H128" s="35">
        <v>104217530000</v>
      </c>
      <c r="I128" s="293">
        <v>34.533999999999999</v>
      </c>
      <c r="J128" s="151">
        <v>500000000</v>
      </c>
      <c r="K128" s="325">
        <v>0</v>
      </c>
      <c r="L128" s="326">
        <v>5768710000</v>
      </c>
      <c r="M128" s="327">
        <v>8.1383399999999995</v>
      </c>
      <c r="N128" s="327">
        <v>96.100229999999996</v>
      </c>
      <c r="O128" s="327">
        <v>8.1383440057243508</v>
      </c>
      <c r="P128" s="327">
        <v>8.3043914795264406</v>
      </c>
      <c r="Q128" s="327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5">
        <v>455790000</v>
      </c>
      <c r="H129" s="35">
        <v>104673320000</v>
      </c>
      <c r="I129" s="293">
        <v>-0.91521739130434787</v>
      </c>
      <c r="J129" s="151">
        <v>352700000</v>
      </c>
      <c r="K129" s="325">
        <v>103090000</v>
      </c>
      <c r="L129" s="326">
        <v>5871800000</v>
      </c>
      <c r="M129" s="327">
        <v>7.9575414835164935</v>
      </c>
      <c r="N129" s="327">
        <v>96.032129999999995</v>
      </c>
      <c r="O129" s="327">
        <v>8.2863323801278703</v>
      </c>
      <c r="P129" s="327">
        <v>8.4584738315710997</v>
      </c>
      <c r="Q129" s="327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5">
        <v>500000000</v>
      </c>
      <c r="H130" s="35">
        <v>105173320000</v>
      </c>
      <c r="I130" s="293">
        <v>58.9</v>
      </c>
      <c r="J130" s="151">
        <v>430150000</v>
      </c>
      <c r="K130" s="325">
        <v>69850000</v>
      </c>
      <c r="L130" s="326">
        <v>5941650000</v>
      </c>
      <c r="M130" s="327">
        <v>8.0859934065934063</v>
      </c>
      <c r="N130" s="327">
        <v>95.96808</v>
      </c>
      <c r="O130" s="327">
        <v>8.4257113475578596</v>
      </c>
      <c r="P130" s="327">
        <v>8.6036926810201493</v>
      </c>
      <c r="Q130" s="327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5">
        <v>500000000</v>
      </c>
      <c r="H131" s="37">
        <v>105673320000</v>
      </c>
      <c r="I131" s="118">
        <v>2.56</v>
      </c>
      <c r="J131" s="336">
        <v>400000000</v>
      </c>
      <c r="K131" s="335">
        <v>100000000</v>
      </c>
      <c r="L131" s="337">
        <v>6041650000</v>
      </c>
      <c r="M131" s="338">
        <v>8.2190780219780279</v>
      </c>
      <c r="N131" s="338">
        <v>95.901719999999997</v>
      </c>
      <c r="O131" s="338">
        <v>8.5703134646365307</v>
      </c>
      <c r="P131" s="338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5">
        <v>530000000</v>
      </c>
      <c r="H132" s="35">
        <v>106203320000</v>
      </c>
      <c r="I132" s="117">
        <v>57.637735849056604</v>
      </c>
      <c r="J132" s="151">
        <v>523870000</v>
      </c>
      <c r="K132" s="325">
        <v>6130000</v>
      </c>
      <c r="L132" s="326">
        <v>6047780000</v>
      </c>
      <c r="M132" s="327">
        <v>8.2190780219780279</v>
      </c>
      <c r="N132" s="327">
        <v>95.901719999999997</v>
      </c>
      <c r="O132" s="327">
        <v>8.5703134646365307</v>
      </c>
      <c r="P132" s="327">
        <v>8.7544564916759402</v>
      </c>
      <c r="Q132" s="327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5">
        <v>500000000</v>
      </c>
      <c r="H133" s="35">
        <v>106703320000</v>
      </c>
      <c r="I133" s="117">
        <v>72.055999999999997</v>
      </c>
      <c r="J133" s="151">
        <v>550000000</v>
      </c>
      <c r="K133" s="325">
        <v>-50000000</v>
      </c>
      <c r="L133" s="326">
        <v>5997780000</v>
      </c>
      <c r="M133" s="327">
        <v>8.1727711538461669</v>
      </c>
      <c r="N133" s="327">
        <v>95.924809999999994</v>
      </c>
      <c r="O133" s="327">
        <v>8.5199763792559704</v>
      </c>
      <c r="P133" s="327">
        <v>8.7019625765993602</v>
      </c>
      <c r="Q133" s="327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5">
        <v>500000000</v>
      </c>
      <c r="H134" s="35">
        <v>107203320000</v>
      </c>
      <c r="I134" s="117">
        <v>58.881999999999998</v>
      </c>
      <c r="J134" s="151">
        <v>500000000</v>
      </c>
      <c r="K134" s="325">
        <v>0</v>
      </c>
      <c r="L134" s="326">
        <v>5997780000</v>
      </c>
      <c r="M134" s="327">
        <v>8.1193447802197927</v>
      </c>
      <c r="N134" s="327">
        <v>95.951449999999994</v>
      </c>
      <c r="O134" s="327">
        <v>8.46193025766655</v>
      </c>
      <c r="P134" s="327">
        <v>8.6414450853917106</v>
      </c>
      <c r="Q134" s="327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5">
        <v>550000000</v>
      </c>
      <c r="H135" s="35">
        <v>107753320000</v>
      </c>
      <c r="I135" s="117">
        <v>103.04181818181819</v>
      </c>
      <c r="J135" s="151">
        <v>600420000</v>
      </c>
      <c r="K135" s="325">
        <v>-50420000</v>
      </c>
      <c r="L135" s="326">
        <v>5947360000</v>
      </c>
      <c r="M135" s="327">
        <v>8.0601425824175834</v>
      </c>
      <c r="N135" s="327">
        <v>95.980969999999999</v>
      </c>
      <c r="O135" s="327">
        <v>8.3976465151556408</v>
      </c>
      <c r="P135" s="327">
        <v>8.5744441184264293</v>
      </c>
      <c r="Q135" s="327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5">
        <v>450000000</v>
      </c>
      <c r="H136" s="35">
        <v>108203320000</v>
      </c>
      <c r="I136" s="117">
        <v>83.493333333333325</v>
      </c>
      <c r="J136" s="151">
        <v>450000000</v>
      </c>
      <c r="K136" s="325">
        <v>0</v>
      </c>
      <c r="L136" s="326">
        <v>5947360000</v>
      </c>
      <c r="M136" s="327">
        <v>7.9553755494505554</v>
      </c>
      <c r="N136" s="327">
        <v>96.033209999999997</v>
      </c>
      <c r="O136" s="327">
        <v>8.2839837900353004</v>
      </c>
      <c r="P136" s="327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5">
        <v>462090000</v>
      </c>
      <c r="H137" s="35">
        <v>108665410000</v>
      </c>
      <c r="I137" s="117">
        <v>175.38222222222223</v>
      </c>
      <c r="J137" s="151">
        <v>411570000</v>
      </c>
      <c r="K137" s="325">
        <v>50520000</v>
      </c>
      <c r="L137" s="326">
        <v>5997880000</v>
      </c>
      <c r="M137" s="327">
        <v>7.8754365384615355</v>
      </c>
      <c r="N137" s="327">
        <v>96.073070000000001</v>
      </c>
      <c r="O137" s="327">
        <v>8.1973403561076292</v>
      </c>
      <c r="P137" s="327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5">
        <v>500000000</v>
      </c>
      <c r="H138" s="35">
        <v>109165410000</v>
      </c>
      <c r="I138" s="117">
        <v>69.006</v>
      </c>
      <c r="J138" s="151">
        <v>500000000</v>
      </c>
      <c r="K138" s="325">
        <v>0</v>
      </c>
      <c r="L138" s="326">
        <v>5997880000</v>
      </c>
      <c r="M138" s="327">
        <v>7.8281469780219846</v>
      </c>
      <c r="N138" s="327">
        <v>96.096649999999997</v>
      </c>
      <c r="O138" s="327">
        <v>8.1461184942680003</v>
      </c>
      <c r="P138" s="327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5">
        <v>105900000</v>
      </c>
      <c r="H139" s="35">
        <v>109271310000</v>
      </c>
      <c r="I139" s="117">
        <v>-57.64</v>
      </c>
      <c r="J139" s="151">
        <v>0</v>
      </c>
      <c r="K139" s="325">
        <v>105900000</v>
      </c>
      <c r="L139" s="326">
        <v>6103780000</v>
      </c>
      <c r="M139" s="327">
        <v>7.8281469780219846</v>
      </c>
      <c r="N139" s="327">
        <v>96.096649999999997</v>
      </c>
      <c r="O139" s="327">
        <v>8.1461184942679949</v>
      </c>
      <c r="P139" s="327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5">
        <v>250000000</v>
      </c>
      <c r="H140" s="35">
        <v>109521310000</v>
      </c>
      <c r="I140" s="117">
        <v>48.707999999999998</v>
      </c>
      <c r="J140" s="151">
        <v>550000000</v>
      </c>
      <c r="K140" s="325">
        <v>-300000000</v>
      </c>
      <c r="L140" s="326">
        <v>5803780000</v>
      </c>
      <c r="M140" s="327">
        <v>8.059140163934428</v>
      </c>
      <c r="N140" s="327">
        <v>95.959389999999999</v>
      </c>
      <c r="O140" s="327">
        <v>8.4446359588635946</v>
      </c>
      <c r="P140" s="327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5">
        <v>300000000</v>
      </c>
      <c r="H141" s="35">
        <v>109821310000</v>
      </c>
      <c r="I141" s="117">
        <v>26.493333333333336</v>
      </c>
      <c r="J141" s="151">
        <v>500000000</v>
      </c>
      <c r="K141" s="325">
        <v>-200000000</v>
      </c>
      <c r="L141" s="326">
        <v>5603780000</v>
      </c>
      <c r="M141" s="327">
        <v>8.2103942307692446</v>
      </c>
      <c r="N141" s="327">
        <v>95.906049999999993</v>
      </c>
      <c r="O141" s="327">
        <v>8.5608720521481629</v>
      </c>
      <c r="P141" s="327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5">
        <v>250000000</v>
      </c>
      <c r="H142" s="35">
        <v>110071310000</v>
      </c>
      <c r="I142" s="117">
        <v>104.64</v>
      </c>
      <c r="J142" s="151">
        <v>0</v>
      </c>
      <c r="K142" s="325">
        <v>250000000</v>
      </c>
      <c r="L142" s="326">
        <v>5853780000</v>
      </c>
      <c r="M142" s="327">
        <v>8.1974186813186805</v>
      </c>
      <c r="N142" s="327">
        <v>95.912520000000001</v>
      </c>
      <c r="O142" s="327">
        <v>8.5467660335883995</v>
      </c>
      <c r="P142" s="327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5">
        <v>250000000</v>
      </c>
      <c r="H143" s="35">
        <v>110321310000</v>
      </c>
      <c r="I143" s="117">
        <v>91.116</v>
      </c>
      <c r="J143" s="151">
        <v>0</v>
      </c>
      <c r="K143" s="325">
        <v>250000000</v>
      </c>
      <c r="L143" s="326">
        <v>6103780000</v>
      </c>
      <c r="M143" s="327">
        <v>8.2821307692307808</v>
      </c>
      <c r="N143" s="327">
        <v>95.870279999999994</v>
      </c>
      <c r="O143" s="327">
        <v>8.6388928552527258</v>
      </c>
      <c r="P143" s="327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5">
        <v>250000000</v>
      </c>
      <c r="H144" s="35">
        <v>110571310000</v>
      </c>
      <c r="I144" s="117">
        <v>15.14</v>
      </c>
      <c r="J144" s="151">
        <v>0</v>
      </c>
      <c r="K144" s="325">
        <v>250000000</v>
      </c>
      <c r="L144" s="326">
        <v>6353780000</v>
      </c>
      <c r="M144" s="327">
        <v>8.3944384615384688</v>
      </c>
      <c r="N144" s="327">
        <v>95.814279999999997</v>
      </c>
      <c r="O144" s="327">
        <v>8.7611559169869757</v>
      </c>
      <c r="P144" s="327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5">
        <v>350000000</v>
      </c>
      <c r="H145" s="35">
        <v>110921310000</v>
      </c>
      <c r="I145" s="117">
        <v>53.965714285714284</v>
      </c>
      <c r="J145" s="151">
        <v>455790000</v>
      </c>
      <c r="K145" s="325">
        <v>-105790000</v>
      </c>
      <c r="L145" s="326">
        <v>6247990000</v>
      </c>
      <c r="M145" s="327">
        <v>8.4219337912088044</v>
      </c>
      <c r="N145" s="327">
        <v>95.800569999999993</v>
      </c>
      <c r="O145" s="327">
        <v>8.79111031511483</v>
      </c>
      <c r="P145" s="327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5">
        <v>357870000</v>
      </c>
      <c r="H146" s="35">
        <v>111279180000</v>
      </c>
      <c r="I146" s="117">
        <v>30.822857142857142</v>
      </c>
      <c r="J146" s="151">
        <v>500000000</v>
      </c>
      <c r="K146" s="325">
        <v>-142130000</v>
      </c>
      <c r="L146" s="326">
        <v>6105860000</v>
      </c>
      <c r="M146" s="327">
        <v>8.5797662087912183</v>
      </c>
      <c r="N146" s="327">
        <v>95.721869999999996</v>
      </c>
      <c r="O146" s="327">
        <v>8.9632246097900286</v>
      </c>
      <c r="P146" s="327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5">
        <v>220000000</v>
      </c>
      <c r="H147" s="35">
        <v>111499180000</v>
      </c>
      <c r="I147" s="117">
        <v>78.736363636363635</v>
      </c>
      <c r="J147" s="151">
        <v>0</v>
      </c>
      <c r="K147" s="325">
        <v>220000000</v>
      </c>
      <c r="L147" s="326">
        <v>6325860000</v>
      </c>
      <c r="M147" s="327">
        <v>8.730118131868128</v>
      </c>
      <c r="N147" s="327">
        <v>95.646900000000002</v>
      </c>
      <c r="O147" s="327">
        <v>9.1274449374398205</v>
      </c>
      <c r="P147" s="327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5">
        <v>300000000</v>
      </c>
      <c r="H148" s="35">
        <v>111799180000</v>
      </c>
      <c r="I148" s="117">
        <v>136.50333333333333</v>
      </c>
      <c r="J148" s="151">
        <v>500000000</v>
      </c>
      <c r="K148" s="325">
        <v>-200000000</v>
      </c>
      <c r="L148" s="326">
        <v>6125860000</v>
      </c>
      <c r="M148" s="327">
        <v>8.7571321428571345</v>
      </c>
      <c r="N148" s="327">
        <v>95.633430000000004</v>
      </c>
      <c r="O148" s="327">
        <v>9.1569779969798564</v>
      </c>
      <c r="P148" s="327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5">
        <v>300000000</v>
      </c>
      <c r="H149" s="35">
        <v>112099180000</v>
      </c>
      <c r="I149" s="117">
        <v>147.83333333333331</v>
      </c>
      <c r="J149" s="151">
        <v>0</v>
      </c>
      <c r="K149" s="325">
        <v>300000000</v>
      </c>
      <c r="L149" s="326">
        <v>6425860000</v>
      </c>
      <c r="M149" s="327">
        <v>8.7571521978021956</v>
      </c>
      <c r="N149" s="327">
        <v>95.633420000000001</v>
      </c>
      <c r="O149" s="327">
        <v>9.1569999251330714</v>
      </c>
      <c r="P149" s="327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5">
        <v>250000000</v>
      </c>
      <c r="H150" s="35">
        <v>112349180000</v>
      </c>
      <c r="I150" s="117">
        <v>194.39599999999999</v>
      </c>
      <c r="J150" s="151">
        <v>0</v>
      </c>
      <c r="K150" s="325">
        <v>250000000</v>
      </c>
      <c r="L150" s="326">
        <v>6675860000</v>
      </c>
      <c r="M150" s="327">
        <v>8.7289549450549426</v>
      </c>
      <c r="N150" s="327">
        <v>95.647480000000002</v>
      </c>
      <c r="O150" s="327">
        <v>9.1261734705973865</v>
      </c>
      <c r="P150" s="327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5">
        <v>250000000</v>
      </c>
      <c r="H151" s="35">
        <v>112599180000</v>
      </c>
      <c r="I151" s="117">
        <v>91.903999999999996</v>
      </c>
      <c r="J151" s="151">
        <v>0</v>
      </c>
      <c r="K151" s="325">
        <v>250000000</v>
      </c>
      <c r="L151" s="326">
        <v>6925860000</v>
      </c>
      <c r="M151" s="327">
        <v>8.7231791208791076</v>
      </c>
      <c r="N151" s="327">
        <v>95.650360000000006</v>
      </c>
      <c r="O151" s="327">
        <v>9.1198602084499303</v>
      </c>
      <c r="P151" s="327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5">
        <v>200000000</v>
      </c>
      <c r="H152" s="35">
        <v>112799180000</v>
      </c>
      <c r="I152" s="117">
        <v>197.55</v>
      </c>
      <c r="J152" s="151">
        <v>0</v>
      </c>
      <c r="K152" s="325">
        <v>200000000</v>
      </c>
      <c r="L152" s="326">
        <v>7125860000</v>
      </c>
      <c r="M152" s="327">
        <v>8.6978296703296767</v>
      </c>
      <c r="N152" s="327">
        <v>95.662999999999997</v>
      </c>
      <c r="O152" s="327">
        <v>9.0921564976319758</v>
      </c>
      <c r="P152" s="327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5">
        <v>300000000</v>
      </c>
      <c r="H153" s="35">
        <v>113099180000</v>
      </c>
      <c r="I153" s="117">
        <v>110.42666666666668</v>
      </c>
      <c r="J153" s="151">
        <v>530000000</v>
      </c>
      <c r="K153" s="325">
        <v>-230000000</v>
      </c>
      <c r="L153" s="326">
        <v>6895860000</v>
      </c>
      <c r="M153" s="327">
        <v>8.6586423076923023</v>
      </c>
      <c r="N153" s="327">
        <v>95.682540000000003</v>
      </c>
      <c r="O153" s="327">
        <v>9.0493441203507974</v>
      </c>
      <c r="P153" s="327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5">
        <v>300000000</v>
      </c>
      <c r="H154" s="35">
        <v>113399180000</v>
      </c>
      <c r="I154" s="117">
        <v>100.1</v>
      </c>
      <c r="J154" s="151">
        <v>500000000</v>
      </c>
      <c r="K154" s="325">
        <v>-200000000</v>
      </c>
      <c r="L154" s="326">
        <v>6695860000</v>
      </c>
      <c r="M154" s="327">
        <v>8.5890717032967014</v>
      </c>
      <c r="N154" s="327">
        <v>95.717230000000001</v>
      </c>
      <c r="O154" s="327">
        <v>8.9733809715311459</v>
      </c>
      <c r="P154" s="327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5">
        <v>300000000</v>
      </c>
      <c r="H155" s="35">
        <v>113699180000</v>
      </c>
      <c r="I155" s="117">
        <v>85.13</v>
      </c>
      <c r="J155" s="151">
        <v>500000000</v>
      </c>
      <c r="K155" s="325">
        <v>-200000000</v>
      </c>
      <c r="L155" s="326">
        <v>6495860000</v>
      </c>
      <c r="M155" s="327">
        <v>8.5390346153846064</v>
      </c>
      <c r="N155" s="327">
        <v>95.742180000000005</v>
      </c>
      <c r="O155" s="327">
        <v>8.9187802234966931</v>
      </c>
      <c r="P155" s="327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5">
        <v>286000000</v>
      </c>
      <c r="H156" s="35">
        <v>113985180000</v>
      </c>
      <c r="I156" s="117">
        <v>78.72</v>
      </c>
      <c r="J156" s="151">
        <v>0</v>
      </c>
      <c r="K156" s="325">
        <v>286000000</v>
      </c>
      <c r="L156" s="326">
        <v>6781860000</v>
      </c>
      <c r="M156" s="327">
        <v>8.4751395604395618</v>
      </c>
      <c r="N156" s="327">
        <v>95.774039999999999</v>
      </c>
      <c r="O156" s="327">
        <v>8.8490989420928283</v>
      </c>
      <c r="P156" s="327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5">
        <v>400000000</v>
      </c>
      <c r="H157" s="35">
        <v>114385180000</v>
      </c>
      <c r="I157" s="117">
        <v>70.91</v>
      </c>
      <c r="J157" s="151">
        <v>550000000</v>
      </c>
      <c r="K157" s="325">
        <v>-150000000</v>
      </c>
      <c r="L157" s="326">
        <v>6631860000</v>
      </c>
      <c r="M157" s="327">
        <v>8.4071934065934144</v>
      </c>
      <c r="N157" s="327">
        <v>95.807919999999996</v>
      </c>
      <c r="O157" s="327">
        <v>8.775050545501264</v>
      </c>
      <c r="P157" s="327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5">
        <v>260000000</v>
      </c>
      <c r="H158" s="35">
        <v>114645180000</v>
      </c>
      <c r="I158" s="117">
        <v>52.926923076923075</v>
      </c>
      <c r="J158" s="151">
        <v>0</v>
      </c>
      <c r="K158" s="325">
        <v>260000000</v>
      </c>
      <c r="L158" s="326">
        <v>6891860000</v>
      </c>
      <c r="M158" s="327">
        <v>8.3841703296703258</v>
      </c>
      <c r="N158" s="327">
        <v>95.819400000000002</v>
      </c>
      <c r="O158" s="327">
        <v>8.7499716442289621</v>
      </c>
      <c r="P158" s="327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5">
        <v>450000000</v>
      </c>
      <c r="H159" s="35">
        <v>115095180000</v>
      </c>
      <c r="I159" s="117">
        <v>53.086666666666673</v>
      </c>
      <c r="J159" s="151">
        <v>450000000</v>
      </c>
      <c r="K159" s="325">
        <v>0</v>
      </c>
      <c r="L159" s="326">
        <v>6891860000</v>
      </c>
      <c r="M159" s="327">
        <v>8.2946450549450486</v>
      </c>
      <c r="N159" s="327">
        <v>95.864040000000003</v>
      </c>
      <c r="O159" s="327">
        <v>8.6525093819799874</v>
      </c>
      <c r="P159" s="327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5">
        <v>300000000</v>
      </c>
      <c r="H160" s="35">
        <v>115395180000</v>
      </c>
      <c r="I160" s="293">
        <v>27.473333333333333</v>
      </c>
      <c r="J160" s="151">
        <v>0</v>
      </c>
      <c r="K160" s="325">
        <v>300000000</v>
      </c>
      <c r="L160" s="326">
        <v>7191860000</v>
      </c>
      <c r="M160" s="370">
        <v>8.2629782967033005</v>
      </c>
      <c r="N160" s="370">
        <v>95.879829999999998</v>
      </c>
      <c r="O160" s="370">
        <v>8.6180568913225031</v>
      </c>
      <c r="P160" s="370">
        <v>8.8042573571997629</v>
      </c>
      <c r="Q160" s="369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5">
        <v>350000000</v>
      </c>
      <c r="H161" s="35">
        <v>115745180000</v>
      </c>
      <c r="I161" s="293">
        <v>86.59142857142858</v>
      </c>
      <c r="J161" s="151">
        <v>462090000</v>
      </c>
      <c r="K161" s="325">
        <v>-112090000</v>
      </c>
      <c r="L161" s="326">
        <v>7079770000</v>
      </c>
      <c r="M161" s="370">
        <v>8.2046986263736272</v>
      </c>
      <c r="N161" s="370">
        <v>95.90889</v>
      </c>
      <c r="O161" s="370">
        <v>8.5546799951220649</v>
      </c>
      <c r="P161" s="370">
        <v>8.7381518031537375</v>
      </c>
      <c r="Q161" s="369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5">
        <v>438000000</v>
      </c>
      <c r="H162" s="35">
        <v>116183180000</v>
      </c>
      <c r="I162" s="293">
        <v>150.07999999999998</v>
      </c>
      <c r="J162" s="151">
        <v>0</v>
      </c>
      <c r="K162" s="325">
        <v>438000000</v>
      </c>
      <c r="L162" s="326">
        <v>7517770000</v>
      </c>
      <c r="M162" s="370">
        <v>8.1486450549450478</v>
      </c>
      <c r="N162" s="370">
        <v>95.936840000000004</v>
      </c>
      <c r="O162" s="370">
        <v>8.4937601185791056</v>
      </c>
      <c r="P162" s="370">
        <v>8.6746280409938592</v>
      </c>
      <c r="Q162" s="369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5">
        <v>350000000</v>
      </c>
      <c r="H163" s="35">
        <v>116533180000</v>
      </c>
      <c r="I163" s="293">
        <v>58.748571428571431</v>
      </c>
      <c r="J163" s="151">
        <v>500000000</v>
      </c>
      <c r="K163" s="325">
        <v>-150000000</v>
      </c>
      <c r="L163" s="326">
        <v>7367770000</v>
      </c>
      <c r="M163" s="370">
        <v>8.1130475274725349</v>
      </c>
      <c r="N163" s="370">
        <v>95.954589999999996</v>
      </c>
      <c r="O163" s="370">
        <v>8.4550906084560786</v>
      </c>
      <c r="P163" s="370">
        <v>8.6343153443012142</v>
      </c>
      <c r="Q163" s="369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5">
        <v>300000000</v>
      </c>
      <c r="H164" s="35">
        <v>116833180000</v>
      </c>
      <c r="I164" s="293">
        <v>38.229999999999997</v>
      </c>
      <c r="J164" s="151">
        <v>0</v>
      </c>
      <c r="K164" s="325">
        <v>300000000</v>
      </c>
      <c r="L164" s="326">
        <v>7667770000</v>
      </c>
      <c r="M164" s="370">
        <v>8.0524799999999992</v>
      </c>
      <c r="N164" s="370">
        <v>95.984790000000004</v>
      </c>
      <c r="O164" s="370">
        <v>8.3893308444041867</v>
      </c>
      <c r="P164" s="370">
        <v>8.5657784644139987</v>
      </c>
      <c r="Q164" s="369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5">
        <v>300000000</v>
      </c>
      <c r="H165" s="35">
        <v>117133180000</v>
      </c>
      <c r="I165" s="117">
        <v>25.38666666666667</v>
      </c>
      <c r="J165" s="151">
        <v>105900000</v>
      </c>
      <c r="K165" s="325">
        <v>194100000</v>
      </c>
      <c r="L165" s="326">
        <v>7861870000</v>
      </c>
      <c r="M165" s="327">
        <v>8.1305999999999994</v>
      </c>
      <c r="N165" s="327">
        <v>95.945840000000004</v>
      </c>
      <c r="O165" s="327">
        <v>8.4741512549117264</v>
      </c>
      <c r="P165" s="327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5">
        <v>252030000</v>
      </c>
      <c r="H166" s="35">
        <v>117385210000</v>
      </c>
      <c r="I166" s="117">
        <v>-15.989999999999998</v>
      </c>
      <c r="J166" s="151">
        <v>250000000</v>
      </c>
      <c r="K166" s="325">
        <v>2030000</v>
      </c>
      <c r="L166" s="326">
        <v>7863900000</v>
      </c>
      <c r="M166" s="327">
        <v>8.1951293842351571</v>
      </c>
      <c r="N166" s="327">
        <v>95.91366151251836</v>
      </c>
      <c r="O166" s="327">
        <v>8.5442774835215261</v>
      </c>
      <c r="P166" s="327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5">
        <v>299270000</v>
      </c>
      <c r="H167" s="35">
        <v>117684480000</v>
      </c>
      <c r="I167" s="117">
        <v>-0.24333333333333335</v>
      </c>
      <c r="J167" s="151">
        <v>300000000</v>
      </c>
      <c r="K167" s="325">
        <v>-730000</v>
      </c>
      <c r="L167" s="326">
        <v>7863170000</v>
      </c>
      <c r="M167" s="327">
        <v>8.68</v>
      </c>
      <c r="N167" s="327">
        <v>95.888599999999997</v>
      </c>
      <c r="O167" s="327">
        <v>8.5989263686091117</v>
      </c>
      <c r="P167" s="327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5">
        <v>300000000</v>
      </c>
      <c r="H168" s="35">
        <v>117984480000</v>
      </c>
      <c r="I168" s="117">
        <v>63.106666666666669</v>
      </c>
      <c r="J168" s="151">
        <v>250000000</v>
      </c>
      <c r="K168" s="325">
        <v>50000000</v>
      </c>
      <c r="L168" s="326">
        <v>7913170000</v>
      </c>
      <c r="M168" s="327">
        <v>8.296750824175831</v>
      </c>
      <c r="N168" s="327">
        <v>95.862989999999996</v>
      </c>
      <c r="O168" s="327">
        <v>8.6548007986980497</v>
      </c>
      <c r="P168" s="327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5">
        <v>300000000</v>
      </c>
      <c r="H169" s="35">
        <v>118284480000</v>
      </c>
      <c r="I169" s="117">
        <v>10.9</v>
      </c>
      <c r="J169" s="151">
        <v>250000000</v>
      </c>
      <c r="K169" s="325">
        <v>50000000</v>
      </c>
      <c r="L169" s="326">
        <v>7963170000</v>
      </c>
      <c r="M169" s="327">
        <v>8.3140000000000001</v>
      </c>
      <c r="N169" s="327">
        <v>95.854389999999995</v>
      </c>
      <c r="O169" s="327">
        <v>8.6735704821897954</v>
      </c>
      <c r="P169" s="327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5">
        <v>300000000</v>
      </c>
      <c r="H170" s="35">
        <v>118584480000</v>
      </c>
      <c r="I170" s="117">
        <v>29.310000000000002</v>
      </c>
      <c r="J170" s="151">
        <v>250000000</v>
      </c>
      <c r="K170" s="325">
        <v>50000000</v>
      </c>
      <c r="L170" s="326">
        <v>8013170000</v>
      </c>
      <c r="M170" s="327">
        <v>8.75</v>
      </c>
      <c r="N170" s="327">
        <v>95.823449999999994</v>
      </c>
      <c r="O170" s="327">
        <v>8.7411255563466863</v>
      </c>
      <c r="P170" s="327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5">
        <v>268260000</v>
      </c>
      <c r="H171" s="35">
        <v>118852740000</v>
      </c>
      <c r="I171" s="117">
        <v>7.1533333333333342</v>
      </c>
      <c r="J171" s="151">
        <v>350000000</v>
      </c>
      <c r="K171" s="325">
        <v>-81740000</v>
      </c>
      <c r="L171" s="326">
        <v>7931430000</v>
      </c>
      <c r="M171" s="327">
        <v>8.75</v>
      </c>
      <c r="N171" s="327">
        <v>95.784490000000005</v>
      </c>
      <c r="O171" s="327">
        <v>8.8262537524155853</v>
      </c>
      <c r="P171" s="327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1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1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1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1"/>
    </row>
    <row r="177" spans="1:18" ht="15">
      <c r="A177" s="372">
        <v>45261</v>
      </c>
      <c r="B177" s="261">
        <v>0</v>
      </c>
      <c r="C177" s="373">
        <v>45289</v>
      </c>
      <c r="D177" s="374"/>
      <c r="E177" s="375">
        <v>0</v>
      </c>
      <c r="F177" s="262">
        <v>0</v>
      </c>
      <c r="G177" s="375">
        <v>0</v>
      </c>
      <c r="H177" s="262">
        <v>0</v>
      </c>
      <c r="I177" s="376"/>
      <c r="J177" s="262">
        <v>250000000</v>
      </c>
      <c r="K177" s="375">
        <v>-250000000</v>
      </c>
      <c r="L177" s="377">
        <v>7501670000</v>
      </c>
      <c r="M177" s="378"/>
      <c r="N177" s="379"/>
      <c r="O177" s="378"/>
      <c r="P177" s="379"/>
      <c r="Q177" s="379"/>
      <c r="R177" s="371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1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1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1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1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1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9">
        <v>7.7741199999999999</v>
      </c>
      <c r="N226" s="369">
        <v>96.123589999999993</v>
      </c>
      <c r="O226" s="369">
        <v>8.0876285998514685</v>
      </c>
      <c r="P226" s="369">
        <v>8.2516129440885599</v>
      </c>
      <c r="Q226" s="369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9">
        <v>7.7721299999999998</v>
      </c>
      <c r="N227" s="369">
        <v>96.124579999999995</v>
      </c>
      <c r="O227" s="369">
        <v>8.0854798184642505</v>
      </c>
      <c r="P227" s="369">
        <v>8.2493770339606911</v>
      </c>
      <c r="Q227" s="369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9">
        <v>7.7733600000000003</v>
      </c>
      <c r="N228" s="369">
        <v>96.12397</v>
      </c>
      <c r="O228" s="369">
        <v>8.086803809842511</v>
      </c>
      <c r="P228" s="369">
        <v>8.2507547077742487</v>
      </c>
      <c r="Q228" s="369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9">
        <v>7.7942900000000002</v>
      </c>
      <c r="N229" s="369">
        <v>96.113529999999997</v>
      </c>
      <c r="O229" s="369">
        <v>8.1094662018648496</v>
      </c>
      <c r="P229" s="369">
        <v>8.2743373300962375</v>
      </c>
      <c r="Q229" s="369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9">
        <v>7.7301000000000002</v>
      </c>
      <c r="N230" s="369">
        <v>96.145539999999997</v>
      </c>
      <c r="O230" s="369">
        <v>8.0399968127989698</v>
      </c>
      <c r="P230" s="369">
        <v>8.2020552164857143</v>
      </c>
      <c r="Q230" s="369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9">
        <v>7.6997799999999996</v>
      </c>
      <c r="N231" s="369">
        <v>96.160659999999993</v>
      </c>
      <c r="O231" s="369">
        <v>8.0071988635740325</v>
      </c>
      <c r="P231" s="369">
        <v>8.1679377314584745</v>
      </c>
      <c r="Q231" s="369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9">
        <v>7.6509799999999997</v>
      </c>
      <c r="N232" s="369">
        <v>96.184989999999999</v>
      </c>
      <c r="O232" s="369">
        <v>7.9544444444050937</v>
      </c>
      <c r="P232" s="369">
        <v>8.1130721989977737</v>
      </c>
      <c r="Q232" s="369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9">
        <v>7.61043</v>
      </c>
      <c r="N233" s="369">
        <v>96.205209999999994</v>
      </c>
      <c r="O233" s="369">
        <v>7.9106219865904421</v>
      </c>
      <c r="P233" s="369">
        <v>8.0675066767573291</v>
      </c>
      <c r="Q233" s="369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9">
        <v>7.57782</v>
      </c>
      <c r="N234" s="369">
        <v>96.221469999999997</v>
      </c>
      <c r="O234" s="369">
        <v>7.8753953289698861</v>
      </c>
      <c r="P234" s="369">
        <v>8.0308858399439131</v>
      </c>
      <c r="Q234" s="369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9">
        <v>7.5369999999999999</v>
      </c>
      <c r="N235" s="369">
        <v>96.242000000000004</v>
      </c>
      <c r="O235" s="369">
        <v>7.8299999999999992</v>
      </c>
      <c r="P235" s="369">
        <v>7.9799999999999995</v>
      </c>
      <c r="Q235" s="369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9">
        <v>7.4779999999999998</v>
      </c>
      <c r="N236" s="369">
        <v>96.271000000000001</v>
      </c>
      <c r="O236" s="369">
        <v>7.7700000000000005</v>
      </c>
      <c r="P236" s="369">
        <v>7.9200000000000008</v>
      </c>
      <c r="Q236" s="369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9">
        <v>7.4169999999999998</v>
      </c>
      <c r="N237" s="369">
        <v>96.302000000000007</v>
      </c>
      <c r="O237" s="369">
        <v>7.7</v>
      </c>
      <c r="P237" s="369">
        <v>7.85</v>
      </c>
      <c r="Q237" s="369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9">
        <v>7.3810000000000002</v>
      </c>
      <c r="N238" s="369">
        <v>96.32</v>
      </c>
      <c r="O238" s="369">
        <v>7.66</v>
      </c>
      <c r="P238" s="369">
        <v>7.8100000000000005</v>
      </c>
      <c r="Q238" s="369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9">
        <v>7.3524399999999996</v>
      </c>
      <c r="N239" s="369">
        <v>96.333849999999998</v>
      </c>
      <c r="O239" s="369">
        <v>7.6322535446457147</v>
      </c>
      <c r="P239" s="369">
        <v>7.7782908449014476</v>
      </c>
      <c r="Q239" s="369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9">
        <v>7.3341099999999999</v>
      </c>
      <c r="N240" s="369">
        <v>96.34299</v>
      </c>
      <c r="O240" s="369">
        <v>7.6125034748646065</v>
      </c>
      <c r="P240" s="369">
        <v>7.7577859225207657</v>
      </c>
      <c r="Q240" s="369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9">
        <v>7.3228200000000001</v>
      </c>
      <c r="N241" s="369">
        <v>96.328559999999996</v>
      </c>
      <c r="O241" s="369">
        <v>7.6436860960578628</v>
      </c>
      <c r="P241" s="369">
        <v>7.7901612451512836</v>
      </c>
      <c r="Q241" s="369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9">
        <v>7.3144400000000003</v>
      </c>
      <c r="N242" s="369">
        <v>96.352800000000002</v>
      </c>
      <c r="O242" s="369">
        <v>7.5913098118991416</v>
      </c>
      <c r="P242" s="369">
        <v>7.7357844082216243</v>
      </c>
      <c r="Q242" s="369">
        <v>7.6262499999999998</v>
      </c>
    </row>
    <row r="243" spans="1:17" ht="15">
      <c r="A243" s="100"/>
      <c r="B243" s="151"/>
      <c r="C243" s="50"/>
      <c r="D243" s="50"/>
      <c r="E243" s="151"/>
      <c r="F243" s="151"/>
      <c r="G243" s="151"/>
      <c r="H243" s="151"/>
      <c r="I243" s="396"/>
      <c r="J243" s="151"/>
      <c r="K243" s="151"/>
      <c r="L243" s="344"/>
      <c r="M243" s="398"/>
      <c r="N243" s="398"/>
      <c r="O243" s="398"/>
      <c r="P243" s="398"/>
      <c r="Q243" s="398"/>
    </row>
    <row r="244" spans="1:17">
      <c r="I244" s="397"/>
    </row>
    <row r="245" spans="1:17">
      <c r="I245" s="397"/>
    </row>
    <row r="246" spans="1:17">
      <c r="I246" s="393"/>
    </row>
    <row r="247" spans="1:17">
      <c r="I247" s="393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293"/>
  <sheetViews>
    <sheetView zoomScaleNormal="100" workbookViewId="0">
      <pane xSplit="1" ySplit="3" topLeftCell="B269" activePane="bottomRight" state="frozen"/>
      <selection pane="topRight" activeCell="B1" sqref="B1"/>
      <selection pane="bottomLeft" activeCell="A5" sqref="A5"/>
      <selection pane="bottomRight" activeCell="A288" sqref="A288"/>
    </sheetView>
  </sheetViews>
  <sheetFormatPr defaultColWidth="8.81640625" defaultRowHeight="13.2"/>
  <cols>
    <col min="1" max="1" width="8.54296875" style="26" customWidth="1"/>
    <col min="2" max="2" width="9.81640625" style="7" customWidth="1"/>
    <col min="3" max="4" width="8.81640625" style="27" customWidth="1"/>
    <col min="5" max="5" width="10.81640625" style="8" customWidth="1"/>
    <col min="6" max="6" width="10.1796875" style="8" customWidth="1"/>
    <col min="7" max="7" width="9.81640625" style="7" customWidth="1"/>
    <col min="8" max="8" width="9.54296875" style="7" customWidth="1"/>
    <col min="9" max="9" width="10.1796875" style="8" customWidth="1"/>
    <col min="10" max="10" width="10.81640625" style="8" customWidth="1"/>
    <col min="11" max="11" width="11.81640625" style="6" customWidth="1"/>
    <col min="12" max="12" width="8.1796875" style="8" customWidth="1"/>
    <col min="13" max="13" width="8.453125" style="28" customWidth="1"/>
    <col min="14" max="14" width="8.54296875" style="8" customWidth="1"/>
    <col min="15" max="16" width="7.81640625" style="8" customWidth="1"/>
    <col min="17" max="16384" width="8.81640625" style="8"/>
  </cols>
  <sheetData>
    <row r="1" spans="1:16" s="1" customFormat="1" ht="16.2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ht="12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1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1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8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8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8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8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8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8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8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8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8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8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4">
        <v>8.9973136549035395</v>
      </c>
      <c r="O177" s="334">
        <v>9.0978586172370903</v>
      </c>
      <c r="P177" s="334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3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3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3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3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3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3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3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3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3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3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6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3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3">
        <v>9.3645065062119794</v>
      </c>
      <c r="O196" s="343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3">
        <v>9.3148019192880405</v>
      </c>
      <c r="O197" s="343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3">
        <v>9.32875489194757</v>
      </c>
      <c r="O198" s="343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3">
        <v>9.3037271555583647</v>
      </c>
      <c r="O199" s="343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3">
        <v>9.1524471059663171</v>
      </c>
      <c r="O201" s="343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3">
        <v>9.0732145032962013</v>
      </c>
      <c r="O202" s="343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3">
        <v>8.9960343485987408</v>
      </c>
      <c r="O203" s="343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3">
        <v>8.9003037990090359</v>
      </c>
      <c r="O204" s="343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3">
        <v>8.8332168539258618</v>
      </c>
      <c r="O205" s="343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3">
        <v>8.7599540163244356</v>
      </c>
      <c r="O206" s="343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3">
        <v>8.6616748605993976</v>
      </c>
      <c r="O207" s="343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3">
        <v>8.5791548475774491</v>
      </c>
      <c r="O208" s="343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3">
        <v>8.511764601370162</v>
      </c>
      <c r="O209" s="343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3">
        <v>8.499135091377461</v>
      </c>
      <c r="O210" s="343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3">
        <v>8.6045808684981164</v>
      </c>
      <c r="O211" s="343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3">
        <v>8.6096550453564014</v>
      </c>
      <c r="O212" s="343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3">
        <v>8.6823842644402429</v>
      </c>
      <c r="O213" s="343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3">
        <v>8.7189057081034864</v>
      </c>
      <c r="O214" s="343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3">
        <v>8.7645838682596366</v>
      </c>
      <c r="O215" s="343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3">
        <v>8.7967734515885567</v>
      </c>
      <c r="O216" s="343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9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9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9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9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9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9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9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9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9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9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40">
        <f>E272-B272</f>
        <v>208600000</v>
      </c>
      <c r="G272" s="105">
        <v>330000000</v>
      </c>
      <c r="H272" s="380">
        <f>0.632121212121212*100</f>
        <v>63.212121212121197</v>
      </c>
      <c r="I272" s="105">
        <v>350000000</v>
      </c>
      <c r="J272" s="105">
        <v>-20000000</v>
      </c>
      <c r="K272" s="342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40">
        <f>E273-B273</f>
        <v>198550000</v>
      </c>
      <c r="G273" s="105">
        <v>300000000</v>
      </c>
      <c r="H273" s="380">
        <f>0.661833333333333*100</f>
        <v>66.183333333333309</v>
      </c>
      <c r="I273" s="105">
        <v>255150000</v>
      </c>
      <c r="J273" s="105">
        <v>44850000</v>
      </c>
      <c r="K273" s="342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40">
        <f>E274-B274</f>
        <v>247360000</v>
      </c>
      <c r="G274" s="105">
        <v>180890000</v>
      </c>
      <c r="H274" s="380">
        <f>1.37422222222222*100</f>
        <v>137.42222222222199</v>
      </c>
      <c r="I274" s="105">
        <v>149030000</v>
      </c>
      <c r="J274" s="105">
        <v>31860000</v>
      </c>
      <c r="K274" s="342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40">
        <v>0</v>
      </c>
      <c r="G275" s="105">
        <v>0</v>
      </c>
      <c r="H275" s="380">
        <v>91.695999999999998</v>
      </c>
      <c r="I275" s="105">
        <v>350000000</v>
      </c>
      <c r="J275" s="105">
        <v>-350000000</v>
      </c>
      <c r="K275" s="342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40">
        <v>229240000</v>
      </c>
      <c r="G276" s="105">
        <v>250000000</v>
      </c>
      <c r="H276" s="380">
        <v>91.695999999999998</v>
      </c>
      <c r="I276" s="105">
        <v>350000000</v>
      </c>
      <c r="J276" s="105">
        <v>-350000000</v>
      </c>
      <c r="K276" s="342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40">
        <v>341630000</v>
      </c>
      <c r="G277" s="105">
        <v>340000000</v>
      </c>
      <c r="H277" s="380">
        <v>100.47941176470587</v>
      </c>
      <c r="I277" s="105">
        <v>321360000</v>
      </c>
      <c r="J277" s="105">
        <v>18640000</v>
      </c>
      <c r="K277" s="342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40">
        <v>578790000</v>
      </c>
      <c r="G278" s="105">
        <v>340000000</v>
      </c>
      <c r="H278" s="380">
        <v>170.23235294117646</v>
      </c>
      <c r="I278" s="105">
        <v>300000000</v>
      </c>
      <c r="J278" s="105">
        <v>40000000</v>
      </c>
      <c r="K278" s="342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40">
        <v>241820000</v>
      </c>
      <c r="G279" s="105">
        <v>340000000</v>
      </c>
      <c r="H279" s="380">
        <v>71.123529411764707</v>
      </c>
      <c r="I279" s="105">
        <v>300000000</v>
      </c>
      <c r="J279" s="105">
        <v>40000000</v>
      </c>
      <c r="K279" s="342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40">
        <v>378350000</v>
      </c>
      <c r="G280" s="105">
        <v>330000000</v>
      </c>
      <c r="H280" s="380">
        <v>114.65151515151516</v>
      </c>
      <c r="I280" s="105">
        <v>330000000</v>
      </c>
      <c r="J280" s="105">
        <v>0</v>
      </c>
      <c r="K280" s="342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40">
        <v>111010000</v>
      </c>
      <c r="G281" s="105">
        <v>340000000</v>
      </c>
      <c r="H281" s="380">
        <v>32.65</v>
      </c>
      <c r="I281" s="105">
        <v>350000000</v>
      </c>
      <c r="J281" s="105">
        <v>-10000000</v>
      </c>
      <c r="K281" s="342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40">
        <v>113100000</v>
      </c>
      <c r="G282" s="105">
        <v>330000000</v>
      </c>
      <c r="H282" s="380">
        <v>34.272727272727273</v>
      </c>
      <c r="I282" s="105">
        <v>300000000</v>
      </c>
      <c r="J282" s="105">
        <v>30000000</v>
      </c>
      <c r="K282" s="342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40">
        <v>145590000</v>
      </c>
      <c r="G283" s="105">
        <v>340000000</v>
      </c>
      <c r="H283" s="380">
        <v>44.118181818181817</v>
      </c>
      <c r="I283" s="105">
        <v>330000000</v>
      </c>
      <c r="J283" s="105">
        <v>10000000</v>
      </c>
      <c r="K283" s="342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40">
        <v>119980000</v>
      </c>
      <c r="G284" s="105">
        <v>330000000</v>
      </c>
      <c r="H284" s="380">
        <v>36.357575757575752</v>
      </c>
      <c r="I284" s="105">
        <v>300000000</v>
      </c>
      <c r="J284" s="105">
        <v>30000000</v>
      </c>
      <c r="K284" s="342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40">
        <v>228750000</v>
      </c>
      <c r="G285" s="105">
        <v>340000000</v>
      </c>
      <c r="H285" s="380">
        <v>67.279411764705884</v>
      </c>
      <c r="I285" s="105">
        <v>300000000</v>
      </c>
      <c r="J285" s="105">
        <v>40000000</v>
      </c>
      <c r="K285" s="342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40">
        <v>207950000</v>
      </c>
      <c r="G286" s="105">
        <v>371330000</v>
      </c>
      <c r="H286" s="380">
        <v>63.015151515151516</v>
      </c>
      <c r="I286" s="105">
        <v>330000000</v>
      </c>
      <c r="J286" s="105">
        <v>41330000</v>
      </c>
      <c r="K286" s="342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40">
        <v>409440000</v>
      </c>
      <c r="G287" s="105">
        <v>330000000</v>
      </c>
      <c r="H287" s="380">
        <v>124.07272727272726</v>
      </c>
      <c r="I287" s="105">
        <v>330000000</v>
      </c>
      <c r="J287" s="105">
        <v>0</v>
      </c>
      <c r="K287" s="342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40">
        <v>40000000</v>
      </c>
      <c r="G288" s="105">
        <v>370000000</v>
      </c>
      <c r="H288" s="380">
        <v>11.76470588235294</v>
      </c>
      <c r="I288" s="105">
        <v>330000000</v>
      </c>
      <c r="J288" s="105">
        <v>40000000</v>
      </c>
      <c r="K288" s="342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/>
      <c r="B289" s="151"/>
      <c r="C289" s="50"/>
      <c r="D289" s="50"/>
      <c r="E289" s="115"/>
      <c r="F289" s="399"/>
      <c r="H289" s="396"/>
      <c r="I289" s="7"/>
      <c r="J289" s="7"/>
      <c r="K289" s="400"/>
      <c r="L289" s="401"/>
      <c r="M289" s="401"/>
      <c r="N289" s="402"/>
      <c r="O289" s="402"/>
      <c r="P289" s="402"/>
    </row>
    <row r="290" spans="1:16">
      <c r="H290" s="393"/>
    </row>
    <row r="291" spans="1:16">
      <c r="H291" s="393"/>
    </row>
    <row r="292" spans="1:16">
      <c r="H292" s="393"/>
    </row>
    <row r="293" spans="1:16">
      <c r="H293" s="393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70"/>
  <sheetViews>
    <sheetView zoomScale="112" zoomScaleNormal="112" workbookViewId="0">
      <pane xSplit="1" ySplit="3" topLeftCell="B251" activePane="bottomRight" state="frozen"/>
      <selection pane="topRight" activeCell="B1" sqref="B1"/>
      <selection pane="bottomLeft" activeCell="A5" sqref="A5"/>
      <selection pane="bottomRight" activeCell="A265" sqref="A265"/>
    </sheetView>
  </sheetViews>
  <sheetFormatPr defaultColWidth="8.81640625" defaultRowHeight="13.2"/>
  <cols>
    <col min="1" max="1" width="7.81640625" style="26" customWidth="1"/>
    <col min="2" max="2" width="9.81640625" style="7" customWidth="1"/>
    <col min="3" max="4" width="8.81640625" style="27" customWidth="1"/>
    <col min="5" max="5" width="11.08984375" style="8" customWidth="1"/>
    <col min="6" max="6" width="10.453125" style="8" customWidth="1"/>
    <col min="7" max="7" width="10" style="7" customWidth="1"/>
    <col min="8" max="8" width="9.1796875" style="7" customWidth="1"/>
    <col min="9" max="9" width="10.54296875" style="8" customWidth="1"/>
    <col min="10" max="10" width="9.81640625" style="8" customWidth="1"/>
    <col min="11" max="11" width="11.81640625" style="6" customWidth="1"/>
    <col min="12" max="12" width="7.453125" style="28" customWidth="1"/>
    <col min="13" max="13" width="7.453125" style="8" customWidth="1"/>
    <col min="14" max="14" width="8.81640625" style="8" customWidth="1"/>
    <col min="15" max="15" width="7.453125" style="8" customWidth="1"/>
    <col min="16" max="16" width="7.54296875" style="8" customWidth="1"/>
    <col min="17" max="16384" width="8.81640625" style="8"/>
  </cols>
  <sheetData>
    <row r="1" spans="1:17" s="1" customFormat="1" ht="16.2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6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30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4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4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4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4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4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4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4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80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80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80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80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80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80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80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80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80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80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80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80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80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80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80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80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/>
      <c r="B266" s="151"/>
      <c r="C266" s="50"/>
      <c r="D266" s="50"/>
      <c r="E266" s="151"/>
      <c r="F266" s="151"/>
      <c r="G266" s="151"/>
      <c r="H266" s="396"/>
      <c r="I266" s="151"/>
      <c r="J266" s="151"/>
      <c r="K266" s="344"/>
      <c r="L266" s="345"/>
      <c r="M266" s="199"/>
      <c r="N266" s="199"/>
      <c r="O266" s="199"/>
      <c r="P266" s="199"/>
    </row>
    <row r="267" spans="1:16">
      <c r="H267" s="397"/>
    </row>
    <row r="268" spans="1:16">
      <c r="H268" s="397"/>
    </row>
    <row r="269" spans="1:16">
      <c r="H269" s="393"/>
    </row>
    <row r="270" spans="1:16">
      <c r="H270" s="393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81640625" defaultRowHeight="13.2"/>
  <cols>
    <col min="1" max="1" width="8.81640625" style="26"/>
    <col min="2" max="2" width="10" style="7" customWidth="1"/>
    <col min="3" max="3" width="8.81640625" style="27"/>
    <col min="4" max="4" width="8.81640625" style="8"/>
    <col min="5" max="5" width="11.08984375" style="8" customWidth="1"/>
    <col min="6" max="6" width="10" style="8" customWidth="1"/>
    <col min="7" max="7" width="11.1796875" style="8" customWidth="1"/>
    <col min="8" max="8" width="9.08984375" style="8" customWidth="1"/>
    <col min="9" max="9" width="7.54296875" style="8" customWidth="1"/>
    <col min="10" max="10" width="9.81640625" style="8" customWidth="1"/>
    <col min="11" max="11" width="12" style="6" customWidth="1"/>
    <col min="12" max="12" width="8.81640625" style="28" customWidth="1"/>
    <col min="13" max="13" width="8.81640625" style="8" customWidth="1"/>
    <col min="14" max="14" width="8.81640625" style="8"/>
    <col min="15" max="15" width="11.54296875" style="8" customWidth="1"/>
    <col min="16" max="16384" width="8.81640625" style="8"/>
  </cols>
  <sheetData>
    <row r="1" spans="1:18" s="1" customFormat="1" ht="16.2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2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67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I96"/>
  <sheetViews>
    <sheetView tabSelected="1" zoomScale="89" zoomScaleNormal="89" workbookViewId="0">
      <pane xSplit="2" ySplit="3" topLeftCell="C68" activePane="bottomRight" state="frozen"/>
      <selection pane="topRight" activeCell="C1" sqref="C1"/>
      <selection pane="bottomLeft" activeCell="A4" sqref="A4"/>
      <selection pane="bottomRight" activeCell="B90" sqref="B90"/>
    </sheetView>
  </sheetViews>
  <sheetFormatPr defaultColWidth="8.81640625" defaultRowHeight="13.2"/>
  <cols>
    <col min="1" max="1" width="6.81640625" style="6" customWidth="1"/>
    <col min="2" max="2" width="6.81640625" style="2" customWidth="1"/>
    <col min="3" max="3" width="10" style="7" customWidth="1"/>
    <col min="4" max="4" width="12.54296875" style="7" customWidth="1"/>
    <col min="5" max="5" width="12.453125" style="7" customWidth="1"/>
    <col min="6" max="6" width="11.81640625" style="7" customWidth="1"/>
    <col min="7" max="7" width="12" style="318" customWidth="1"/>
    <col min="8" max="8" width="13" style="7" customWidth="1"/>
    <col min="9" max="9" width="12.81640625" style="7" customWidth="1"/>
    <col min="10" max="10" width="11.81640625" style="7" customWidth="1"/>
    <col min="11" max="13" width="9.81640625" style="7" customWidth="1"/>
    <col min="14" max="14" width="12.08984375" style="318" customWidth="1"/>
    <col min="15" max="15" width="8.984375E-2" style="7" customWidth="1"/>
    <col min="16" max="17" width="9.81640625" style="7" customWidth="1"/>
    <col min="18" max="18" width="10" style="7" customWidth="1"/>
    <col min="19" max="19" width="10.08984375" style="7" customWidth="1"/>
    <col min="20" max="20" width="10.1796875" style="7" customWidth="1"/>
    <col min="21" max="21" width="10.6328125" style="7" customWidth="1"/>
    <col min="22" max="22" width="10.54296875" style="7" customWidth="1"/>
    <col min="23" max="23" width="13.6328125" style="319" bestFit="1" customWidth="1"/>
    <col min="24" max="25" width="10" style="319" customWidth="1"/>
    <col min="26" max="26" width="10.453125" style="319" customWidth="1"/>
    <col min="27" max="27" width="11" style="319" customWidth="1"/>
    <col min="28" max="28" width="11" style="7" customWidth="1"/>
    <col min="29" max="29" width="10.08984375" style="7" customWidth="1"/>
    <col min="30" max="30" width="10.36328125" style="7" customWidth="1"/>
    <col min="31" max="32" width="12.1796875" style="7" customWidth="1"/>
    <col min="33" max="33" width="12" style="7" customWidth="1"/>
    <col min="34" max="34" width="12.54296875" style="318" customWidth="1"/>
    <col min="35" max="35" width="13.1796875" style="318" customWidth="1"/>
    <col min="36" max="36" width="12.81640625" style="8" bestFit="1" customWidth="1"/>
    <col min="37" max="37" width="13.54296875" style="8" customWidth="1"/>
    <col min="38" max="16384" width="8.81640625" style="8"/>
  </cols>
  <sheetData>
    <row r="1" spans="1:35" s="1" customFormat="1" ht="17.25" customHeight="1" thickBot="1">
      <c r="A1" s="308"/>
      <c r="B1" s="308"/>
      <c r="C1" s="308" t="s">
        <v>88</v>
      </c>
      <c r="D1" s="309"/>
      <c r="E1" s="309"/>
      <c r="F1" s="309"/>
      <c r="G1" s="310"/>
      <c r="H1" s="309"/>
      <c r="I1" s="309"/>
      <c r="J1" s="309"/>
      <c r="K1" s="309"/>
      <c r="L1" s="309"/>
      <c r="M1" s="309"/>
      <c r="N1" s="310"/>
      <c r="O1" s="309"/>
      <c r="P1" s="309"/>
      <c r="Q1" s="309"/>
      <c r="R1" s="309"/>
      <c r="S1" s="309"/>
      <c r="T1" s="309"/>
      <c r="U1" s="309"/>
      <c r="V1" s="309"/>
      <c r="W1" s="311"/>
      <c r="X1" s="311"/>
      <c r="Y1" s="311"/>
      <c r="Z1" s="311"/>
      <c r="AA1" s="311"/>
      <c r="AB1" s="309"/>
      <c r="AC1" s="309"/>
      <c r="AD1" s="309"/>
      <c r="AE1" s="309"/>
      <c r="AF1" s="309"/>
      <c r="AG1" s="309"/>
      <c r="AH1" s="310"/>
      <c r="AI1" s="312"/>
    </row>
    <row r="2" spans="1:35" s="71" customFormat="1" ht="12.6" thickTop="1">
      <c r="A2" s="406" t="s">
        <v>89</v>
      </c>
      <c r="B2" s="407"/>
      <c r="C2" s="58" t="s">
        <v>90</v>
      </c>
      <c r="D2" s="313"/>
      <c r="E2" s="313"/>
      <c r="F2" s="313"/>
      <c r="G2" s="58" t="s">
        <v>91</v>
      </c>
      <c r="H2" s="314">
        <v>3.5499999999999997E-2</v>
      </c>
      <c r="I2" s="314">
        <v>3.7999999999999999E-2</v>
      </c>
      <c r="J2" s="314">
        <v>0.04</v>
      </c>
      <c r="K2" s="314">
        <v>4.4999999999999998E-2</v>
      </c>
      <c r="L2" s="314">
        <v>4.4999999999999998E-2</v>
      </c>
      <c r="M2" s="314">
        <v>4.8000000000000001E-2</v>
      </c>
      <c r="N2" s="58" t="s">
        <v>92</v>
      </c>
      <c r="O2" s="314">
        <v>9.5000000000000001E-2</v>
      </c>
      <c r="P2" s="314">
        <v>8.2500000000000004E-2</v>
      </c>
      <c r="Q2" s="314">
        <v>7.7499999999999999E-2</v>
      </c>
      <c r="R2" s="314">
        <v>8.7499999999999994E-2</v>
      </c>
      <c r="S2" s="314">
        <v>8.8499999999999995E-2</v>
      </c>
      <c r="T2" s="314">
        <v>0.105</v>
      </c>
      <c r="U2" s="314">
        <v>8.5000000000000006E-2</v>
      </c>
      <c r="V2" s="314">
        <v>8.5000000000000006E-2</v>
      </c>
      <c r="W2" s="314">
        <v>0.08</v>
      </c>
      <c r="X2" s="314">
        <v>8.5000000000000006E-2</v>
      </c>
      <c r="Y2" s="314">
        <v>0.08</v>
      </c>
      <c r="Z2" s="314">
        <v>0.09</v>
      </c>
      <c r="AA2" s="314">
        <v>9.5000000000000001E-2</v>
      </c>
      <c r="AB2" s="314">
        <v>9.5000000000000001E-2</v>
      </c>
      <c r="AC2" s="314">
        <v>9.8000000000000004E-2</v>
      </c>
      <c r="AD2" s="314">
        <v>0.1</v>
      </c>
      <c r="AE2" s="314">
        <v>9.8500000000000004E-2</v>
      </c>
      <c r="AF2" s="314">
        <v>0.1</v>
      </c>
      <c r="AG2" s="314">
        <v>0.10249999999999999</v>
      </c>
      <c r="AH2" s="58" t="s">
        <v>93</v>
      </c>
      <c r="AI2" s="315" t="s">
        <v>91</v>
      </c>
    </row>
    <row r="3" spans="1:35" s="71" customFormat="1" ht="15" customHeight="1" thickBot="1">
      <c r="A3" s="408" t="s">
        <v>5</v>
      </c>
      <c r="B3" s="409"/>
      <c r="C3" s="316" t="s">
        <v>94</v>
      </c>
      <c r="D3" s="316" t="s">
        <v>95</v>
      </c>
      <c r="E3" s="316" t="s">
        <v>96</v>
      </c>
      <c r="F3" s="316" t="s">
        <v>97</v>
      </c>
      <c r="G3" s="316" t="s">
        <v>98</v>
      </c>
      <c r="H3" s="316" t="s">
        <v>99</v>
      </c>
      <c r="I3" s="316" t="s">
        <v>100</v>
      </c>
      <c r="J3" s="316" t="s">
        <v>101</v>
      </c>
      <c r="K3" s="316" t="s">
        <v>102</v>
      </c>
      <c r="L3" s="316" t="s">
        <v>103</v>
      </c>
      <c r="M3" s="316" t="s">
        <v>104</v>
      </c>
      <c r="N3" s="316" t="s">
        <v>105</v>
      </c>
      <c r="O3" s="316" t="s">
        <v>106</v>
      </c>
      <c r="P3" s="316" t="s">
        <v>107</v>
      </c>
      <c r="Q3" s="316" t="s">
        <v>108</v>
      </c>
      <c r="R3" s="316" t="s">
        <v>109</v>
      </c>
      <c r="S3" s="316" t="s">
        <v>110</v>
      </c>
      <c r="T3" s="316" t="s">
        <v>111</v>
      </c>
      <c r="U3" s="316" t="s">
        <v>112</v>
      </c>
      <c r="V3" s="316" t="s">
        <v>113</v>
      </c>
      <c r="W3" s="316" t="s">
        <v>114</v>
      </c>
      <c r="X3" s="316" t="s">
        <v>127</v>
      </c>
      <c r="Y3" s="316" t="s">
        <v>115</v>
      </c>
      <c r="Z3" s="316" t="s">
        <v>116</v>
      </c>
      <c r="AA3" s="316" t="s">
        <v>117</v>
      </c>
      <c r="AB3" s="316" t="s">
        <v>118</v>
      </c>
      <c r="AC3" s="316" t="s">
        <v>119</v>
      </c>
      <c r="AD3" s="316" t="s">
        <v>120</v>
      </c>
      <c r="AE3" s="316" t="s">
        <v>121</v>
      </c>
      <c r="AF3" s="316" t="s">
        <v>122</v>
      </c>
      <c r="AG3" s="316" t="s">
        <v>123</v>
      </c>
      <c r="AH3" s="316" t="s">
        <v>124</v>
      </c>
      <c r="AI3" s="317" t="s">
        <v>125</v>
      </c>
    </row>
    <row r="4" spans="1:35" ht="12.75" customHeight="1" thickTop="1">
      <c r="A4" s="6">
        <v>2018</v>
      </c>
      <c r="B4" s="301" t="s">
        <v>75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147">
        <f>SUM(H4:K4)</f>
        <v>3520500000</v>
      </c>
      <c r="O4" s="17">
        <v>1240640000</v>
      </c>
      <c r="P4" s="17">
        <v>2721350000</v>
      </c>
      <c r="Q4" s="17">
        <v>1424240000</v>
      </c>
      <c r="R4" s="17">
        <v>2435030000</v>
      </c>
      <c r="S4" s="17"/>
      <c r="T4" s="17">
        <v>3203250000</v>
      </c>
      <c r="U4" s="17">
        <v>2734970000</v>
      </c>
      <c r="V4" s="17"/>
      <c r="W4" s="17">
        <v>2123780000</v>
      </c>
      <c r="X4" s="17"/>
      <c r="Y4" s="17">
        <v>2047510000</v>
      </c>
      <c r="Z4" s="17">
        <v>1680470000</v>
      </c>
      <c r="AA4" s="17">
        <v>1460850000</v>
      </c>
      <c r="AB4" s="17">
        <v>1179350000</v>
      </c>
      <c r="AC4" s="17">
        <v>1634040000</v>
      </c>
      <c r="AD4" s="17"/>
      <c r="AE4" s="17">
        <v>1164850000</v>
      </c>
      <c r="AF4" s="17"/>
      <c r="AG4" s="17"/>
      <c r="AH4" s="18">
        <f t="shared" ref="AH4:AH20" si="1">SUM(P4:AE4)</f>
        <v>23809690000</v>
      </c>
      <c r="AI4" s="302">
        <f>G4+N4+AH4</f>
        <v>45467080000</v>
      </c>
    </row>
    <row r="5" spans="1:35" ht="12.75" customHeight="1">
      <c r="B5" s="301" t="s">
        <v>76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147">
        <f>SUM(H5:K5)</f>
        <v>3582820000</v>
      </c>
      <c r="O5" s="98">
        <v>956910000</v>
      </c>
      <c r="P5" s="98">
        <v>2739900000</v>
      </c>
      <c r="Q5" s="98">
        <v>1424240000</v>
      </c>
      <c r="R5" s="98">
        <v>2651470000</v>
      </c>
      <c r="S5" s="98"/>
      <c r="T5" s="98">
        <v>3203250000</v>
      </c>
      <c r="U5" s="98">
        <v>2813820000</v>
      </c>
      <c r="V5" s="98"/>
      <c r="W5" s="98">
        <v>2227350000</v>
      </c>
      <c r="X5" s="98"/>
      <c r="Y5" s="98">
        <v>2072510000</v>
      </c>
      <c r="Z5" s="98">
        <v>1691400000</v>
      </c>
      <c r="AA5" s="98">
        <v>1472180000</v>
      </c>
      <c r="AB5" s="98">
        <v>1189350000</v>
      </c>
      <c r="AC5" s="98">
        <v>1639040000</v>
      </c>
      <c r="AD5" s="98"/>
      <c r="AE5" s="98">
        <v>1169850000</v>
      </c>
      <c r="AF5" s="98"/>
      <c r="AG5" s="98"/>
      <c r="AH5" s="147">
        <f t="shared" si="1"/>
        <v>24294360000</v>
      </c>
      <c r="AI5" s="302">
        <f t="shared" ref="AI5:AI56" si="2">G5+N5+AH5</f>
        <v>47214070000</v>
      </c>
    </row>
    <row r="6" spans="1:35" ht="12.75" customHeight="1">
      <c r="B6" s="301" t="s">
        <v>77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147">
        <f>SUM(H6:K6)</f>
        <v>3693170000</v>
      </c>
      <c r="O6" s="98">
        <v>956910000</v>
      </c>
      <c r="P6" s="98">
        <v>2779900000</v>
      </c>
      <c r="Q6" s="98">
        <v>1424240000</v>
      </c>
      <c r="R6" s="98">
        <v>2699470000</v>
      </c>
      <c r="S6" s="98"/>
      <c r="T6" s="98">
        <v>3203250000</v>
      </c>
      <c r="U6" s="98">
        <v>2838820000</v>
      </c>
      <c r="V6" s="98"/>
      <c r="W6" s="98">
        <v>2250850000</v>
      </c>
      <c r="X6" s="98"/>
      <c r="Y6" s="98">
        <v>2097510000</v>
      </c>
      <c r="Z6" s="98">
        <v>1701400000</v>
      </c>
      <c r="AA6" s="98">
        <v>1482180000</v>
      </c>
      <c r="AB6" s="98">
        <v>1199350000</v>
      </c>
      <c r="AC6" s="98">
        <v>1644040000</v>
      </c>
      <c r="AD6" s="98"/>
      <c r="AE6" s="98">
        <v>1174850000</v>
      </c>
      <c r="AF6" s="98"/>
      <c r="AG6" s="98"/>
      <c r="AH6" s="147">
        <f t="shared" si="1"/>
        <v>24495860000</v>
      </c>
      <c r="AI6" s="302">
        <f t="shared" si="2"/>
        <v>47658810000</v>
      </c>
    </row>
    <row r="7" spans="1:35" ht="12.75" customHeight="1">
      <c r="B7" s="301" t="s">
        <v>78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147">
        <f>SUM(H7:K7)</f>
        <v>3715170000</v>
      </c>
      <c r="O7" s="98">
        <v>630670000</v>
      </c>
      <c r="P7" s="98">
        <v>2824800000</v>
      </c>
      <c r="Q7" s="98">
        <v>1424240000</v>
      </c>
      <c r="R7" s="98">
        <v>2800290000</v>
      </c>
      <c r="S7" s="98"/>
      <c r="T7" s="98">
        <v>3203250000</v>
      </c>
      <c r="U7" s="98">
        <v>2966440000</v>
      </c>
      <c r="V7" s="98"/>
      <c r="W7" s="98">
        <v>2326570000</v>
      </c>
      <c r="X7" s="98"/>
      <c r="Y7" s="98">
        <v>2132410000</v>
      </c>
      <c r="Z7" s="98">
        <v>1761190000</v>
      </c>
      <c r="AA7" s="98">
        <v>1510960000</v>
      </c>
      <c r="AB7" s="98">
        <v>1231760000</v>
      </c>
      <c r="AC7" s="98">
        <v>1659590000</v>
      </c>
      <c r="AD7" s="98"/>
      <c r="AE7" s="98">
        <v>1176430000</v>
      </c>
      <c r="AF7" s="98"/>
      <c r="AG7" s="98"/>
      <c r="AH7" s="147">
        <f t="shared" si="1"/>
        <v>25017930000</v>
      </c>
      <c r="AI7" s="302">
        <f t="shared" si="2"/>
        <v>48450720000</v>
      </c>
    </row>
    <row r="8" spans="1:35" ht="12.75" customHeight="1">
      <c r="B8" s="301" t="s">
        <v>79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147">
        <f>SUM(H8:K8)</f>
        <v>3770760000</v>
      </c>
      <c r="O8" s="98">
        <v>630670000</v>
      </c>
      <c r="P8" s="98">
        <v>2849800000</v>
      </c>
      <c r="Q8" s="98">
        <v>1424240000</v>
      </c>
      <c r="R8" s="98">
        <v>2830290000</v>
      </c>
      <c r="S8" s="98"/>
      <c r="T8" s="98">
        <v>3203250000</v>
      </c>
      <c r="U8" s="98">
        <v>2996440000</v>
      </c>
      <c r="V8" s="98"/>
      <c r="W8" s="98">
        <v>2356570000</v>
      </c>
      <c r="X8" s="98"/>
      <c r="Y8" s="98">
        <v>2132410000</v>
      </c>
      <c r="Z8" s="98">
        <v>1762690000</v>
      </c>
      <c r="AA8" s="98">
        <v>1512040000</v>
      </c>
      <c r="AB8" s="98">
        <v>1231760000</v>
      </c>
      <c r="AC8" s="98">
        <v>1659940000</v>
      </c>
      <c r="AD8" s="98"/>
      <c r="AE8" s="98">
        <v>1177630000</v>
      </c>
      <c r="AF8" s="98"/>
      <c r="AG8" s="98"/>
      <c r="AH8" s="18">
        <f t="shared" si="1"/>
        <v>25137060000</v>
      </c>
      <c r="AI8" s="302">
        <f t="shared" si="2"/>
        <v>49005440000</v>
      </c>
    </row>
    <row r="9" spans="1:35" ht="12.75" customHeight="1">
      <c r="B9" s="301" t="s">
        <v>80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>
        <v>0</v>
      </c>
      <c r="M9" s="98"/>
      <c r="N9" s="18">
        <f t="shared" ref="N9:N20" si="3">SUM(H9:L9)</f>
        <v>3797360000</v>
      </c>
      <c r="O9" s="98">
        <v>630670000</v>
      </c>
      <c r="P9" s="98">
        <v>2864800000</v>
      </c>
      <c r="Q9" s="98">
        <v>1424240000</v>
      </c>
      <c r="R9" s="98">
        <v>2830290000</v>
      </c>
      <c r="S9" s="98">
        <v>12500000</v>
      </c>
      <c r="T9" s="98">
        <v>3203250000</v>
      </c>
      <c r="U9" s="98">
        <v>3026440000</v>
      </c>
      <c r="V9" s="98"/>
      <c r="W9" s="98">
        <v>2386570000</v>
      </c>
      <c r="X9" s="98"/>
      <c r="Y9" s="98">
        <v>2132810000</v>
      </c>
      <c r="Z9" s="98">
        <v>1769030000</v>
      </c>
      <c r="AA9" s="98">
        <v>1516240000</v>
      </c>
      <c r="AB9" s="98">
        <v>1241760000</v>
      </c>
      <c r="AC9" s="98">
        <v>1669940000</v>
      </c>
      <c r="AD9" s="98"/>
      <c r="AE9" s="98">
        <v>1187630000</v>
      </c>
      <c r="AF9" s="98"/>
      <c r="AG9" s="98"/>
      <c r="AH9" s="18">
        <f t="shared" si="1"/>
        <v>25265500000</v>
      </c>
      <c r="AI9" s="302">
        <f t="shared" si="2"/>
        <v>49360480000</v>
      </c>
    </row>
    <row r="10" spans="1:35" ht="12.75" customHeight="1">
      <c r="B10" s="301" t="s">
        <v>81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>
        <v>5000000</v>
      </c>
      <c r="M10" s="98"/>
      <c r="N10" s="18">
        <f t="shared" si="3"/>
        <v>3972360000</v>
      </c>
      <c r="O10" s="98" t="s">
        <v>82</v>
      </c>
      <c r="P10" s="98">
        <v>2944800000</v>
      </c>
      <c r="Q10" s="98">
        <v>1424240000</v>
      </c>
      <c r="R10" s="98">
        <v>2830290000</v>
      </c>
      <c r="S10" s="98">
        <v>235550000</v>
      </c>
      <c r="T10" s="98">
        <v>3424000000</v>
      </c>
      <c r="U10" s="98">
        <v>3106440000</v>
      </c>
      <c r="V10" s="98"/>
      <c r="W10" s="98">
        <v>2507370000</v>
      </c>
      <c r="X10" s="98"/>
      <c r="Y10" s="98">
        <v>2203810000</v>
      </c>
      <c r="Z10" s="98">
        <v>1795030000</v>
      </c>
      <c r="AA10" s="98">
        <v>1548640000</v>
      </c>
      <c r="AB10" s="98">
        <v>1259760000</v>
      </c>
      <c r="AC10" s="98">
        <v>1686940000</v>
      </c>
      <c r="AD10" s="98"/>
      <c r="AE10" s="98">
        <v>1203630000</v>
      </c>
      <c r="AF10" s="98"/>
      <c r="AG10" s="98"/>
      <c r="AH10" s="18">
        <f t="shared" si="1"/>
        <v>26170500000</v>
      </c>
      <c r="AI10" s="302">
        <f t="shared" si="2"/>
        <v>50728430000</v>
      </c>
    </row>
    <row r="11" spans="1:35" ht="12.75" customHeight="1">
      <c r="B11" s="301" t="s">
        <v>83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>
        <v>25000000</v>
      </c>
      <c r="M11" s="98"/>
      <c r="N11" s="18">
        <f t="shared" si="3"/>
        <v>4067360000</v>
      </c>
      <c r="O11" s="98"/>
      <c r="P11" s="98">
        <v>2945050000</v>
      </c>
      <c r="Q11" s="98">
        <v>1424240000</v>
      </c>
      <c r="R11" s="98">
        <v>2830290000</v>
      </c>
      <c r="S11" s="98">
        <v>265550000</v>
      </c>
      <c r="T11" s="98">
        <v>3424000000</v>
      </c>
      <c r="U11" s="98">
        <v>3136440000</v>
      </c>
      <c r="V11" s="98"/>
      <c r="W11" s="98">
        <v>2537370000</v>
      </c>
      <c r="X11" s="98"/>
      <c r="Y11" s="98">
        <v>2203810000</v>
      </c>
      <c r="Z11" s="98">
        <v>1805030000</v>
      </c>
      <c r="AA11" s="98">
        <v>1548640000</v>
      </c>
      <c r="AB11" s="98">
        <v>1269760000</v>
      </c>
      <c r="AC11" s="98">
        <v>1687940000</v>
      </c>
      <c r="AD11" s="98"/>
      <c r="AE11" s="98">
        <v>1203630000</v>
      </c>
      <c r="AF11" s="98"/>
      <c r="AG11" s="98"/>
      <c r="AH11" s="18">
        <f t="shared" si="1"/>
        <v>26281750000</v>
      </c>
      <c r="AI11" s="302">
        <f t="shared" si="2"/>
        <v>51120880000</v>
      </c>
    </row>
    <row r="12" spans="1:35" ht="12.75" customHeight="1">
      <c r="B12" s="301" t="s">
        <v>84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>
        <v>45000000</v>
      </c>
      <c r="M12" s="98"/>
      <c r="N12" s="18">
        <f t="shared" si="3"/>
        <v>4162360000</v>
      </c>
      <c r="O12" s="98"/>
      <c r="P12" s="98">
        <v>2960050000</v>
      </c>
      <c r="Q12" s="98">
        <v>1424240000</v>
      </c>
      <c r="R12" s="98">
        <v>2830290000</v>
      </c>
      <c r="S12" s="98">
        <v>295550000</v>
      </c>
      <c r="T12" s="98">
        <v>3424000000</v>
      </c>
      <c r="U12" s="98">
        <v>3166440000</v>
      </c>
      <c r="V12" s="98"/>
      <c r="W12" s="98">
        <v>2567370000</v>
      </c>
      <c r="X12" s="98"/>
      <c r="Y12" s="98">
        <v>2228810000</v>
      </c>
      <c r="Z12" s="98">
        <v>1830030000</v>
      </c>
      <c r="AA12" s="98">
        <v>1558640000</v>
      </c>
      <c r="AB12" s="98">
        <v>1279760000</v>
      </c>
      <c r="AC12" s="98">
        <v>1697940000</v>
      </c>
      <c r="AD12" s="98"/>
      <c r="AE12" s="98">
        <v>1213630000</v>
      </c>
      <c r="AF12" s="98"/>
      <c r="AG12" s="98"/>
      <c r="AH12" s="18">
        <f t="shared" si="1"/>
        <v>26476750000</v>
      </c>
      <c r="AI12" s="302">
        <f t="shared" si="2"/>
        <v>51910880000</v>
      </c>
    </row>
    <row r="13" spans="1:35" ht="12.75" customHeight="1">
      <c r="B13" s="301" t="s">
        <v>85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>
        <v>65000000</v>
      </c>
      <c r="M13" s="98"/>
      <c r="N13" s="18">
        <f t="shared" si="3"/>
        <v>4263360000</v>
      </c>
      <c r="O13" s="98"/>
      <c r="P13" s="98">
        <v>2975050000</v>
      </c>
      <c r="Q13" s="98">
        <v>1424240000</v>
      </c>
      <c r="R13" s="98">
        <v>2830290000</v>
      </c>
      <c r="S13" s="98">
        <v>345550000</v>
      </c>
      <c r="T13" s="98">
        <v>3424000000</v>
      </c>
      <c r="U13" s="98">
        <v>3196440000</v>
      </c>
      <c r="V13" s="98"/>
      <c r="W13" s="98">
        <v>2617370000</v>
      </c>
      <c r="X13" s="98"/>
      <c r="Y13" s="98">
        <v>2243110000</v>
      </c>
      <c r="Z13" s="98">
        <v>1860030000</v>
      </c>
      <c r="AA13" s="98">
        <v>1586640000</v>
      </c>
      <c r="AB13" s="98">
        <v>1309760000</v>
      </c>
      <c r="AC13" s="98">
        <v>1708440000</v>
      </c>
      <c r="AD13" s="98"/>
      <c r="AE13" s="98">
        <v>1228630000</v>
      </c>
      <c r="AF13" s="98"/>
      <c r="AG13" s="98"/>
      <c r="AH13" s="18">
        <f t="shared" si="1"/>
        <v>26749550000</v>
      </c>
      <c r="AI13" s="302">
        <f t="shared" si="2"/>
        <v>52131770000</v>
      </c>
    </row>
    <row r="14" spans="1:35" ht="12.75" customHeight="1">
      <c r="B14" s="301" t="s">
        <v>86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>
        <v>100400000</v>
      </c>
      <c r="M14" s="98"/>
      <c r="N14" s="18">
        <f t="shared" si="3"/>
        <v>4624160000</v>
      </c>
      <c r="O14" s="98"/>
      <c r="P14" s="98">
        <v>3012850000</v>
      </c>
      <c r="Q14" s="98">
        <v>1424240000</v>
      </c>
      <c r="R14" s="98">
        <v>2830290000</v>
      </c>
      <c r="S14" s="98">
        <v>485550000</v>
      </c>
      <c r="T14" s="98">
        <v>3474000000</v>
      </c>
      <c r="U14" s="98">
        <v>3271440000</v>
      </c>
      <c r="V14" s="98"/>
      <c r="W14" s="98">
        <v>2757370000</v>
      </c>
      <c r="X14" s="98"/>
      <c r="Y14" s="98">
        <v>2332810000</v>
      </c>
      <c r="Z14" s="98">
        <v>1950030000</v>
      </c>
      <c r="AA14" s="98">
        <v>1647340000</v>
      </c>
      <c r="AB14" s="98">
        <v>1399760000</v>
      </c>
      <c r="AC14" s="98">
        <v>1758440000</v>
      </c>
      <c r="AD14" s="98"/>
      <c r="AE14" s="98">
        <v>1278630000</v>
      </c>
      <c r="AF14" s="98"/>
      <c r="AG14" s="98"/>
      <c r="AH14" s="18">
        <f t="shared" si="1"/>
        <v>27622750000</v>
      </c>
      <c r="AI14" s="302">
        <f t="shared" si="2"/>
        <v>53885770000</v>
      </c>
    </row>
    <row r="15" spans="1:35" ht="12.75" customHeight="1">
      <c r="A15" s="303"/>
      <c r="B15" s="304" t="s">
        <v>87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>
        <v>103400000</v>
      </c>
      <c r="M15" s="24"/>
      <c r="N15" s="25">
        <f t="shared" si="3"/>
        <v>4677960000</v>
      </c>
      <c r="O15" s="305"/>
      <c r="P15" s="99">
        <v>3052850000</v>
      </c>
      <c r="Q15" s="99">
        <v>1424240000</v>
      </c>
      <c r="R15" s="99">
        <v>2830290000</v>
      </c>
      <c r="S15" s="99">
        <v>597550000</v>
      </c>
      <c r="T15" s="99">
        <v>3524000000</v>
      </c>
      <c r="U15" s="99">
        <v>3321440000</v>
      </c>
      <c r="V15" s="99"/>
      <c r="W15" s="99">
        <v>2797370000</v>
      </c>
      <c r="X15" s="99"/>
      <c r="Y15" s="99">
        <v>2362810000</v>
      </c>
      <c r="Z15" s="99">
        <v>1970030000</v>
      </c>
      <c r="AA15" s="99">
        <v>1667340000</v>
      </c>
      <c r="AB15" s="99">
        <v>1419760000</v>
      </c>
      <c r="AC15" s="99">
        <v>1768440000</v>
      </c>
      <c r="AD15" s="99"/>
      <c r="AE15" s="99">
        <v>1288630000</v>
      </c>
      <c r="AF15" s="99"/>
      <c r="AG15" s="99"/>
      <c r="AH15" s="18">
        <f t="shared" si="1"/>
        <v>28024750000</v>
      </c>
      <c r="AI15" s="302">
        <f t="shared" si="2"/>
        <v>54491570000</v>
      </c>
    </row>
    <row r="16" spans="1:35" ht="12.75" customHeight="1">
      <c r="A16" s="6">
        <v>2019</v>
      </c>
      <c r="B16" s="301" t="s">
        <v>75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>
        <v>113400000</v>
      </c>
      <c r="M16" s="98"/>
      <c r="N16" s="18">
        <f t="shared" si="3"/>
        <v>4727960000</v>
      </c>
      <c r="O16" s="98"/>
      <c r="P16" s="98">
        <v>3067850000</v>
      </c>
      <c r="Q16" s="98">
        <v>1424240000</v>
      </c>
      <c r="R16" s="98">
        <v>2830290000</v>
      </c>
      <c r="S16" s="98">
        <v>627550000</v>
      </c>
      <c r="T16" s="98">
        <v>3524000000</v>
      </c>
      <c r="U16" s="98">
        <v>3346440000</v>
      </c>
      <c r="V16" s="98"/>
      <c r="W16" s="98">
        <v>2822370000</v>
      </c>
      <c r="X16" s="98"/>
      <c r="Y16" s="98">
        <v>2377810000</v>
      </c>
      <c r="Z16" s="98">
        <v>1980030000</v>
      </c>
      <c r="AA16" s="98">
        <v>1677340000</v>
      </c>
      <c r="AB16" s="98">
        <v>1429760000</v>
      </c>
      <c r="AC16" s="98">
        <v>1778440000</v>
      </c>
      <c r="AD16" s="98"/>
      <c r="AE16" s="98">
        <v>1298630000</v>
      </c>
      <c r="AF16" s="98"/>
      <c r="AG16" s="98"/>
      <c r="AH16" s="96">
        <f t="shared" si="1"/>
        <v>28184750000</v>
      </c>
      <c r="AI16" s="302">
        <f t="shared" si="2"/>
        <v>54894360000</v>
      </c>
    </row>
    <row r="17" spans="1:35" ht="12.75" customHeight="1">
      <c r="B17" s="301" t="s">
        <v>76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>
        <v>123400000</v>
      </c>
      <c r="M17" s="98"/>
      <c r="N17" s="18">
        <f t="shared" si="3"/>
        <v>4777960000</v>
      </c>
      <c r="O17" s="98"/>
      <c r="P17" s="98">
        <v>3082850000</v>
      </c>
      <c r="Q17" s="98">
        <v>1424240000</v>
      </c>
      <c r="R17" s="98">
        <v>2830290000</v>
      </c>
      <c r="S17" s="98">
        <v>657550000</v>
      </c>
      <c r="T17" s="98">
        <v>3524000000</v>
      </c>
      <c r="U17" s="98">
        <v>3371440000</v>
      </c>
      <c r="V17" s="98"/>
      <c r="W17" s="98">
        <v>2847370000</v>
      </c>
      <c r="X17" s="98"/>
      <c r="Y17" s="98">
        <v>2392810000</v>
      </c>
      <c r="Z17" s="98">
        <v>1990030000</v>
      </c>
      <c r="AA17" s="98">
        <v>1687340000</v>
      </c>
      <c r="AB17" s="98">
        <v>1439760000</v>
      </c>
      <c r="AC17" s="98">
        <v>1788440000</v>
      </c>
      <c r="AD17" s="98"/>
      <c r="AE17" s="98">
        <v>1308630000</v>
      </c>
      <c r="AF17" s="98"/>
      <c r="AG17" s="98"/>
      <c r="AH17" s="18">
        <f t="shared" si="1"/>
        <v>28344750000</v>
      </c>
      <c r="AI17" s="302">
        <f t="shared" si="2"/>
        <v>55104360000</v>
      </c>
    </row>
    <row r="18" spans="1:35" ht="12.75" customHeight="1">
      <c r="B18" s="301" t="s">
        <v>77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>
        <v>133400000</v>
      </c>
      <c r="M18" s="98"/>
      <c r="N18" s="18">
        <f t="shared" si="3"/>
        <v>4827960000</v>
      </c>
      <c r="O18" s="98"/>
      <c r="P18" s="98">
        <v>3097850000</v>
      </c>
      <c r="Q18" s="98">
        <v>1424240000</v>
      </c>
      <c r="R18" s="98">
        <v>2830290000</v>
      </c>
      <c r="S18" s="98">
        <v>687550000</v>
      </c>
      <c r="T18" s="98">
        <v>3524000000</v>
      </c>
      <c r="U18" s="98">
        <v>3396440000</v>
      </c>
      <c r="V18" s="98"/>
      <c r="W18" s="98">
        <v>2872370000</v>
      </c>
      <c r="X18" s="98"/>
      <c r="Y18" s="98">
        <v>2400010000</v>
      </c>
      <c r="Z18" s="98">
        <v>2000030000</v>
      </c>
      <c r="AA18" s="98">
        <v>1697340000</v>
      </c>
      <c r="AB18" s="98">
        <v>1449760000</v>
      </c>
      <c r="AC18" s="98">
        <v>1798440000</v>
      </c>
      <c r="AD18" s="98"/>
      <c r="AE18" s="98">
        <v>1318630000</v>
      </c>
      <c r="AF18" s="98"/>
      <c r="AG18" s="98"/>
      <c r="AH18" s="18">
        <f t="shared" si="1"/>
        <v>28496950000</v>
      </c>
      <c r="AI18" s="302">
        <f t="shared" si="2"/>
        <v>55306560000</v>
      </c>
    </row>
    <row r="19" spans="1:35" ht="12.75" customHeight="1">
      <c r="B19" s="301" t="s">
        <v>78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>
        <v>165050000</v>
      </c>
      <c r="M19" s="98"/>
      <c r="N19" s="18">
        <f t="shared" si="3"/>
        <v>4949610000</v>
      </c>
      <c r="O19" s="98"/>
      <c r="P19" s="98">
        <v>3097850000</v>
      </c>
      <c r="Q19" s="98">
        <v>1424240000</v>
      </c>
      <c r="R19" s="98">
        <v>2830290000</v>
      </c>
      <c r="S19" s="98">
        <v>712980000</v>
      </c>
      <c r="T19" s="98">
        <v>3524000000</v>
      </c>
      <c r="U19" s="98">
        <v>3396440000</v>
      </c>
      <c r="V19" s="98"/>
      <c r="W19" s="98">
        <v>2917370000</v>
      </c>
      <c r="X19" s="98"/>
      <c r="Y19" s="98">
        <v>2440010000</v>
      </c>
      <c r="Z19" s="98">
        <v>2035030000</v>
      </c>
      <c r="AA19" s="98">
        <v>1732340000</v>
      </c>
      <c r="AB19" s="98">
        <v>1479760000</v>
      </c>
      <c r="AC19" s="98">
        <v>1828440000</v>
      </c>
      <c r="AD19" s="98"/>
      <c r="AE19" s="98">
        <v>1343630000</v>
      </c>
      <c r="AF19" s="98"/>
      <c r="AG19" s="98"/>
      <c r="AH19" s="18">
        <f t="shared" si="1"/>
        <v>28762380000</v>
      </c>
      <c r="AI19" s="302">
        <f t="shared" si="2"/>
        <v>55817970000</v>
      </c>
    </row>
    <row r="20" spans="1:35" ht="12.75" customHeight="1">
      <c r="B20" s="301" t="s">
        <v>79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>
        <v>185050000</v>
      </c>
      <c r="M20" s="98"/>
      <c r="N20" s="18">
        <f t="shared" si="3"/>
        <v>5029610000</v>
      </c>
      <c r="O20" s="98"/>
      <c r="P20" s="98">
        <v>2124850000</v>
      </c>
      <c r="Q20" s="98">
        <v>1424240000</v>
      </c>
      <c r="R20" s="98">
        <v>2830290000</v>
      </c>
      <c r="S20" s="98">
        <v>890420000</v>
      </c>
      <c r="T20" s="98">
        <v>3524000000</v>
      </c>
      <c r="U20" s="98">
        <v>3396440000</v>
      </c>
      <c r="V20" s="98"/>
      <c r="W20" s="98">
        <v>3070300000</v>
      </c>
      <c r="X20" s="98"/>
      <c r="Y20" s="98">
        <v>2626660000</v>
      </c>
      <c r="Z20" s="98">
        <v>2178730000</v>
      </c>
      <c r="AA20" s="98">
        <v>1925790000</v>
      </c>
      <c r="AB20" s="98">
        <v>1649350000</v>
      </c>
      <c r="AC20" s="98">
        <v>1914170000</v>
      </c>
      <c r="AD20" s="98"/>
      <c r="AE20" s="98">
        <v>1578810000</v>
      </c>
      <c r="AF20" s="98"/>
      <c r="AG20" s="98"/>
      <c r="AH20" s="18">
        <f t="shared" si="1"/>
        <v>29134050000</v>
      </c>
      <c r="AI20" s="302">
        <f t="shared" si="2"/>
        <v>56304640000</v>
      </c>
    </row>
    <row r="21" spans="1:35" ht="12.75" customHeight="1">
      <c r="B21" s="301" t="s">
        <v>80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>
        <v>210050000</v>
      </c>
      <c r="M21" s="98">
        <v>30000000</v>
      </c>
      <c r="N21" s="18">
        <f t="shared" ref="N21:N50" si="4">SUM(H21:M21)</f>
        <v>5119610000</v>
      </c>
      <c r="O21" s="98"/>
      <c r="P21" s="98">
        <v>2124850000</v>
      </c>
      <c r="Q21" s="98">
        <v>1424240000</v>
      </c>
      <c r="R21" s="98">
        <v>2830290000</v>
      </c>
      <c r="S21" s="98">
        <v>945420000</v>
      </c>
      <c r="T21" s="98">
        <v>3524000000</v>
      </c>
      <c r="U21" s="98">
        <v>3396440000</v>
      </c>
      <c r="V21" s="98"/>
      <c r="W21" s="98">
        <v>3115300000</v>
      </c>
      <c r="X21" s="98"/>
      <c r="Y21" s="98">
        <v>2666660000</v>
      </c>
      <c r="Z21" s="98">
        <v>2213730000</v>
      </c>
      <c r="AA21" s="98">
        <v>1950990000</v>
      </c>
      <c r="AB21" s="98">
        <v>1679350000</v>
      </c>
      <c r="AC21" s="98">
        <v>1944170000</v>
      </c>
      <c r="AD21" s="98">
        <v>25000000</v>
      </c>
      <c r="AE21" s="98">
        <v>1603810000</v>
      </c>
      <c r="AF21" s="98"/>
      <c r="AG21" s="98">
        <v>20000000</v>
      </c>
      <c r="AH21" s="18">
        <f>SUM(P21:AG21)</f>
        <v>29464250000</v>
      </c>
      <c r="AI21" s="302">
        <f t="shared" si="2"/>
        <v>56774840000</v>
      </c>
    </row>
    <row r="22" spans="1:35" ht="12.75" customHeight="1">
      <c r="B22" s="301" t="s">
        <v>81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>
        <v>245050000</v>
      </c>
      <c r="M22" s="98">
        <v>60000000</v>
      </c>
      <c r="N22" s="18">
        <f t="shared" si="4"/>
        <v>5219610000</v>
      </c>
      <c r="O22" s="98"/>
      <c r="P22" s="98">
        <v>2124850000</v>
      </c>
      <c r="Q22" s="98">
        <v>1424240000</v>
      </c>
      <c r="R22" s="98">
        <v>2830290000</v>
      </c>
      <c r="S22" s="98">
        <v>1000420000</v>
      </c>
      <c r="T22" s="98">
        <v>3524000000</v>
      </c>
      <c r="U22" s="98">
        <v>3396440000</v>
      </c>
      <c r="V22" s="98"/>
      <c r="W22" s="98">
        <v>3160300000</v>
      </c>
      <c r="X22" s="98"/>
      <c r="Y22" s="98">
        <v>2706660000</v>
      </c>
      <c r="Z22" s="98">
        <v>2248730000</v>
      </c>
      <c r="AA22" s="98">
        <v>1985990000</v>
      </c>
      <c r="AB22" s="98">
        <v>1709350000</v>
      </c>
      <c r="AC22" s="98">
        <v>1974170000</v>
      </c>
      <c r="AD22" s="98">
        <v>50000000</v>
      </c>
      <c r="AE22" s="98">
        <v>1628810000</v>
      </c>
      <c r="AF22" s="98"/>
      <c r="AG22" s="98">
        <v>40000000</v>
      </c>
      <c r="AH22" s="18">
        <f>SUM(P22:AG22)</f>
        <v>29804250000</v>
      </c>
      <c r="AI22" s="302">
        <f t="shared" si="2"/>
        <v>57764840000</v>
      </c>
    </row>
    <row r="23" spans="1:35" ht="12.75" customHeight="1">
      <c r="B23" s="301" t="s">
        <v>83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>
        <v>280050000</v>
      </c>
      <c r="M23" s="98">
        <v>90000000</v>
      </c>
      <c r="N23" s="18">
        <f t="shared" si="4"/>
        <v>5319610000</v>
      </c>
      <c r="O23" s="98"/>
      <c r="P23" s="17">
        <v>1420680000</v>
      </c>
      <c r="Q23" s="98">
        <v>1424240000</v>
      </c>
      <c r="R23" s="98">
        <v>2830290000</v>
      </c>
      <c r="S23" s="98">
        <v>1188590000</v>
      </c>
      <c r="T23" s="98">
        <v>3524000000</v>
      </c>
      <c r="U23" s="98">
        <v>3396440000</v>
      </c>
      <c r="V23" s="98"/>
      <c r="W23" s="98">
        <v>3326220000</v>
      </c>
      <c r="X23" s="98"/>
      <c r="Y23" s="98">
        <v>2857670000</v>
      </c>
      <c r="Z23" s="98">
        <v>2353940000</v>
      </c>
      <c r="AA23" s="98">
        <v>2067320000</v>
      </c>
      <c r="AB23" s="98">
        <v>1813560000</v>
      </c>
      <c r="AC23" s="98">
        <v>2072040000</v>
      </c>
      <c r="AD23" s="98">
        <v>165650000</v>
      </c>
      <c r="AE23" s="98">
        <v>1690540000</v>
      </c>
      <c r="AF23" s="98"/>
      <c r="AG23" s="98">
        <v>83380000</v>
      </c>
      <c r="AH23" s="18">
        <f>SUM(P23:AG23)</f>
        <v>30214560000</v>
      </c>
      <c r="AI23" s="302">
        <f t="shared" si="2"/>
        <v>58369170000</v>
      </c>
    </row>
    <row r="24" spans="1:35" ht="12.75" customHeight="1">
      <c r="B24" s="301" t="s">
        <v>84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>
        <v>315050000</v>
      </c>
      <c r="M24" s="98">
        <v>120000000</v>
      </c>
      <c r="N24" s="18">
        <f t="shared" si="4"/>
        <v>5419610000</v>
      </c>
      <c r="O24" s="98"/>
      <c r="P24" s="17">
        <v>1420680000</v>
      </c>
      <c r="Q24" s="98">
        <v>1424240000</v>
      </c>
      <c r="R24" s="98">
        <v>2830290000</v>
      </c>
      <c r="S24" s="98">
        <v>1243590000</v>
      </c>
      <c r="T24" s="98">
        <v>3524000000</v>
      </c>
      <c r="U24" s="98">
        <v>3396440000</v>
      </c>
      <c r="V24" s="98"/>
      <c r="W24" s="98">
        <v>3371220000</v>
      </c>
      <c r="X24" s="98"/>
      <c r="Y24" s="98">
        <v>2897670000</v>
      </c>
      <c r="Z24" s="98">
        <v>2375940000</v>
      </c>
      <c r="AA24" s="98">
        <v>2102320000</v>
      </c>
      <c r="AB24" s="98">
        <v>1813560000</v>
      </c>
      <c r="AC24" s="98">
        <v>2102040000</v>
      </c>
      <c r="AD24" s="98">
        <v>175650000</v>
      </c>
      <c r="AE24" s="98">
        <v>1715540000</v>
      </c>
      <c r="AF24" s="98"/>
      <c r="AG24" s="98">
        <v>103380000</v>
      </c>
      <c r="AH24" s="18">
        <f t="shared" ref="AH24:AH56" si="5">SUM(P24:AG24)</f>
        <v>30496560000</v>
      </c>
      <c r="AI24" s="302">
        <f t="shared" si="2"/>
        <v>59001170000</v>
      </c>
    </row>
    <row r="25" spans="1:35" ht="12.75" customHeight="1">
      <c r="B25" s="301" t="s">
        <v>85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>
        <v>350050000</v>
      </c>
      <c r="M25" s="98">
        <v>150000000</v>
      </c>
      <c r="N25" s="18">
        <f t="shared" si="4"/>
        <v>5519610000</v>
      </c>
      <c r="O25" s="98"/>
      <c r="P25" s="17">
        <v>1420680000</v>
      </c>
      <c r="Q25" s="98">
        <v>1424240000</v>
      </c>
      <c r="R25" s="98">
        <v>2830290000</v>
      </c>
      <c r="S25" s="98">
        <v>1298590000</v>
      </c>
      <c r="T25" s="98">
        <v>3524000000</v>
      </c>
      <c r="U25" s="98">
        <v>3396440000</v>
      </c>
      <c r="V25" s="98"/>
      <c r="W25" s="98">
        <v>3416220000</v>
      </c>
      <c r="X25" s="98"/>
      <c r="Y25" s="98">
        <v>2937670000</v>
      </c>
      <c r="Z25" s="98">
        <v>2410940000</v>
      </c>
      <c r="AA25" s="98">
        <v>2137320000</v>
      </c>
      <c r="AB25" s="98">
        <v>1843560000</v>
      </c>
      <c r="AC25" s="98">
        <v>2132040000</v>
      </c>
      <c r="AD25" s="98">
        <v>200650000</v>
      </c>
      <c r="AE25" s="98">
        <v>1740540000</v>
      </c>
      <c r="AF25" s="98"/>
      <c r="AG25" s="98">
        <v>123380000</v>
      </c>
      <c r="AH25" s="18">
        <f t="shared" si="5"/>
        <v>30836560000</v>
      </c>
      <c r="AI25" s="302">
        <f t="shared" si="2"/>
        <v>59491170000</v>
      </c>
    </row>
    <row r="26" spans="1:35" ht="12.75" customHeight="1">
      <c r="B26" s="301" t="s">
        <v>86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>
        <v>390050000</v>
      </c>
      <c r="M26" s="98">
        <v>190000000</v>
      </c>
      <c r="N26" s="18">
        <f t="shared" si="4"/>
        <v>5639610000</v>
      </c>
      <c r="O26" s="98"/>
      <c r="P26" s="17">
        <v>773150000</v>
      </c>
      <c r="Q26" s="98">
        <v>1424240000</v>
      </c>
      <c r="R26" s="98">
        <v>2830290000</v>
      </c>
      <c r="S26" s="98">
        <v>1633910000</v>
      </c>
      <c r="T26" s="98">
        <v>3524000000</v>
      </c>
      <c r="U26" s="98">
        <v>3396440000</v>
      </c>
      <c r="V26" s="98"/>
      <c r="W26" s="98">
        <v>3618180000</v>
      </c>
      <c r="X26" s="98"/>
      <c r="Y26" s="98">
        <v>3060150000</v>
      </c>
      <c r="Z26" s="98">
        <v>2489650000</v>
      </c>
      <c r="AA26" s="98">
        <v>2188070000</v>
      </c>
      <c r="AB26" s="98">
        <v>1916410000</v>
      </c>
      <c r="AC26" s="98">
        <v>2172040000</v>
      </c>
      <c r="AD26" s="98">
        <v>237790000</v>
      </c>
      <c r="AE26" s="98">
        <v>1793510000</v>
      </c>
      <c r="AF26" s="98"/>
      <c r="AG26" s="98">
        <v>195940000</v>
      </c>
      <c r="AH26" s="18">
        <f t="shared" si="5"/>
        <v>31253770000</v>
      </c>
      <c r="AI26" s="302">
        <f t="shared" si="2"/>
        <v>60738380000</v>
      </c>
    </row>
    <row r="27" spans="1:35" ht="12.75" customHeight="1">
      <c r="A27" s="303"/>
      <c r="B27" s="304" t="s">
        <v>87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>
        <v>500050000</v>
      </c>
      <c r="M27" s="24">
        <v>230000000</v>
      </c>
      <c r="N27" s="25">
        <f t="shared" si="4"/>
        <v>5822610000</v>
      </c>
      <c r="O27" s="305"/>
      <c r="P27" s="24">
        <v>773150000</v>
      </c>
      <c r="Q27" s="99">
        <v>1424240000</v>
      </c>
      <c r="R27" s="99">
        <v>2830290000</v>
      </c>
      <c r="S27" s="99">
        <v>1783910000</v>
      </c>
      <c r="T27" s="99">
        <v>3524000000</v>
      </c>
      <c r="U27" s="99">
        <v>3396440000</v>
      </c>
      <c r="V27" s="99"/>
      <c r="W27" s="99">
        <v>3753180000</v>
      </c>
      <c r="X27" s="99"/>
      <c r="Y27" s="99">
        <v>3169760000</v>
      </c>
      <c r="Z27" s="99">
        <v>2619650000</v>
      </c>
      <c r="AA27" s="99">
        <v>2278520000</v>
      </c>
      <c r="AB27" s="24">
        <v>2010690000</v>
      </c>
      <c r="AC27" s="99">
        <v>2226710000</v>
      </c>
      <c r="AD27" s="99">
        <v>289790000</v>
      </c>
      <c r="AE27" s="99">
        <v>1853910000</v>
      </c>
      <c r="AF27" s="99"/>
      <c r="AG27" s="99">
        <v>295940000</v>
      </c>
      <c r="AH27" s="25">
        <f t="shared" si="5"/>
        <v>32230180000</v>
      </c>
      <c r="AI27" s="306">
        <f t="shared" si="2"/>
        <v>62299640000</v>
      </c>
    </row>
    <row r="28" spans="1:35" ht="12.75" customHeight="1">
      <c r="A28" s="6">
        <v>2020</v>
      </c>
      <c r="B28" s="301" t="s">
        <v>75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>
        <v>517550000</v>
      </c>
      <c r="M28" s="98">
        <v>247500000</v>
      </c>
      <c r="N28" s="18">
        <f t="shared" si="4"/>
        <v>5897610000</v>
      </c>
      <c r="O28" s="98"/>
      <c r="P28" s="17">
        <v>773150000</v>
      </c>
      <c r="Q28" s="98">
        <v>1424240000</v>
      </c>
      <c r="R28" s="98">
        <v>2830290000</v>
      </c>
      <c r="S28" s="98">
        <v>1843910000</v>
      </c>
      <c r="T28" s="98">
        <v>3524000000</v>
      </c>
      <c r="U28" s="98">
        <v>3396440000</v>
      </c>
      <c r="V28" s="98"/>
      <c r="W28" s="98">
        <v>3803180000</v>
      </c>
      <c r="X28" s="98"/>
      <c r="Y28" s="98">
        <v>3214760000</v>
      </c>
      <c r="Z28" s="98">
        <v>2640480000</v>
      </c>
      <c r="AA28" s="98">
        <v>2295010000</v>
      </c>
      <c r="AB28" s="98">
        <v>2050690000</v>
      </c>
      <c r="AC28" s="98">
        <v>2227160000</v>
      </c>
      <c r="AD28" s="98">
        <v>329790000</v>
      </c>
      <c r="AE28" s="98">
        <v>1873490000</v>
      </c>
      <c r="AF28" s="98"/>
      <c r="AG28" s="98">
        <v>325940000</v>
      </c>
      <c r="AH28" s="18">
        <f t="shared" si="5"/>
        <v>32552530000</v>
      </c>
      <c r="AI28" s="302">
        <f t="shared" si="2"/>
        <v>62896990000</v>
      </c>
    </row>
    <row r="29" spans="1:35" ht="12.75" customHeight="1">
      <c r="B29" s="301" t="s">
        <v>76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>
        <v>519050000</v>
      </c>
      <c r="M29" s="98">
        <v>249000000</v>
      </c>
      <c r="N29" s="18">
        <f t="shared" si="4"/>
        <v>5901610000</v>
      </c>
      <c r="O29" s="98"/>
      <c r="P29" s="17">
        <v>773150000</v>
      </c>
      <c r="Q29" s="98">
        <v>934180000</v>
      </c>
      <c r="R29" s="98">
        <v>2830290000</v>
      </c>
      <c r="S29" s="98">
        <v>2051270000</v>
      </c>
      <c r="T29" s="98">
        <v>3524000000</v>
      </c>
      <c r="U29" s="98">
        <v>3396440000</v>
      </c>
      <c r="V29" s="98"/>
      <c r="W29" s="98">
        <v>3905370000</v>
      </c>
      <c r="X29" s="98"/>
      <c r="Y29" s="98">
        <v>3375950000</v>
      </c>
      <c r="Z29" s="98">
        <v>2714570000</v>
      </c>
      <c r="AA29" s="98">
        <v>2367110000</v>
      </c>
      <c r="AB29" s="98">
        <v>2070690000</v>
      </c>
      <c r="AC29" s="98">
        <v>2252160000</v>
      </c>
      <c r="AD29" s="98">
        <v>398200000</v>
      </c>
      <c r="AE29" s="98">
        <v>1933790000</v>
      </c>
      <c r="AF29" s="98"/>
      <c r="AG29" s="98">
        <v>411300000</v>
      </c>
      <c r="AH29" s="18">
        <f t="shared" si="5"/>
        <v>32938470000</v>
      </c>
      <c r="AI29" s="302">
        <f t="shared" si="2"/>
        <v>63291930000</v>
      </c>
    </row>
    <row r="30" spans="1:35" ht="12.75" customHeight="1">
      <c r="B30" s="301" t="s">
        <v>77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>
        <v>519050000</v>
      </c>
      <c r="M30" s="98">
        <v>249000000</v>
      </c>
      <c r="N30" s="18">
        <f t="shared" si="4"/>
        <v>5901610000</v>
      </c>
      <c r="O30" s="98"/>
      <c r="P30" s="17">
        <v>773150000</v>
      </c>
      <c r="Q30" s="98">
        <v>934180000</v>
      </c>
      <c r="R30" s="98">
        <v>2830290000</v>
      </c>
      <c r="S30" s="98">
        <v>2111270000</v>
      </c>
      <c r="T30" s="98">
        <v>3524000000</v>
      </c>
      <c r="U30" s="98">
        <v>3396440000</v>
      </c>
      <c r="V30" s="98"/>
      <c r="W30" s="98">
        <v>3955370000</v>
      </c>
      <c r="X30" s="98"/>
      <c r="Y30" s="98">
        <v>3420950000</v>
      </c>
      <c r="Z30" s="98">
        <v>2754570000</v>
      </c>
      <c r="AA30" s="98">
        <v>2407110000</v>
      </c>
      <c r="AB30" s="98">
        <v>2077550000</v>
      </c>
      <c r="AC30" s="98">
        <v>2253160000</v>
      </c>
      <c r="AD30" s="98">
        <v>428200000</v>
      </c>
      <c r="AE30" s="98">
        <v>1958790000</v>
      </c>
      <c r="AF30" s="98"/>
      <c r="AG30" s="98">
        <v>438450000</v>
      </c>
      <c r="AH30" s="18">
        <f t="shared" si="5"/>
        <v>33263480000</v>
      </c>
      <c r="AI30" s="302">
        <f t="shared" si="2"/>
        <v>63715090000</v>
      </c>
    </row>
    <row r="31" spans="1:35" ht="12.75" customHeight="1">
      <c r="B31" s="301" t="s">
        <v>78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>
        <v>519050000</v>
      </c>
      <c r="M31" s="98">
        <v>249000000</v>
      </c>
      <c r="N31" s="18">
        <f t="shared" si="4"/>
        <v>5901610000</v>
      </c>
      <c r="O31" s="98"/>
      <c r="P31" s="17" t="s">
        <v>82</v>
      </c>
      <c r="Q31" s="98">
        <v>934180000</v>
      </c>
      <c r="R31" s="98">
        <v>2830290000</v>
      </c>
      <c r="S31" s="98">
        <v>2611270000</v>
      </c>
      <c r="T31" s="98">
        <v>3524000000</v>
      </c>
      <c r="U31" s="98">
        <v>3396440000</v>
      </c>
      <c r="V31" s="98"/>
      <c r="W31" s="98">
        <v>3955370000</v>
      </c>
      <c r="X31" s="98"/>
      <c r="Y31" s="98">
        <v>3520950000</v>
      </c>
      <c r="Z31" s="98">
        <v>2860500000</v>
      </c>
      <c r="AA31" s="98">
        <v>2486650000</v>
      </c>
      <c r="AB31" s="98">
        <v>2140490000</v>
      </c>
      <c r="AC31" s="98">
        <v>2292380000</v>
      </c>
      <c r="AD31" s="98">
        <v>478450000</v>
      </c>
      <c r="AE31" s="98">
        <v>1983790000</v>
      </c>
      <c r="AF31" s="98"/>
      <c r="AG31" s="98">
        <v>488450000</v>
      </c>
      <c r="AH31" s="18">
        <f t="shared" si="5"/>
        <v>33503210000</v>
      </c>
      <c r="AI31" s="302">
        <f t="shared" si="2"/>
        <v>63954820000</v>
      </c>
    </row>
    <row r="32" spans="1:35" ht="12.75" customHeight="1">
      <c r="B32" s="301" t="s">
        <v>79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>
        <v>519050000</v>
      </c>
      <c r="M32" s="98">
        <v>249000000</v>
      </c>
      <c r="N32" s="18">
        <f t="shared" si="4"/>
        <v>5901610000</v>
      </c>
      <c r="O32" s="98"/>
      <c r="P32" s="17"/>
      <c r="Q32" s="98">
        <v>934180000</v>
      </c>
      <c r="R32" s="98">
        <v>2830290000</v>
      </c>
      <c r="S32" s="98">
        <v>2671270000</v>
      </c>
      <c r="T32" s="98">
        <v>3524000000</v>
      </c>
      <c r="U32" s="98">
        <v>3396440000</v>
      </c>
      <c r="V32" s="98"/>
      <c r="W32" s="98">
        <v>4005370000</v>
      </c>
      <c r="X32" s="98"/>
      <c r="Y32" s="98">
        <v>3565950000</v>
      </c>
      <c r="Z32" s="98">
        <v>2900500000</v>
      </c>
      <c r="AA32" s="98">
        <v>2526650000</v>
      </c>
      <c r="AB32" s="98">
        <v>2180490000</v>
      </c>
      <c r="AC32" s="98">
        <v>2332380000</v>
      </c>
      <c r="AD32" s="98">
        <v>518450000</v>
      </c>
      <c r="AE32" s="98">
        <v>2013790000</v>
      </c>
      <c r="AF32" s="98"/>
      <c r="AG32" s="98">
        <v>518450000</v>
      </c>
      <c r="AH32" s="18">
        <f t="shared" si="5"/>
        <v>33918210000</v>
      </c>
      <c r="AI32" s="302">
        <f t="shared" si="2"/>
        <v>65121820000</v>
      </c>
    </row>
    <row r="33" spans="1:35" ht="12.75" customHeight="1">
      <c r="B33" s="301" t="s">
        <v>80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>
        <v>519050000</v>
      </c>
      <c r="M33" s="98">
        <v>249000000</v>
      </c>
      <c r="N33" s="18">
        <f t="shared" si="4"/>
        <v>5901610000</v>
      </c>
      <c r="O33" s="98"/>
      <c r="P33" s="17"/>
      <c r="Q33" s="98">
        <v>934180000</v>
      </c>
      <c r="R33" s="98">
        <v>2830290000</v>
      </c>
      <c r="S33" s="98">
        <v>2721270000</v>
      </c>
      <c r="T33" s="98">
        <v>3524000000</v>
      </c>
      <c r="U33" s="98">
        <v>3396440000</v>
      </c>
      <c r="V33" s="98"/>
      <c r="W33" s="98">
        <v>4055370000</v>
      </c>
      <c r="X33" s="98"/>
      <c r="Y33" s="98">
        <v>3610950000</v>
      </c>
      <c r="Z33" s="98">
        <v>2950500000</v>
      </c>
      <c r="AA33" s="98">
        <v>2576650000</v>
      </c>
      <c r="AB33" s="98">
        <v>2230490000</v>
      </c>
      <c r="AC33" s="98">
        <v>2372380000</v>
      </c>
      <c r="AD33" s="98">
        <v>563450000</v>
      </c>
      <c r="AE33" s="98">
        <v>2053790000</v>
      </c>
      <c r="AF33" s="98"/>
      <c r="AG33" s="98">
        <v>563450000</v>
      </c>
      <c r="AH33" s="18">
        <f t="shared" si="5"/>
        <v>34383210000</v>
      </c>
      <c r="AI33" s="302">
        <f t="shared" si="2"/>
        <v>66236820000</v>
      </c>
    </row>
    <row r="34" spans="1:35" ht="12.75" customHeight="1">
      <c r="B34" s="301" t="s">
        <v>81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>
        <v>519050000</v>
      </c>
      <c r="M34" s="98">
        <v>249000000</v>
      </c>
      <c r="N34" s="18">
        <f t="shared" si="4"/>
        <v>5901610000</v>
      </c>
      <c r="O34" s="98"/>
      <c r="P34" s="17"/>
      <c r="Q34" s="98">
        <v>934180000</v>
      </c>
      <c r="R34" s="98">
        <v>2980290000</v>
      </c>
      <c r="S34" s="98">
        <v>2801270000</v>
      </c>
      <c r="T34" s="98">
        <v>3853360000</v>
      </c>
      <c r="U34" s="98">
        <v>3732990000</v>
      </c>
      <c r="V34" s="98">
        <v>228200000</v>
      </c>
      <c r="W34" s="98">
        <v>4205370000</v>
      </c>
      <c r="X34" s="98"/>
      <c r="Y34" s="98">
        <v>3710950000</v>
      </c>
      <c r="Z34" s="98">
        <v>3040500000</v>
      </c>
      <c r="AA34" s="98">
        <v>2656649999</v>
      </c>
      <c r="AB34" s="98">
        <v>2269240000</v>
      </c>
      <c r="AC34" s="98">
        <v>2405060000</v>
      </c>
      <c r="AD34" s="98">
        <v>643450000</v>
      </c>
      <c r="AE34" s="98">
        <v>2125990000</v>
      </c>
      <c r="AF34" s="98"/>
      <c r="AG34" s="98">
        <v>635550000</v>
      </c>
      <c r="AH34" s="18">
        <f t="shared" si="5"/>
        <v>36223049999</v>
      </c>
      <c r="AI34" s="302">
        <f t="shared" si="2"/>
        <v>68208559999</v>
      </c>
    </row>
    <row r="35" spans="1:35" ht="12.75" customHeight="1">
      <c r="B35" s="301" t="s">
        <v>83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>
        <v>534050000</v>
      </c>
      <c r="M35" s="98">
        <v>254000000</v>
      </c>
      <c r="N35" s="18">
        <f t="shared" si="4"/>
        <v>5926610000</v>
      </c>
      <c r="O35" s="98"/>
      <c r="P35" s="17"/>
      <c r="Q35" s="98">
        <v>516950000</v>
      </c>
      <c r="R35" s="98">
        <v>2980290000</v>
      </c>
      <c r="S35" s="98">
        <v>2851270000</v>
      </c>
      <c r="T35" s="98">
        <v>3853360000</v>
      </c>
      <c r="U35" s="98">
        <v>3732990000</v>
      </c>
      <c r="V35" s="98">
        <v>367670000</v>
      </c>
      <c r="W35" s="98">
        <v>4260950000</v>
      </c>
      <c r="X35" s="98"/>
      <c r="Y35" s="98">
        <v>3828570000</v>
      </c>
      <c r="Z35" s="98">
        <v>3117500000</v>
      </c>
      <c r="AA35" s="98">
        <v>2764680000</v>
      </c>
      <c r="AB35" s="98">
        <v>2380240000</v>
      </c>
      <c r="AC35" s="98">
        <v>2527420000</v>
      </c>
      <c r="AD35" s="98">
        <v>699970000</v>
      </c>
      <c r="AE35" s="98">
        <v>2188040000</v>
      </c>
      <c r="AF35" s="98"/>
      <c r="AG35" s="98">
        <v>702270000</v>
      </c>
      <c r="AH35" s="18">
        <f t="shared" si="5"/>
        <v>36772170000</v>
      </c>
      <c r="AI35" s="302">
        <f t="shared" si="2"/>
        <v>69460680000</v>
      </c>
    </row>
    <row r="36" spans="1:35" ht="12.75" customHeight="1">
      <c r="B36" s="301" t="s">
        <v>84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>
        <v>549050000</v>
      </c>
      <c r="M36" s="98">
        <v>269000000</v>
      </c>
      <c r="N36" s="18">
        <f t="shared" si="4"/>
        <v>5971610000</v>
      </c>
      <c r="O36" s="98"/>
      <c r="P36" s="17"/>
      <c r="Q36" s="98">
        <v>397865000</v>
      </c>
      <c r="R36" s="98">
        <v>2980290000</v>
      </c>
      <c r="S36" s="98">
        <v>2901270000</v>
      </c>
      <c r="T36" s="98">
        <v>3853359999</v>
      </c>
      <c r="U36" s="98">
        <v>3732990000</v>
      </c>
      <c r="V36" s="98">
        <v>450750000</v>
      </c>
      <c r="W36" s="98">
        <v>4292770000</v>
      </c>
      <c r="X36" s="98"/>
      <c r="Y36" s="98">
        <v>3887540000</v>
      </c>
      <c r="Z36" s="98">
        <v>3184710000</v>
      </c>
      <c r="AA36" s="98">
        <v>2814679999</v>
      </c>
      <c r="AB36" s="98">
        <v>2426210000</v>
      </c>
      <c r="AC36" s="98">
        <v>2589680000</v>
      </c>
      <c r="AD36" s="98">
        <v>744970000</v>
      </c>
      <c r="AE36" s="98">
        <v>2252640000</v>
      </c>
      <c r="AF36" s="98"/>
      <c r="AG36" s="98">
        <v>747270000</v>
      </c>
      <c r="AH36" s="18">
        <f t="shared" si="5"/>
        <v>37256994998</v>
      </c>
      <c r="AI36" s="302">
        <f t="shared" si="2"/>
        <v>70140504998</v>
      </c>
    </row>
    <row r="37" spans="1:35" ht="12.75" customHeight="1">
      <c r="B37" s="301" t="s">
        <v>85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>
        <v>564050000</v>
      </c>
      <c r="M37" s="98">
        <v>284000000</v>
      </c>
      <c r="N37" s="18">
        <f t="shared" si="4"/>
        <v>6016610000</v>
      </c>
      <c r="O37" s="98"/>
      <c r="P37" s="17"/>
      <c r="Q37" s="98">
        <v>168535000</v>
      </c>
      <c r="R37" s="98">
        <v>2980290000</v>
      </c>
      <c r="S37" s="98">
        <v>3021270000</v>
      </c>
      <c r="T37" s="98">
        <v>3853360000</v>
      </c>
      <c r="U37" s="98">
        <v>3732990000</v>
      </c>
      <c r="V37" s="98">
        <v>853510000</v>
      </c>
      <c r="W37" s="98">
        <v>4292770000</v>
      </c>
      <c r="X37" s="98"/>
      <c r="Y37" s="98">
        <v>4063930000</v>
      </c>
      <c r="Z37" s="98">
        <v>3294710000</v>
      </c>
      <c r="AA37" s="98">
        <v>2914680000</v>
      </c>
      <c r="AB37" s="98">
        <v>2509040000</v>
      </c>
      <c r="AC37" s="98">
        <v>2659680000</v>
      </c>
      <c r="AD37" s="98">
        <v>814970000</v>
      </c>
      <c r="AE37" s="98">
        <v>2302640000</v>
      </c>
      <c r="AF37" s="98"/>
      <c r="AG37" s="98">
        <v>797270000</v>
      </c>
      <c r="AH37" s="18">
        <f t="shared" si="5"/>
        <v>38259645000</v>
      </c>
      <c r="AI37" s="302">
        <f t="shared" si="2"/>
        <v>71388255000</v>
      </c>
    </row>
    <row r="38" spans="1:35" ht="12.75" customHeight="1">
      <c r="B38" s="301" t="s">
        <v>86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>
        <v>579050000</v>
      </c>
      <c r="M38" s="98">
        <v>289000000</v>
      </c>
      <c r="N38" s="18">
        <f t="shared" si="4"/>
        <v>6051610000</v>
      </c>
      <c r="O38" s="98"/>
      <c r="P38" s="17"/>
      <c r="Q38" s="98">
        <v>168535000</v>
      </c>
      <c r="R38" s="98">
        <v>2353570000</v>
      </c>
      <c r="S38" s="98">
        <v>3071270000</v>
      </c>
      <c r="T38" s="98">
        <v>3853360000</v>
      </c>
      <c r="U38" s="98">
        <v>3732990000</v>
      </c>
      <c r="V38" s="98">
        <v>1157080000</v>
      </c>
      <c r="W38" s="98">
        <v>4292770000</v>
      </c>
      <c r="X38" s="98"/>
      <c r="Y38" s="98">
        <v>4170690000</v>
      </c>
      <c r="Z38" s="98">
        <v>3379970000</v>
      </c>
      <c r="AA38" s="98">
        <v>3008270000</v>
      </c>
      <c r="AB38" s="98">
        <v>2594430000</v>
      </c>
      <c r="AC38" s="98">
        <v>2726600000</v>
      </c>
      <c r="AD38" s="98">
        <v>927380000</v>
      </c>
      <c r="AE38" s="98">
        <v>2464650000</v>
      </c>
      <c r="AF38" s="98"/>
      <c r="AG38" s="98">
        <v>937690000</v>
      </c>
      <c r="AH38" s="18">
        <f t="shared" si="5"/>
        <v>38839255000</v>
      </c>
      <c r="AI38" s="302">
        <f t="shared" si="2"/>
        <v>72212865000</v>
      </c>
    </row>
    <row r="39" spans="1:35" ht="12.75" customHeight="1">
      <c r="A39" s="307"/>
      <c r="B39" s="304" t="s">
        <v>87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>
        <v>594050000</v>
      </c>
      <c r="M39" s="99">
        <v>299000000</v>
      </c>
      <c r="N39" s="25">
        <f t="shared" si="4"/>
        <v>6091610000</v>
      </c>
      <c r="O39" s="99"/>
      <c r="P39" s="24"/>
      <c r="Q39" s="99">
        <v>168535000</v>
      </c>
      <c r="R39" s="99">
        <v>2353570000</v>
      </c>
      <c r="S39" s="99">
        <v>3241270000</v>
      </c>
      <c r="T39" s="99">
        <v>3853360000</v>
      </c>
      <c r="U39" s="99">
        <v>3732990000</v>
      </c>
      <c r="V39" s="99">
        <v>1557080000</v>
      </c>
      <c r="W39" s="99">
        <v>4292770000</v>
      </c>
      <c r="X39" s="99"/>
      <c r="Y39" s="99">
        <v>4430690000</v>
      </c>
      <c r="Z39" s="99">
        <v>3579970000</v>
      </c>
      <c r="AA39" s="99">
        <v>3131880000</v>
      </c>
      <c r="AB39" s="99">
        <v>2634770000</v>
      </c>
      <c r="AC39" s="99">
        <v>2779850000</v>
      </c>
      <c r="AD39" s="99">
        <v>1022400000</v>
      </c>
      <c r="AE39" s="99">
        <v>2554650000</v>
      </c>
      <c r="AF39" s="99"/>
      <c r="AG39" s="99">
        <v>1018090000</v>
      </c>
      <c r="AH39" s="25">
        <f t="shared" si="5"/>
        <v>40351875000</v>
      </c>
      <c r="AI39" s="302">
        <f t="shared" si="2"/>
        <v>73773485000</v>
      </c>
    </row>
    <row r="40" spans="1:35" ht="12.75" customHeight="1">
      <c r="A40" s="6">
        <v>2021</v>
      </c>
      <c r="B40" s="301" t="s">
        <v>75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>
        <v>609050000</v>
      </c>
      <c r="M40" s="98">
        <v>308000000</v>
      </c>
      <c r="N40" s="18">
        <f t="shared" si="4"/>
        <v>6130610000</v>
      </c>
      <c r="O40" s="98"/>
      <c r="P40" s="17"/>
      <c r="Q40" s="98">
        <v>168535000</v>
      </c>
      <c r="R40" s="98">
        <v>2353570000</v>
      </c>
      <c r="S40" s="98">
        <v>3291270000</v>
      </c>
      <c r="T40" s="98">
        <v>3853360000</v>
      </c>
      <c r="U40" s="98">
        <v>3732990000</v>
      </c>
      <c r="V40" s="98">
        <v>1617080000</v>
      </c>
      <c r="W40" s="98">
        <v>4292770000</v>
      </c>
      <c r="X40" s="98"/>
      <c r="Y40" s="98">
        <v>4475690000</v>
      </c>
      <c r="Z40" s="98">
        <v>3629970000</v>
      </c>
      <c r="AA40" s="98">
        <v>3181880000</v>
      </c>
      <c r="AB40" s="98">
        <v>2674770000</v>
      </c>
      <c r="AC40" s="98">
        <v>2819850000</v>
      </c>
      <c r="AD40" s="98">
        <v>1067400000</v>
      </c>
      <c r="AE40" s="98">
        <v>2594650000</v>
      </c>
      <c r="AF40" s="98"/>
      <c r="AG40" s="98">
        <v>1063090000</v>
      </c>
      <c r="AH40" s="18">
        <f t="shared" si="5"/>
        <v>40816875000</v>
      </c>
      <c r="AI40" s="302">
        <f t="shared" si="2"/>
        <v>74477485000</v>
      </c>
    </row>
    <row r="41" spans="1:35" ht="12.75" customHeight="1">
      <c r="B41" s="301" t="s">
        <v>76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>
        <v>624050000</v>
      </c>
      <c r="M41" s="98">
        <v>318000000</v>
      </c>
      <c r="N41" s="18">
        <f t="shared" si="4"/>
        <v>6170610000</v>
      </c>
      <c r="O41" s="98"/>
      <c r="P41" s="17"/>
      <c r="Q41" s="98">
        <v>168535000</v>
      </c>
      <c r="R41" s="98">
        <v>1622100000</v>
      </c>
      <c r="S41" s="98">
        <v>3341270000</v>
      </c>
      <c r="T41" s="98">
        <v>3853360000</v>
      </c>
      <c r="U41" s="98">
        <v>3732990000</v>
      </c>
      <c r="V41" s="98">
        <v>2009540000</v>
      </c>
      <c r="W41" s="98">
        <v>4292770000</v>
      </c>
      <c r="X41" s="98"/>
      <c r="Y41" s="98">
        <v>4589040000</v>
      </c>
      <c r="Z41" s="98">
        <v>3715520000</v>
      </c>
      <c r="AA41" s="98">
        <v>3232960000</v>
      </c>
      <c r="AB41" s="98">
        <v>2752610000</v>
      </c>
      <c r="AC41" s="98">
        <v>2875180000</v>
      </c>
      <c r="AD41" s="98">
        <v>1222710000</v>
      </c>
      <c r="AE41" s="98">
        <v>2746390000</v>
      </c>
      <c r="AF41" s="98"/>
      <c r="AG41" s="98">
        <v>1221700000</v>
      </c>
      <c r="AH41" s="18">
        <f t="shared" si="5"/>
        <v>41376675000</v>
      </c>
      <c r="AI41" s="302">
        <f t="shared" si="2"/>
        <v>75041035000</v>
      </c>
    </row>
    <row r="42" spans="1:35" ht="12.75" customHeight="1">
      <c r="B42" s="301" t="s">
        <v>77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>
        <v>639050000</v>
      </c>
      <c r="M42" s="98">
        <v>333000000</v>
      </c>
      <c r="N42" s="18">
        <f t="shared" si="4"/>
        <v>6215610000</v>
      </c>
      <c r="O42" s="98"/>
      <c r="P42" s="17"/>
      <c r="Q42" s="98">
        <v>168535000</v>
      </c>
      <c r="R42" s="98">
        <v>1622100000</v>
      </c>
      <c r="S42" s="98">
        <v>3491270000</v>
      </c>
      <c r="T42" s="98">
        <v>3853360000</v>
      </c>
      <c r="U42" s="98">
        <v>3732990000</v>
      </c>
      <c r="V42" s="98">
        <v>2259540000</v>
      </c>
      <c r="W42" s="98">
        <v>4292770000</v>
      </c>
      <c r="X42" s="98"/>
      <c r="Y42" s="98">
        <v>4754040000</v>
      </c>
      <c r="Z42" s="98">
        <v>3845820000</v>
      </c>
      <c r="AA42" s="98">
        <v>3413810000</v>
      </c>
      <c r="AB42" s="98">
        <v>2952610000</v>
      </c>
      <c r="AC42" s="98">
        <v>3085180000</v>
      </c>
      <c r="AD42" s="98">
        <v>1417710000</v>
      </c>
      <c r="AE42" s="98">
        <v>2866390000</v>
      </c>
      <c r="AF42" s="98"/>
      <c r="AG42" s="98">
        <v>1436700000</v>
      </c>
      <c r="AH42" s="18">
        <f t="shared" si="5"/>
        <v>43192825000</v>
      </c>
      <c r="AI42" s="302">
        <f t="shared" si="2"/>
        <v>76964685000</v>
      </c>
    </row>
    <row r="43" spans="1:35" ht="12.75" customHeight="1">
      <c r="B43" s="301" t="s">
        <v>78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>
        <v>658750000</v>
      </c>
      <c r="M43" s="17">
        <v>358000000</v>
      </c>
      <c r="N43" s="18">
        <f t="shared" si="4"/>
        <v>6285310000</v>
      </c>
      <c r="O43" s="115"/>
      <c r="P43" s="98"/>
      <c r="Q43" s="17">
        <v>168535000</v>
      </c>
      <c r="R43" s="17">
        <v>1622100000</v>
      </c>
      <c r="S43" s="17">
        <v>3621270000</v>
      </c>
      <c r="T43" s="17">
        <v>3853360000</v>
      </c>
      <c r="U43" s="17">
        <v>3732990000</v>
      </c>
      <c r="V43" s="17">
        <v>2379540000</v>
      </c>
      <c r="W43" s="17">
        <v>4292770000</v>
      </c>
      <c r="X43" s="17"/>
      <c r="Y43" s="17">
        <v>4824040000</v>
      </c>
      <c r="Z43" s="17">
        <v>3857220000</v>
      </c>
      <c r="AA43" s="17">
        <v>3466900000</v>
      </c>
      <c r="AB43" s="17">
        <v>3007620000</v>
      </c>
      <c r="AC43" s="17">
        <v>3133980000</v>
      </c>
      <c r="AD43" s="17">
        <v>1472710000</v>
      </c>
      <c r="AE43" s="17">
        <v>2931390000</v>
      </c>
      <c r="AF43" s="17"/>
      <c r="AG43" s="17">
        <v>1528700000</v>
      </c>
      <c r="AH43" s="18">
        <f t="shared" si="5"/>
        <v>43893125000</v>
      </c>
      <c r="AI43" s="302">
        <f t="shared" si="2"/>
        <v>78202685000</v>
      </c>
    </row>
    <row r="44" spans="1:35" ht="12.75" customHeight="1">
      <c r="B44" s="301" t="s">
        <v>79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>
        <v>678750000</v>
      </c>
      <c r="M44" s="17">
        <v>383000000</v>
      </c>
      <c r="N44" s="18">
        <f t="shared" si="4"/>
        <v>6365310000</v>
      </c>
      <c r="O44" s="115"/>
      <c r="P44" s="98"/>
      <c r="Q44" s="17">
        <v>168535000</v>
      </c>
      <c r="R44" s="17">
        <v>1622100000</v>
      </c>
      <c r="S44" s="17">
        <v>3691270000</v>
      </c>
      <c r="T44" s="17">
        <v>3996960000</v>
      </c>
      <c r="U44" s="17">
        <v>3812990000</v>
      </c>
      <c r="V44" s="17">
        <v>2459540000</v>
      </c>
      <c r="W44" s="17">
        <v>4423290000</v>
      </c>
      <c r="X44" s="17"/>
      <c r="Y44" s="17">
        <v>4894040000</v>
      </c>
      <c r="Z44" s="17">
        <v>3896580000</v>
      </c>
      <c r="AA44" s="17">
        <v>3531900000</v>
      </c>
      <c r="AB44" s="17">
        <v>3062620000</v>
      </c>
      <c r="AC44" s="17">
        <v>3184980000</v>
      </c>
      <c r="AD44" s="17">
        <v>1527710000</v>
      </c>
      <c r="AE44" s="17">
        <v>2986390000</v>
      </c>
      <c r="AF44" s="17"/>
      <c r="AG44" s="17">
        <v>1578700000</v>
      </c>
      <c r="AH44" s="18">
        <f t="shared" si="5"/>
        <v>44837605000</v>
      </c>
      <c r="AI44" s="302">
        <f t="shared" si="2"/>
        <v>79477165000</v>
      </c>
    </row>
    <row r="45" spans="1:35" ht="12.75" customHeight="1">
      <c r="B45" s="301" t="s">
        <v>80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>
        <v>708670000</v>
      </c>
      <c r="M45" s="17">
        <v>418590000</v>
      </c>
      <c r="N45" s="18">
        <f t="shared" si="4"/>
        <v>6574150000</v>
      </c>
      <c r="O45" s="115"/>
      <c r="P45" s="98"/>
      <c r="Q45" s="17">
        <v>168535000</v>
      </c>
      <c r="R45" s="17">
        <v>1224310000</v>
      </c>
      <c r="S45" s="17">
        <v>3931270000</v>
      </c>
      <c r="T45" s="17">
        <v>3996960000</v>
      </c>
      <c r="U45" s="17">
        <v>3812990000</v>
      </c>
      <c r="V45" s="17">
        <v>2803070000</v>
      </c>
      <c r="W45" s="17">
        <v>4423290000</v>
      </c>
      <c r="X45" s="17"/>
      <c r="Y45" s="17">
        <v>5323590000</v>
      </c>
      <c r="Z45" s="17">
        <v>3969720000</v>
      </c>
      <c r="AA45" s="17">
        <v>3609300000</v>
      </c>
      <c r="AB45" s="17">
        <v>3078100000</v>
      </c>
      <c r="AC45" s="17">
        <v>3285050000</v>
      </c>
      <c r="AD45" s="17">
        <v>1548170000</v>
      </c>
      <c r="AE45" s="17">
        <v>3047560000</v>
      </c>
      <c r="AF45" s="17">
        <v>62930000</v>
      </c>
      <c r="AG45" s="17">
        <v>1628700000</v>
      </c>
      <c r="AH45" s="18">
        <f t="shared" si="5"/>
        <v>45913545000</v>
      </c>
      <c r="AI45" s="302">
        <f t="shared" si="2"/>
        <v>81011945000</v>
      </c>
    </row>
    <row r="46" spans="1:35" ht="12.75" customHeight="1">
      <c r="B46" s="301" t="s">
        <v>81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>
        <v>733670000</v>
      </c>
      <c r="M46" s="17">
        <v>443590000</v>
      </c>
      <c r="N46" s="18">
        <f t="shared" si="4"/>
        <v>6674150000</v>
      </c>
      <c r="O46" s="115"/>
      <c r="P46" s="98"/>
      <c r="Q46" s="17">
        <v>168535000</v>
      </c>
      <c r="R46" s="17">
        <v>1224310000</v>
      </c>
      <c r="S46" s="17">
        <v>4081270000</v>
      </c>
      <c r="T46" s="17">
        <v>3996960000</v>
      </c>
      <c r="U46" s="17">
        <v>3812990000</v>
      </c>
      <c r="V46" s="17">
        <v>2883070000</v>
      </c>
      <c r="W46" s="17">
        <v>4423290000</v>
      </c>
      <c r="X46" s="17"/>
      <c r="Y46" s="17">
        <v>5473590000</v>
      </c>
      <c r="Z46" s="17">
        <v>4034720000</v>
      </c>
      <c r="AA46" s="17">
        <v>3739300000</v>
      </c>
      <c r="AB46" s="17">
        <v>3133100000</v>
      </c>
      <c r="AC46" s="17">
        <v>3375050000</v>
      </c>
      <c r="AD46" s="17">
        <v>1653170000</v>
      </c>
      <c r="AE46" s="17">
        <v>3102560000</v>
      </c>
      <c r="AF46" s="17">
        <v>162930000</v>
      </c>
      <c r="AG46" s="17">
        <v>1758700000</v>
      </c>
      <c r="AH46" s="18">
        <f t="shared" si="5"/>
        <v>47023545000</v>
      </c>
      <c r="AI46" s="302">
        <f t="shared" si="2"/>
        <v>82971945000</v>
      </c>
    </row>
    <row r="47" spans="1:35" ht="12.75" customHeight="1">
      <c r="B47" s="301" t="s">
        <v>83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>
        <v>749420000</v>
      </c>
      <c r="M47" s="17">
        <v>468590000</v>
      </c>
      <c r="N47" s="18">
        <f t="shared" si="4"/>
        <v>6764900000</v>
      </c>
      <c r="O47" s="115"/>
      <c r="P47" s="98"/>
      <c r="Q47" s="17">
        <v>168535000</v>
      </c>
      <c r="R47" s="17">
        <v>1224310000</v>
      </c>
      <c r="S47" s="17">
        <v>4151270000</v>
      </c>
      <c r="T47" s="17">
        <v>3996960000</v>
      </c>
      <c r="U47" s="17">
        <v>3812990000</v>
      </c>
      <c r="V47" s="17">
        <v>2962830000</v>
      </c>
      <c r="W47" s="17">
        <v>4423290000</v>
      </c>
      <c r="X47" s="17"/>
      <c r="Y47" s="17">
        <v>5543590000</v>
      </c>
      <c r="Z47" s="17">
        <v>4102220000</v>
      </c>
      <c r="AA47" s="17">
        <v>3804300000</v>
      </c>
      <c r="AB47" s="17">
        <v>3150780000</v>
      </c>
      <c r="AC47" s="17">
        <v>3396250000</v>
      </c>
      <c r="AD47" s="17">
        <v>1685620000</v>
      </c>
      <c r="AE47" s="17">
        <v>3157560000</v>
      </c>
      <c r="AF47" s="17">
        <v>212930000</v>
      </c>
      <c r="AG47" s="17">
        <v>1808700000</v>
      </c>
      <c r="AH47" s="18">
        <f t="shared" si="5"/>
        <v>47602135000</v>
      </c>
      <c r="AI47" s="302">
        <f t="shared" si="2"/>
        <v>83941285000</v>
      </c>
    </row>
    <row r="48" spans="1:35" ht="12.75" customHeight="1">
      <c r="B48" s="301" t="s">
        <v>84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>
        <v>849420000</v>
      </c>
      <c r="M48" s="98">
        <v>472590000</v>
      </c>
      <c r="N48" s="18">
        <f t="shared" si="4"/>
        <v>7068900000</v>
      </c>
      <c r="O48" s="98"/>
      <c r="P48" s="17"/>
      <c r="Q48" s="98">
        <v>168535000</v>
      </c>
      <c r="R48" s="98">
        <v>1034510000</v>
      </c>
      <c r="S48" s="98">
        <v>4391270000</v>
      </c>
      <c r="T48" s="98">
        <v>4066960000</v>
      </c>
      <c r="U48" s="98">
        <v>3892990000</v>
      </c>
      <c r="V48" s="98">
        <v>3248450000</v>
      </c>
      <c r="W48" s="98">
        <v>4473290000</v>
      </c>
      <c r="X48" s="98"/>
      <c r="Y48" s="98">
        <v>5779720000</v>
      </c>
      <c r="Z48" s="98">
        <v>4350650000</v>
      </c>
      <c r="AA48" s="98">
        <v>3947780000</v>
      </c>
      <c r="AB48" s="98">
        <v>3250780000</v>
      </c>
      <c r="AC48" s="98">
        <v>3503560000</v>
      </c>
      <c r="AD48" s="98">
        <v>1765620000</v>
      </c>
      <c r="AE48" s="98">
        <v>3218300000</v>
      </c>
      <c r="AF48" s="98">
        <v>296270000</v>
      </c>
      <c r="AG48" s="98">
        <v>1875250000</v>
      </c>
      <c r="AH48" s="18">
        <f t="shared" si="5"/>
        <v>49263935000</v>
      </c>
      <c r="AI48" s="302">
        <f t="shared" si="2"/>
        <v>87074445000</v>
      </c>
    </row>
    <row r="49" spans="1:35" ht="12.75" customHeight="1">
      <c r="B49" s="301" t="s">
        <v>85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>
        <v>1159430000</v>
      </c>
      <c r="M49" s="98">
        <v>707010000</v>
      </c>
      <c r="N49" s="18">
        <f t="shared" si="4"/>
        <v>7720870000</v>
      </c>
      <c r="O49" s="98"/>
      <c r="P49" s="17"/>
      <c r="Q49" s="98"/>
      <c r="R49" s="98">
        <v>1034510000</v>
      </c>
      <c r="S49" s="98">
        <v>4631270000</v>
      </c>
      <c r="T49" s="98">
        <v>4136960000</v>
      </c>
      <c r="U49" s="98">
        <v>3972990000</v>
      </c>
      <c r="V49" s="98">
        <v>3598450000</v>
      </c>
      <c r="W49" s="98">
        <v>4553290000</v>
      </c>
      <c r="X49" s="98"/>
      <c r="Y49" s="98">
        <v>6029720000</v>
      </c>
      <c r="Z49" s="98">
        <v>4530650000</v>
      </c>
      <c r="AA49" s="98">
        <v>4067780000</v>
      </c>
      <c r="AB49" s="98">
        <v>3350780000</v>
      </c>
      <c r="AC49" s="98">
        <v>3583560000</v>
      </c>
      <c r="AD49" s="98">
        <v>1845620000</v>
      </c>
      <c r="AE49" s="98">
        <v>3278300000</v>
      </c>
      <c r="AF49" s="98">
        <v>356270000</v>
      </c>
      <c r="AG49" s="98">
        <v>1935250000</v>
      </c>
      <c r="AH49" s="18">
        <f t="shared" si="5"/>
        <v>50905400000</v>
      </c>
      <c r="AI49" s="302">
        <f t="shared" si="2"/>
        <v>89937310000</v>
      </c>
    </row>
    <row r="50" spans="1:35" ht="12.75" customHeight="1">
      <c r="B50" s="301" t="s">
        <v>86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>
        <v>1184430000</v>
      </c>
      <c r="M50" s="98">
        <v>732010000</v>
      </c>
      <c r="N50" s="18">
        <f t="shared" si="4"/>
        <v>7820870000</v>
      </c>
      <c r="O50" s="98"/>
      <c r="P50" s="17"/>
      <c r="Q50" s="98"/>
      <c r="R50" s="98">
        <v>929620000</v>
      </c>
      <c r="S50" s="98">
        <v>4748990000</v>
      </c>
      <c r="T50" s="98">
        <v>4136960000</v>
      </c>
      <c r="U50" s="98">
        <v>3972990000</v>
      </c>
      <c r="V50" s="98">
        <v>3733790000</v>
      </c>
      <c r="W50" s="98">
        <v>4553290000</v>
      </c>
      <c r="X50" s="98"/>
      <c r="Y50" s="98">
        <v>6099720000</v>
      </c>
      <c r="Z50" s="98">
        <v>4563040000</v>
      </c>
      <c r="AA50" s="98">
        <v>4118550000</v>
      </c>
      <c r="AB50" s="98">
        <v>3377650000</v>
      </c>
      <c r="AC50" s="98">
        <v>3638560000</v>
      </c>
      <c r="AD50" s="98">
        <v>1901910000</v>
      </c>
      <c r="AE50" s="98">
        <v>3307980000</v>
      </c>
      <c r="AF50" s="98">
        <v>406270000</v>
      </c>
      <c r="AG50" s="98">
        <v>2022800000</v>
      </c>
      <c r="AH50" s="18">
        <f t="shared" si="5"/>
        <v>51512120000</v>
      </c>
      <c r="AI50" s="302">
        <f t="shared" si="2"/>
        <v>91037050000</v>
      </c>
    </row>
    <row r="51" spans="1:35" ht="12.75" customHeight="1">
      <c r="A51" s="307"/>
      <c r="B51" s="304" t="s">
        <v>87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>
        <v>1209430000</v>
      </c>
      <c r="M51" s="99">
        <v>757010000</v>
      </c>
      <c r="N51" s="25">
        <f t="shared" ref="N51:N59" si="6">SUM(H51:M51)</f>
        <v>7917190000</v>
      </c>
      <c r="O51" s="99"/>
      <c r="P51" s="24"/>
      <c r="Q51" s="99"/>
      <c r="R51" s="99">
        <v>929620000</v>
      </c>
      <c r="S51" s="99">
        <v>4818990000</v>
      </c>
      <c r="T51" s="99">
        <v>4136960000</v>
      </c>
      <c r="U51" s="99">
        <v>3972990000</v>
      </c>
      <c r="V51" s="99">
        <v>3813790000</v>
      </c>
      <c r="W51" s="99">
        <v>4553290000</v>
      </c>
      <c r="X51" s="99"/>
      <c r="Y51" s="99">
        <v>6169720000</v>
      </c>
      <c r="Z51" s="99">
        <v>4606850000</v>
      </c>
      <c r="AA51" s="99">
        <v>4168420000</v>
      </c>
      <c r="AB51" s="99">
        <v>3401400000</v>
      </c>
      <c r="AC51" s="99">
        <v>3738560000</v>
      </c>
      <c r="AD51" s="99">
        <v>1956910000</v>
      </c>
      <c r="AE51" s="99">
        <v>3342880000</v>
      </c>
      <c r="AF51" s="99">
        <v>448390000</v>
      </c>
      <c r="AG51" s="99">
        <v>2102930000</v>
      </c>
      <c r="AH51" s="25">
        <f t="shared" si="5"/>
        <v>52161700000</v>
      </c>
      <c r="AI51" s="306">
        <f t="shared" si="2"/>
        <v>91844200000</v>
      </c>
    </row>
    <row r="52" spans="1:35" ht="12.75" customHeight="1">
      <c r="A52" s="6">
        <v>2022</v>
      </c>
      <c r="B52" s="301" t="s">
        <v>75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>
        <v>1253640000</v>
      </c>
      <c r="M52" s="98">
        <v>765920000</v>
      </c>
      <c r="N52" s="18">
        <f t="shared" si="6"/>
        <v>8020310000</v>
      </c>
      <c r="O52" s="98"/>
      <c r="P52" s="17"/>
      <c r="Q52" s="98"/>
      <c r="R52" s="98"/>
      <c r="S52" s="98">
        <v>4958420000</v>
      </c>
      <c r="T52" s="98">
        <v>4236960000</v>
      </c>
      <c r="U52" s="98">
        <v>4073010000</v>
      </c>
      <c r="V52" s="98">
        <v>3973790000</v>
      </c>
      <c r="W52" s="98">
        <v>4619930000</v>
      </c>
      <c r="X52" s="98"/>
      <c r="Y52" s="98">
        <v>6245440000</v>
      </c>
      <c r="Z52" s="98">
        <v>4736850000</v>
      </c>
      <c r="AA52" s="98">
        <v>4233290000</v>
      </c>
      <c r="AB52" s="98">
        <v>3462000000</v>
      </c>
      <c r="AC52" s="98">
        <v>3888560000</v>
      </c>
      <c r="AD52" s="98">
        <v>2066910000</v>
      </c>
      <c r="AE52" s="98">
        <v>3414880000</v>
      </c>
      <c r="AF52" s="98">
        <v>542680000</v>
      </c>
      <c r="AG52" s="98">
        <v>2202930000</v>
      </c>
      <c r="AH52" s="18">
        <f t="shared" si="5"/>
        <v>52655650000</v>
      </c>
      <c r="AI52" s="302">
        <f t="shared" si="2"/>
        <v>92541270000</v>
      </c>
    </row>
    <row r="53" spans="1:35" ht="12.75" customHeight="1">
      <c r="B53" s="301" t="s">
        <v>76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>
        <v>1278640000</v>
      </c>
      <c r="M53" s="98">
        <v>790950000</v>
      </c>
      <c r="N53" s="18">
        <f t="shared" si="6"/>
        <v>8120340000</v>
      </c>
      <c r="O53" s="98"/>
      <c r="P53" s="17"/>
      <c r="Q53" s="98"/>
      <c r="R53" s="98"/>
      <c r="S53" s="98">
        <v>5068420000</v>
      </c>
      <c r="T53" s="98">
        <v>4236960000</v>
      </c>
      <c r="U53" s="98">
        <v>4073010000</v>
      </c>
      <c r="V53" s="98">
        <v>4088790000</v>
      </c>
      <c r="W53" s="98">
        <v>4619930000</v>
      </c>
      <c r="X53" s="98"/>
      <c r="Y53" s="98">
        <v>6365440000</v>
      </c>
      <c r="Z53" s="98">
        <v>4836850000</v>
      </c>
      <c r="AA53" s="98">
        <v>4305380000</v>
      </c>
      <c r="AB53" s="98">
        <v>3505540000</v>
      </c>
      <c r="AC53" s="98">
        <v>3919330000</v>
      </c>
      <c r="AD53" s="98">
        <v>2118820000</v>
      </c>
      <c r="AE53" s="98">
        <v>3459670000</v>
      </c>
      <c r="AF53" s="98">
        <v>619360000</v>
      </c>
      <c r="AG53" s="98">
        <v>2287930000</v>
      </c>
      <c r="AH53" s="18">
        <f t="shared" si="5"/>
        <v>53505430000</v>
      </c>
      <c r="AI53" s="302">
        <f t="shared" si="2"/>
        <v>93756640000</v>
      </c>
    </row>
    <row r="54" spans="1:35" ht="12.75" customHeight="1">
      <c r="B54" s="301" t="s">
        <v>77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>
        <v>1303640000</v>
      </c>
      <c r="M54" s="98">
        <v>815950000</v>
      </c>
      <c r="N54" s="18">
        <f t="shared" si="6"/>
        <v>8220340000</v>
      </c>
      <c r="O54" s="98"/>
      <c r="P54" s="17"/>
      <c r="Q54" s="98"/>
      <c r="R54" s="98"/>
      <c r="S54" s="98">
        <v>5138420000</v>
      </c>
      <c r="T54" s="98">
        <v>4236960000</v>
      </c>
      <c r="U54" s="98">
        <v>4073010000</v>
      </c>
      <c r="V54" s="98">
        <v>4168790000</v>
      </c>
      <c r="W54" s="98">
        <v>4619930000</v>
      </c>
      <c r="X54" s="98"/>
      <c r="Y54" s="98">
        <v>6435440000</v>
      </c>
      <c r="Z54" s="98">
        <v>4901850000</v>
      </c>
      <c r="AA54" s="98">
        <v>4370380000</v>
      </c>
      <c r="AB54" s="98">
        <v>3560540000</v>
      </c>
      <c r="AC54" s="98">
        <v>3974330000</v>
      </c>
      <c r="AD54" s="98">
        <v>2140130000</v>
      </c>
      <c r="AE54" s="98">
        <v>3514670000</v>
      </c>
      <c r="AF54" s="98">
        <v>669360000</v>
      </c>
      <c r="AG54" s="98">
        <v>2313000000</v>
      </c>
      <c r="AH54" s="18">
        <f t="shared" si="5"/>
        <v>54116810000</v>
      </c>
      <c r="AI54" s="302">
        <f t="shared" si="2"/>
        <v>94940160000</v>
      </c>
    </row>
    <row r="55" spans="1:35" ht="12.75" customHeight="1">
      <c r="B55" s="301" t="s">
        <v>78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>
        <v>1323640000</v>
      </c>
      <c r="M55" s="98">
        <v>828710000</v>
      </c>
      <c r="N55" s="18">
        <f t="shared" si="6"/>
        <v>8292130000</v>
      </c>
      <c r="O55" s="98"/>
      <c r="P55" s="17"/>
      <c r="Q55" s="98"/>
      <c r="R55" s="98"/>
      <c r="S55" s="98">
        <v>5138420000</v>
      </c>
      <c r="T55" s="98">
        <v>4236960000</v>
      </c>
      <c r="U55" s="98">
        <v>4073010000</v>
      </c>
      <c r="V55" s="98">
        <v>4248640000</v>
      </c>
      <c r="W55" s="98">
        <v>4619930000</v>
      </c>
      <c r="X55" s="98"/>
      <c r="Y55" s="98">
        <v>6435440000</v>
      </c>
      <c r="Z55" s="98">
        <v>5101850000</v>
      </c>
      <c r="AA55" s="98">
        <v>4540380000</v>
      </c>
      <c r="AB55" s="98">
        <v>3740540000</v>
      </c>
      <c r="AC55" s="98">
        <v>4154330000</v>
      </c>
      <c r="AD55" s="98">
        <v>2260130000</v>
      </c>
      <c r="AE55" s="98">
        <v>3600290000</v>
      </c>
      <c r="AF55" s="98">
        <v>750930000</v>
      </c>
      <c r="AG55" s="98">
        <v>2397410000</v>
      </c>
      <c r="AH55" s="18">
        <f t="shared" si="5"/>
        <v>55298260000</v>
      </c>
      <c r="AI55" s="302">
        <f t="shared" si="2"/>
        <v>96158980000</v>
      </c>
    </row>
    <row r="56" spans="1:35" ht="12.75" customHeight="1">
      <c r="B56" s="301" t="s">
        <v>79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>
        <v>1343640000</v>
      </c>
      <c r="M56" s="98">
        <v>848710000</v>
      </c>
      <c r="N56" s="18">
        <f t="shared" si="6"/>
        <v>8372130000</v>
      </c>
      <c r="O56" s="98"/>
      <c r="P56" s="17"/>
      <c r="Q56" s="98"/>
      <c r="R56" s="98"/>
      <c r="S56" s="98">
        <v>5138420000</v>
      </c>
      <c r="T56" s="98">
        <v>4236960000</v>
      </c>
      <c r="U56" s="98">
        <v>4073010000</v>
      </c>
      <c r="V56" s="98">
        <v>4278640000</v>
      </c>
      <c r="W56" s="98">
        <v>4619930000</v>
      </c>
      <c r="X56" s="98">
        <v>40000000</v>
      </c>
      <c r="Y56" s="98">
        <v>6435440000</v>
      </c>
      <c r="Z56" s="98">
        <v>5131850000</v>
      </c>
      <c r="AA56" s="98">
        <v>4570380000</v>
      </c>
      <c r="AB56" s="98">
        <v>3780610000</v>
      </c>
      <c r="AC56" s="98">
        <v>4194330000</v>
      </c>
      <c r="AD56" s="98">
        <v>2300130000</v>
      </c>
      <c r="AE56" s="98">
        <v>3640290000</v>
      </c>
      <c r="AF56" s="98">
        <v>780930000</v>
      </c>
      <c r="AG56" s="98">
        <v>2427410000</v>
      </c>
      <c r="AH56" s="18">
        <f t="shared" si="5"/>
        <v>55648330000</v>
      </c>
      <c r="AI56" s="302">
        <f t="shared" si="2"/>
        <v>97381240000</v>
      </c>
    </row>
    <row r="57" spans="1:35" ht="12.75" customHeight="1">
      <c r="B57" s="301" t="s">
        <v>80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>
        <v>1363640000</v>
      </c>
      <c r="M57" s="98">
        <v>868710000</v>
      </c>
      <c r="N57" s="18">
        <f t="shared" si="6"/>
        <v>8452130000</v>
      </c>
      <c r="O57" s="98"/>
      <c r="P57" s="17"/>
      <c r="Q57" s="98"/>
      <c r="R57" s="98"/>
      <c r="S57" s="98">
        <v>5138420000</v>
      </c>
      <c r="T57" s="98">
        <v>4236960000</v>
      </c>
      <c r="U57" s="98">
        <v>4073010000</v>
      </c>
      <c r="V57" s="98">
        <v>4308640000</v>
      </c>
      <c r="W57" s="98">
        <v>4619930000</v>
      </c>
      <c r="X57" s="98">
        <v>80000000</v>
      </c>
      <c r="Y57" s="98">
        <v>6435440000</v>
      </c>
      <c r="Z57" s="98">
        <v>5161850000</v>
      </c>
      <c r="AA57" s="98">
        <v>4623880000</v>
      </c>
      <c r="AB57" s="98">
        <v>3820610000</v>
      </c>
      <c r="AC57" s="98">
        <v>4234330000</v>
      </c>
      <c r="AD57" s="98">
        <v>2340130000</v>
      </c>
      <c r="AE57" s="98">
        <v>3680290000</v>
      </c>
      <c r="AF57" s="98">
        <v>810930000</v>
      </c>
      <c r="AG57" s="98">
        <v>2457410000</v>
      </c>
      <c r="AH57" s="18">
        <f t="shared" ref="AH57:AH62" si="7">SUM(P57:AG57)</f>
        <v>56021830000</v>
      </c>
      <c r="AI57" s="302">
        <f>G57+N57+AH57</f>
        <v>97730580000</v>
      </c>
    </row>
    <row r="58" spans="1:35" ht="12.75" customHeight="1">
      <c r="B58" s="301" t="s">
        <v>81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8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>
        <v>1383640000</v>
      </c>
      <c r="M58" s="98">
        <v>921010000</v>
      </c>
      <c r="N58" s="18">
        <f t="shared" si="6"/>
        <v>8568810000</v>
      </c>
      <c r="O58" s="98"/>
      <c r="P58" s="17"/>
      <c r="Q58" s="98"/>
      <c r="R58" s="98"/>
      <c r="S58" s="98">
        <v>4408090000</v>
      </c>
      <c r="T58" s="98">
        <v>4236960000</v>
      </c>
      <c r="U58" s="98">
        <v>4073010000</v>
      </c>
      <c r="V58" s="98">
        <v>4368670000</v>
      </c>
      <c r="W58" s="98">
        <v>4619930000</v>
      </c>
      <c r="X58" s="98">
        <v>574870000</v>
      </c>
      <c r="Y58" s="98">
        <v>6435440000</v>
      </c>
      <c r="Z58" s="98">
        <v>5305890000</v>
      </c>
      <c r="AA58" s="98">
        <v>4806120000</v>
      </c>
      <c r="AB58" s="98">
        <v>3991420000</v>
      </c>
      <c r="AC58" s="98">
        <v>4378320000</v>
      </c>
      <c r="AD58" s="98">
        <v>2559620000</v>
      </c>
      <c r="AE58" s="98">
        <v>3839470000</v>
      </c>
      <c r="AF58" s="98">
        <v>938000000</v>
      </c>
      <c r="AG58" s="98">
        <v>2640490000</v>
      </c>
      <c r="AH58" s="18">
        <f t="shared" si="7"/>
        <v>57176300000</v>
      </c>
      <c r="AI58" s="302">
        <f>G58+N58+AH58</f>
        <v>99198370000</v>
      </c>
    </row>
    <row r="59" spans="1:35" ht="12.75" customHeight="1">
      <c r="B59" s="301" t="s">
        <v>83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8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>
        <v>1411530000</v>
      </c>
      <c r="M59" s="98">
        <v>954560000</v>
      </c>
      <c r="N59" s="18">
        <f t="shared" si="6"/>
        <v>8664250000</v>
      </c>
      <c r="O59" s="98"/>
      <c r="P59" s="17"/>
      <c r="Q59" s="98"/>
      <c r="R59" s="98"/>
      <c r="S59" s="98">
        <v>4408090000</v>
      </c>
      <c r="T59" s="98">
        <v>4236960000</v>
      </c>
      <c r="U59" s="98">
        <v>4073010000</v>
      </c>
      <c r="V59" s="98">
        <v>4398670000</v>
      </c>
      <c r="W59" s="98">
        <v>4619930000</v>
      </c>
      <c r="X59" s="98">
        <v>655490000</v>
      </c>
      <c r="Y59" s="98">
        <v>6435440000</v>
      </c>
      <c r="Z59" s="98">
        <v>5405760000</v>
      </c>
      <c r="AA59" s="98">
        <v>4849240000</v>
      </c>
      <c r="AB59" s="98">
        <v>4048460000</v>
      </c>
      <c r="AC59" s="98">
        <v>4412860000</v>
      </c>
      <c r="AD59" s="98">
        <v>2617640000</v>
      </c>
      <c r="AE59" s="98">
        <v>3869470000</v>
      </c>
      <c r="AF59" s="98">
        <v>1002430000</v>
      </c>
      <c r="AG59" s="98">
        <v>2728070000</v>
      </c>
      <c r="AH59" s="18">
        <f t="shared" si="7"/>
        <v>57761520000</v>
      </c>
      <c r="AI59" s="302">
        <f t="shared" ref="AI59:AI64" si="9">G59+N59+AH59</f>
        <v>100733640000</v>
      </c>
    </row>
    <row r="60" spans="1:35" ht="12.75" customHeight="1">
      <c r="B60" s="301" t="s">
        <v>84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8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>
        <v>1434920000</v>
      </c>
      <c r="M60" s="98">
        <v>975520000</v>
      </c>
      <c r="N60" s="18">
        <f t="shared" ref="N60:N66" si="10">SUM(H60:M60)</f>
        <v>8737860000</v>
      </c>
      <c r="O60" s="98"/>
      <c r="P60" s="17"/>
      <c r="Q60" s="98"/>
      <c r="R60" s="98"/>
      <c r="S60" s="98">
        <v>3823010000</v>
      </c>
      <c r="T60" s="98">
        <v>4236960000</v>
      </c>
      <c r="U60" s="98">
        <v>4073010000</v>
      </c>
      <c r="V60" s="98">
        <v>4443830000</v>
      </c>
      <c r="W60" s="98">
        <v>4619930000</v>
      </c>
      <c r="X60" s="98">
        <v>1046570000</v>
      </c>
      <c r="Y60" s="98">
        <v>6435440000</v>
      </c>
      <c r="Z60" s="98">
        <v>5451270000</v>
      </c>
      <c r="AA60" s="98">
        <v>4947720000</v>
      </c>
      <c r="AB60" s="98">
        <v>4092800000</v>
      </c>
      <c r="AC60" s="98">
        <v>4454020000</v>
      </c>
      <c r="AD60" s="98">
        <v>2680410000</v>
      </c>
      <c r="AE60" s="98">
        <v>3952350000</v>
      </c>
      <c r="AF60" s="98">
        <v>1193950000</v>
      </c>
      <c r="AG60" s="98">
        <v>2849810000</v>
      </c>
      <c r="AH60" s="18">
        <f t="shared" si="7"/>
        <v>58301080000</v>
      </c>
      <c r="AI60" s="302">
        <f t="shared" si="9"/>
        <v>101518610000</v>
      </c>
    </row>
    <row r="61" spans="1:35" ht="12.75" customHeight="1">
      <c r="B61" s="301" t="s">
        <v>85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8"/>
        <v>35286830000</v>
      </c>
      <c r="H61" s="329" t="s">
        <v>129</v>
      </c>
      <c r="I61" s="98">
        <v>1962710000</v>
      </c>
      <c r="J61" s="98">
        <v>816380000</v>
      </c>
      <c r="K61" s="98">
        <v>1745230000</v>
      </c>
      <c r="L61" s="98">
        <v>1536130000</v>
      </c>
      <c r="M61" s="98">
        <v>1051520000</v>
      </c>
      <c r="N61" s="18">
        <f t="shared" si="10"/>
        <v>7111970000</v>
      </c>
      <c r="O61" s="98"/>
      <c r="P61" s="17"/>
      <c r="Q61" s="98"/>
      <c r="R61" s="98"/>
      <c r="S61" s="98">
        <v>3203510000</v>
      </c>
      <c r="T61" s="98">
        <v>4236960000</v>
      </c>
      <c r="U61" s="98">
        <v>4073010000</v>
      </c>
      <c r="V61" s="98">
        <v>4773200000</v>
      </c>
      <c r="W61" s="98">
        <v>4619930000</v>
      </c>
      <c r="X61" s="98">
        <v>1667610000</v>
      </c>
      <c r="Y61" s="98">
        <v>6435440000</v>
      </c>
      <c r="Z61" s="98">
        <v>5564330000</v>
      </c>
      <c r="AA61" s="98">
        <v>5124770000</v>
      </c>
      <c r="AB61" s="98">
        <v>4174600000</v>
      </c>
      <c r="AC61" s="98">
        <v>4504020000</v>
      </c>
      <c r="AD61" s="98">
        <v>2968290000</v>
      </c>
      <c r="AE61" s="98">
        <v>4074920000</v>
      </c>
      <c r="AF61" s="98">
        <v>1496600000</v>
      </c>
      <c r="AG61" s="98">
        <v>3295720000</v>
      </c>
      <c r="AH61" s="18">
        <f t="shared" si="7"/>
        <v>60212910000</v>
      </c>
      <c r="AI61" s="302">
        <f t="shared" si="9"/>
        <v>102611710000</v>
      </c>
    </row>
    <row r="62" spans="1:35" ht="12.75" customHeight="1">
      <c r="B62" s="301" t="s">
        <v>86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8"/>
        <v>35318220000</v>
      </c>
      <c r="H62" s="329"/>
      <c r="I62" s="98">
        <v>1962710000</v>
      </c>
      <c r="J62" s="98">
        <v>827060000</v>
      </c>
      <c r="K62" s="98">
        <v>1765230000</v>
      </c>
      <c r="L62" s="98">
        <v>1557750000</v>
      </c>
      <c r="M62" s="98">
        <v>1071520000</v>
      </c>
      <c r="N62" s="18">
        <f t="shared" si="10"/>
        <v>7184270000</v>
      </c>
      <c r="O62" s="98"/>
      <c r="P62" s="17"/>
      <c r="Q62" s="98"/>
      <c r="R62" s="98"/>
      <c r="S62" s="98">
        <v>3071670000</v>
      </c>
      <c r="T62" s="98">
        <v>4236960000</v>
      </c>
      <c r="U62" s="98">
        <v>4073010000</v>
      </c>
      <c r="V62" s="98">
        <v>4819870000</v>
      </c>
      <c r="W62" s="98">
        <v>4619930000</v>
      </c>
      <c r="X62" s="98">
        <v>1724560000</v>
      </c>
      <c r="Y62" s="98">
        <v>6435440000</v>
      </c>
      <c r="Z62" s="98">
        <v>5599610000</v>
      </c>
      <c r="AA62" s="98">
        <v>5206510000</v>
      </c>
      <c r="AB62" s="98">
        <v>4236970000</v>
      </c>
      <c r="AC62" s="98">
        <v>4519020000</v>
      </c>
      <c r="AD62" s="98">
        <v>3042930000</v>
      </c>
      <c r="AE62" s="98">
        <v>4137200000</v>
      </c>
      <c r="AF62" s="98">
        <v>1537490000</v>
      </c>
      <c r="AG62" s="98">
        <v>3374070000</v>
      </c>
      <c r="AH62" s="18">
        <f t="shared" si="7"/>
        <v>60635240000</v>
      </c>
      <c r="AI62" s="302">
        <f t="shared" si="9"/>
        <v>103137730000</v>
      </c>
    </row>
    <row r="63" spans="1:35" ht="12.75" customHeight="1">
      <c r="A63" s="307"/>
      <c r="B63" s="304" t="s">
        <v>87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8"/>
        <v>35109040000</v>
      </c>
      <c r="H63" s="332"/>
      <c r="I63" s="99">
        <v>1962710000</v>
      </c>
      <c r="J63" s="99">
        <v>829560000</v>
      </c>
      <c r="K63" s="99">
        <v>1801340000</v>
      </c>
      <c r="L63" s="99">
        <v>1573800000</v>
      </c>
      <c r="M63" s="99">
        <v>1081980000</v>
      </c>
      <c r="N63" s="25">
        <f t="shared" si="10"/>
        <v>7249390000</v>
      </c>
      <c r="O63" s="99"/>
      <c r="P63" s="24"/>
      <c r="Q63" s="99"/>
      <c r="R63" s="99"/>
      <c r="S63" s="99">
        <v>3071670000</v>
      </c>
      <c r="T63" s="99">
        <v>4236960000</v>
      </c>
      <c r="U63" s="99">
        <v>4073010000</v>
      </c>
      <c r="V63" s="99">
        <v>4851520000</v>
      </c>
      <c r="W63" s="99">
        <v>4619930000</v>
      </c>
      <c r="X63" s="99">
        <v>1764030000</v>
      </c>
      <c r="Y63" s="99">
        <v>6435440000</v>
      </c>
      <c r="Z63" s="99">
        <v>5615570000</v>
      </c>
      <c r="AA63" s="99">
        <v>5264680000</v>
      </c>
      <c r="AB63" s="99">
        <v>4269500000</v>
      </c>
      <c r="AC63" s="99">
        <v>4522250000</v>
      </c>
      <c r="AD63" s="99">
        <v>3093640000</v>
      </c>
      <c r="AE63" s="99">
        <v>4207780000</v>
      </c>
      <c r="AF63" s="99">
        <v>1568490000</v>
      </c>
      <c r="AG63" s="99">
        <v>3409230000</v>
      </c>
      <c r="AH63" s="25">
        <f t="shared" ref="AH63:AH69" si="11">SUM(P63:AG63)</f>
        <v>61003700000</v>
      </c>
      <c r="AI63" s="306">
        <f t="shared" si="9"/>
        <v>103362130000</v>
      </c>
    </row>
    <row r="64" spans="1:35" ht="12.75" customHeight="1">
      <c r="A64" s="6">
        <v>2023</v>
      </c>
      <c r="B64" s="301" t="s">
        <v>75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8"/>
        <v>35023210000</v>
      </c>
      <c r="H64" s="329"/>
      <c r="I64" s="98">
        <v>1962710000</v>
      </c>
      <c r="J64" s="98">
        <v>833160000</v>
      </c>
      <c r="K64" s="98">
        <v>1812880000</v>
      </c>
      <c r="L64" s="98">
        <v>1603750000</v>
      </c>
      <c r="M64" s="98">
        <v>1111980000</v>
      </c>
      <c r="N64" s="18">
        <f t="shared" si="10"/>
        <v>7324480000</v>
      </c>
      <c r="O64" s="98"/>
      <c r="P64" s="17"/>
      <c r="Q64" s="98"/>
      <c r="R64" s="98"/>
      <c r="S64" s="98">
        <v>3071670000</v>
      </c>
      <c r="T64" s="98">
        <v>4236960000</v>
      </c>
      <c r="U64" s="98">
        <v>4073010000</v>
      </c>
      <c r="V64" s="98">
        <v>4931520000</v>
      </c>
      <c r="W64" s="98">
        <v>4619930000</v>
      </c>
      <c r="X64" s="98">
        <v>1864030000</v>
      </c>
      <c r="Y64" s="98">
        <v>6435440000</v>
      </c>
      <c r="Z64" s="98">
        <v>5725570000</v>
      </c>
      <c r="AA64" s="98">
        <v>5402120000</v>
      </c>
      <c r="AB64" s="98">
        <v>4379500000</v>
      </c>
      <c r="AC64" s="98">
        <v>4632250000</v>
      </c>
      <c r="AD64" s="98">
        <v>3193640000</v>
      </c>
      <c r="AE64" s="98">
        <v>4307780000</v>
      </c>
      <c r="AF64" s="98">
        <v>1658490000</v>
      </c>
      <c r="AG64" s="98">
        <v>3499230000</v>
      </c>
      <c r="AH64" s="18">
        <f t="shared" si="11"/>
        <v>62031140000</v>
      </c>
      <c r="AI64" s="302">
        <f t="shared" si="9"/>
        <v>104378830000</v>
      </c>
    </row>
    <row r="65" spans="1:35" ht="12.75" customHeight="1">
      <c r="B65" s="301" t="s">
        <v>76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8"/>
        <v>35222920000</v>
      </c>
      <c r="H65" s="329"/>
      <c r="I65" s="98">
        <v>1962710000</v>
      </c>
      <c r="J65" s="98">
        <v>843130000</v>
      </c>
      <c r="K65" s="98">
        <v>1832880000</v>
      </c>
      <c r="L65" s="98">
        <v>1621420000</v>
      </c>
      <c r="M65" s="98">
        <v>1117580000</v>
      </c>
      <c r="N65" s="18">
        <f t="shared" si="10"/>
        <v>7377720000</v>
      </c>
      <c r="O65" s="98"/>
      <c r="P65" s="17"/>
      <c r="Q65" s="98"/>
      <c r="R65" s="98"/>
      <c r="S65" s="98">
        <v>2939670000</v>
      </c>
      <c r="T65" s="98">
        <v>4236960000</v>
      </c>
      <c r="U65" s="98">
        <v>4073010000</v>
      </c>
      <c r="V65" s="98">
        <v>4961520000</v>
      </c>
      <c r="W65" s="98">
        <v>4619930000</v>
      </c>
      <c r="X65" s="98">
        <v>1904030000</v>
      </c>
      <c r="Y65" s="98">
        <v>6435440000</v>
      </c>
      <c r="Z65" s="98">
        <v>5761410000</v>
      </c>
      <c r="AA65" s="98">
        <v>5481220000</v>
      </c>
      <c r="AB65" s="98">
        <v>4459910000</v>
      </c>
      <c r="AC65" s="98">
        <v>4683820000</v>
      </c>
      <c r="AD65" s="98">
        <v>3390990000</v>
      </c>
      <c r="AE65" s="98">
        <v>4362080000</v>
      </c>
      <c r="AF65" s="98">
        <v>1700900000</v>
      </c>
      <c r="AG65" s="98">
        <v>3552330000</v>
      </c>
      <c r="AH65" s="18">
        <f t="shared" si="11"/>
        <v>62563220000</v>
      </c>
      <c r="AI65" s="302">
        <f t="shared" ref="AI65:AI70" si="12">G65+N65+AH65</f>
        <v>105163860000</v>
      </c>
    </row>
    <row r="66" spans="1:35" ht="12.75" customHeight="1">
      <c r="B66" s="301" t="s">
        <v>77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8"/>
        <v>35654920000</v>
      </c>
      <c r="H66" s="329"/>
      <c r="I66" s="98">
        <v>1962710000</v>
      </c>
      <c r="J66" s="98">
        <v>853130000</v>
      </c>
      <c r="K66" s="98">
        <v>1842920000</v>
      </c>
      <c r="L66" s="98">
        <v>1631420000</v>
      </c>
      <c r="M66" s="98">
        <v>1127580000</v>
      </c>
      <c r="N66" s="18">
        <f t="shared" si="10"/>
        <v>7417760000</v>
      </c>
      <c r="O66" s="98"/>
      <c r="P66" s="17"/>
      <c r="Q66" s="98"/>
      <c r="R66" s="98"/>
      <c r="S66" s="98">
        <v>2939670000</v>
      </c>
      <c r="T66" s="98">
        <v>4236960000</v>
      </c>
      <c r="U66" s="98">
        <v>4073010000</v>
      </c>
      <c r="V66" s="98">
        <v>4976520000</v>
      </c>
      <c r="W66" s="98">
        <v>4619930000</v>
      </c>
      <c r="X66" s="98">
        <v>1924030000</v>
      </c>
      <c r="Y66" s="98">
        <v>6435440000</v>
      </c>
      <c r="Z66" s="98">
        <v>5776410000</v>
      </c>
      <c r="AA66" s="98">
        <v>5492780000</v>
      </c>
      <c r="AB66" s="98">
        <v>4478070000</v>
      </c>
      <c r="AC66" s="98">
        <v>4703820000</v>
      </c>
      <c r="AD66" s="98">
        <v>3410990000</v>
      </c>
      <c r="AE66" s="98">
        <v>4382080000</v>
      </c>
      <c r="AF66" s="98">
        <v>1715900000</v>
      </c>
      <c r="AG66" s="98">
        <v>3567350000</v>
      </c>
      <c r="AH66" s="18">
        <f t="shared" si="11"/>
        <v>62732960000</v>
      </c>
      <c r="AI66" s="302">
        <f t="shared" si="12"/>
        <v>105805640000</v>
      </c>
    </row>
    <row r="67" spans="1:35" ht="12.75" customHeight="1">
      <c r="B67" s="301" t="s">
        <v>78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8"/>
        <v>35956870000</v>
      </c>
      <c r="H67" s="329"/>
      <c r="I67" s="98">
        <v>1962710000</v>
      </c>
      <c r="J67" s="98">
        <v>857640000</v>
      </c>
      <c r="K67" s="98">
        <v>1867080000</v>
      </c>
      <c r="L67" s="98">
        <v>1671460000</v>
      </c>
      <c r="M67" s="98">
        <v>1154050000</v>
      </c>
      <c r="N67" s="18">
        <f t="shared" ref="N67:N85" si="13">SUM(H67:M67)</f>
        <v>7512940000</v>
      </c>
      <c r="O67" s="98"/>
      <c r="P67" s="17"/>
      <c r="Q67" s="98"/>
      <c r="R67" s="98"/>
      <c r="S67" s="98">
        <v>2623560000</v>
      </c>
      <c r="T67" s="98">
        <v>4236960000</v>
      </c>
      <c r="U67" s="98">
        <v>4073010000</v>
      </c>
      <c r="V67" s="98">
        <v>5220630000</v>
      </c>
      <c r="W67" s="98">
        <v>4686550000</v>
      </c>
      <c r="X67" s="98">
        <v>1970700000</v>
      </c>
      <c r="Y67" s="98">
        <v>6445440000</v>
      </c>
      <c r="Z67" s="98">
        <v>5818310000</v>
      </c>
      <c r="AA67" s="98">
        <v>5533910000</v>
      </c>
      <c r="AB67" s="98">
        <v>4528510000</v>
      </c>
      <c r="AC67" s="98">
        <v>4768430000</v>
      </c>
      <c r="AD67" s="98">
        <v>3478690000</v>
      </c>
      <c r="AE67" s="98">
        <v>4475140000</v>
      </c>
      <c r="AF67" s="98">
        <v>1792100000</v>
      </c>
      <c r="AG67" s="98">
        <v>3647080000</v>
      </c>
      <c r="AH67" s="18">
        <f t="shared" si="11"/>
        <v>63299020000</v>
      </c>
      <c r="AI67" s="302">
        <f t="shared" si="12"/>
        <v>106768830000</v>
      </c>
    </row>
    <row r="68" spans="1:35" ht="12.75" customHeight="1">
      <c r="B68" s="301" t="s">
        <v>79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8"/>
        <v>35740970000</v>
      </c>
      <c r="H68" s="329"/>
      <c r="I68" s="98">
        <v>1962710000</v>
      </c>
      <c r="J68" s="98">
        <v>868240000</v>
      </c>
      <c r="K68" s="98">
        <v>1887080000</v>
      </c>
      <c r="L68" s="98">
        <v>1691460000</v>
      </c>
      <c r="M68" s="98">
        <v>1174050000</v>
      </c>
      <c r="N68" s="18">
        <f t="shared" si="13"/>
        <v>7583540000</v>
      </c>
      <c r="O68" s="98"/>
      <c r="P68" s="17"/>
      <c r="Q68" s="98"/>
      <c r="R68" s="98"/>
      <c r="S68" s="98">
        <v>2587560000</v>
      </c>
      <c r="T68" s="98">
        <v>4236960000</v>
      </c>
      <c r="U68" s="98">
        <v>4073010000</v>
      </c>
      <c r="V68" s="98">
        <v>5271640000</v>
      </c>
      <c r="W68" s="98">
        <v>4686550000</v>
      </c>
      <c r="X68" s="98">
        <v>2005050000</v>
      </c>
      <c r="Y68" s="98">
        <v>6445440000</v>
      </c>
      <c r="Z68" s="98">
        <v>5838310000</v>
      </c>
      <c r="AA68" s="98">
        <v>5553910000</v>
      </c>
      <c r="AB68" s="98">
        <v>4540980000</v>
      </c>
      <c r="AC68" s="98">
        <v>4798430000</v>
      </c>
      <c r="AD68" s="98">
        <v>3516340000</v>
      </c>
      <c r="AE68" s="98">
        <v>4510140000</v>
      </c>
      <c r="AF68" s="98">
        <v>1827100000</v>
      </c>
      <c r="AG68" s="98">
        <v>3682080000</v>
      </c>
      <c r="AH68" s="18">
        <f t="shared" si="11"/>
        <v>63573500000</v>
      </c>
      <c r="AI68" s="302">
        <f t="shared" si="12"/>
        <v>106898010000</v>
      </c>
    </row>
    <row r="69" spans="1:35" ht="12.75" customHeight="1">
      <c r="B69" s="301" t="s">
        <v>80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8"/>
        <v>36457020000</v>
      </c>
      <c r="H69" s="329"/>
      <c r="I69" s="98">
        <v>1962710000</v>
      </c>
      <c r="J69" s="98">
        <v>888240000</v>
      </c>
      <c r="K69" s="98">
        <v>1907080000</v>
      </c>
      <c r="L69" s="98">
        <v>1711460000</v>
      </c>
      <c r="M69" s="98">
        <v>1194050000</v>
      </c>
      <c r="N69" s="18">
        <f t="shared" si="13"/>
        <v>7663540000</v>
      </c>
      <c r="O69" s="98"/>
      <c r="P69" s="17"/>
      <c r="Q69" s="98"/>
      <c r="R69" s="98"/>
      <c r="S69" s="98">
        <v>2132910000</v>
      </c>
      <c r="T69" s="98">
        <v>4236960000</v>
      </c>
      <c r="U69" s="98">
        <v>4073010000</v>
      </c>
      <c r="V69" s="98">
        <v>5512870000</v>
      </c>
      <c r="W69" s="98">
        <v>4697000000</v>
      </c>
      <c r="X69" s="98">
        <v>2291820000</v>
      </c>
      <c r="Y69" s="98">
        <v>6445440000</v>
      </c>
      <c r="Z69" s="98">
        <v>5858460000</v>
      </c>
      <c r="AA69" s="98">
        <v>5575160000</v>
      </c>
      <c r="AB69" s="98">
        <v>4574660000</v>
      </c>
      <c r="AC69" s="98">
        <v>4828430000</v>
      </c>
      <c r="AD69" s="98">
        <v>3547320000</v>
      </c>
      <c r="AE69" s="98">
        <v>4545140000</v>
      </c>
      <c r="AF69" s="98">
        <v>1862160000</v>
      </c>
      <c r="AG69" s="98">
        <v>3719650000</v>
      </c>
      <c r="AH69" s="18">
        <f t="shared" si="11"/>
        <v>63900990000</v>
      </c>
      <c r="AI69" s="302">
        <f t="shared" si="12"/>
        <v>108021550000</v>
      </c>
    </row>
    <row r="70" spans="1:35" ht="12.75" customHeight="1">
      <c r="B70" s="301" t="s">
        <v>81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8"/>
        <v>36816740000</v>
      </c>
      <c r="H70" s="329"/>
      <c r="I70" s="98">
        <v>1962710000</v>
      </c>
      <c r="J70" s="98">
        <v>907060000</v>
      </c>
      <c r="K70" s="98">
        <v>1941500000</v>
      </c>
      <c r="L70" s="98">
        <v>1741460000</v>
      </c>
      <c r="M70" s="98">
        <v>1224050000</v>
      </c>
      <c r="N70" s="18">
        <f t="shared" si="13"/>
        <v>7776780000</v>
      </c>
      <c r="O70" s="98"/>
      <c r="P70" s="17"/>
      <c r="Q70" s="98"/>
      <c r="R70" s="98"/>
      <c r="S70" s="98">
        <v>2132910000</v>
      </c>
      <c r="T70" s="98">
        <v>3999690000</v>
      </c>
      <c r="U70" s="98">
        <v>4073010000</v>
      </c>
      <c r="V70" s="98">
        <v>5547320000</v>
      </c>
      <c r="W70" s="98">
        <v>4731630000</v>
      </c>
      <c r="X70" s="98">
        <v>2420170000</v>
      </c>
      <c r="Y70" s="98">
        <v>6455440000</v>
      </c>
      <c r="Z70" s="98">
        <v>5915730000</v>
      </c>
      <c r="AA70" s="98">
        <v>5618360000</v>
      </c>
      <c r="AB70" s="98">
        <v>4699330000</v>
      </c>
      <c r="AC70" s="98">
        <v>4910280000</v>
      </c>
      <c r="AD70" s="98">
        <v>3628060000</v>
      </c>
      <c r="AE70" s="98">
        <v>4652540000</v>
      </c>
      <c r="AF70" s="98">
        <v>2009140000</v>
      </c>
      <c r="AG70" s="98">
        <v>3811990000</v>
      </c>
      <c r="AH70" s="18">
        <f t="shared" ref="AH70:AH75" si="14">SUM(P70:AG70)</f>
        <v>64605600000</v>
      </c>
      <c r="AI70" s="302">
        <f t="shared" si="12"/>
        <v>109199120000</v>
      </c>
    </row>
    <row r="71" spans="1:35" ht="12.75" customHeight="1">
      <c r="B71" s="301" t="s">
        <v>83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8"/>
        <v>37062310000</v>
      </c>
      <c r="H71" s="329"/>
      <c r="I71" s="98">
        <v>1962710000</v>
      </c>
      <c r="J71" s="98">
        <v>919460000</v>
      </c>
      <c r="K71" s="98">
        <v>1961500000</v>
      </c>
      <c r="L71" s="98">
        <v>1761460000</v>
      </c>
      <c r="M71" s="98">
        <v>1244050000</v>
      </c>
      <c r="N71" s="18">
        <f t="shared" si="13"/>
        <v>7849180000</v>
      </c>
      <c r="O71" s="98"/>
      <c r="P71" s="17"/>
      <c r="Q71" s="98"/>
      <c r="R71" s="98"/>
      <c r="S71" s="98">
        <v>2046990000</v>
      </c>
      <c r="T71" s="98">
        <v>3999690000</v>
      </c>
      <c r="U71" s="98">
        <v>4073010000</v>
      </c>
      <c r="V71" s="98">
        <v>5597740000</v>
      </c>
      <c r="W71" s="98">
        <v>4763610000</v>
      </c>
      <c r="X71" s="98">
        <v>2481560000</v>
      </c>
      <c r="Y71" s="98">
        <v>6455440000</v>
      </c>
      <c r="Z71" s="98">
        <v>5947680000</v>
      </c>
      <c r="AA71" s="98">
        <v>5638360000</v>
      </c>
      <c r="AB71" s="98">
        <v>4729330000</v>
      </c>
      <c r="AC71" s="98">
        <v>4940280000</v>
      </c>
      <c r="AD71" s="98">
        <v>3658060000</v>
      </c>
      <c r="AE71" s="98">
        <v>4692540000</v>
      </c>
      <c r="AF71" s="98">
        <v>2049500000</v>
      </c>
      <c r="AG71" s="98">
        <v>3854090000</v>
      </c>
      <c r="AH71" s="18">
        <f t="shared" si="14"/>
        <v>64927880000</v>
      </c>
      <c r="AI71" s="302">
        <f t="shared" ref="AI71:AI72" si="15">G71+N71+AH71</f>
        <v>109839370000</v>
      </c>
    </row>
    <row r="72" spans="1:35" ht="12.75" customHeight="1">
      <c r="B72" s="301" t="s">
        <v>84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8"/>
        <v>37631700000</v>
      </c>
      <c r="H72" s="329"/>
      <c r="I72" s="98">
        <v>1962710000</v>
      </c>
      <c r="J72" s="98">
        <v>929790000</v>
      </c>
      <c r="K72" s="98">
        <v>1984310000</v>
      </c>
      <c r="L72" s="98">
        <v>1786460000</v>
      </c>
      <c r="M72" s="98">
        <v>1269050000</v>
      </c>
      <c r="N72" s="18">
        <f t="shared" si="13"/>
        <v>7932320000</v>
      </c>
      <c r="O72" s="98"/>
      <c r="P72" s="17"/>
      <c r="Q72" s="98"/>
      <c r="R72" s="98"/>
      <c r="S72" s="98">
        <v>2046990000</v>
      </c>
      <c r="T72" s="98">
        <v>2867670000</v>
      </c>
      <c r="U72" s="98">
        <v>4073010000</v>
      </c>
      <c r="V72" s="98">
        <v>5729190000</v>
      </c>
      <c r="W72" s="98">
        <v>4863990000</v>
      </c>
      <c r="X72" s="98">
        <v>2572130000</v>
      </c>
      <c r="Y72" s="98">
        <v>6455440000</v>
      </c>
      <c r="Z72" s="98">
        <v>6096140000</v>
      </c>
      <c r="AA72" s="98">
        <v>5678360000</v>
      </c>
      <c r="AB72" s="98">
        <v>4871830000</v>
      </c>
      <c r="AC72" s="98">
        <v>5005160000</v>
      </c>
      <c r="AD72" s="98">
        <v>3754530000</v>
      </c>
      <c r="AE72" s="98">
        <v>4832970000</v>
      </c>
      <c r="AF72" s="98">
        <v>2539160000</v>
      </c>
      <c r="AG72" s="98">
        <v>4298660000</v>
      </c>
      <c r="AH72" s="18">
        <f t="shared" si="14"/>
        <v>65685230000</v>
      </c>
      <c r="AI72" s="302">
        <f t="shared" si="15"/>
        <v>111249250000</v>
      </c>
    </row>
    <row r="73" spans="1:35" ht="12.75" customHeight="1">
      <c r="B73" s="301" t="s">
        <v>85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8"/>
        <v>38354710000</v>
      </c>
      <c r="H73" s="329"/>
      <c r="I73" s="98">
        <v>1962710000</v>
      </c>
      <c r="J73" s="98">
        <v>1005150000</v>
      </c>
      <c r="K73" s="98">
        <v>2012570000</v>
      </c>
      <c r="L73" s="98">
        <v>1821420000</v>
      </c>
      <c r="M73" s="98">
        <v>1349300000</v>
      </c>
      <c r="N73" s="18">
        <f t="shared" si="13"/>
        <v>8151150000</v>
      </c>
      <c r="O73" s="98"/>
      <c r="P73" s="17"/>
      <c r="Q73" s="98"/>
      <c r="R73" s="98"/>
      <c r="S73" s="346" t="s">
        <v>82</v>
      </c>
      <c r="T73" s="98">
        <v>2867670000</v>
      </c>
      <c r="U73" s="98">
        <v>4073010000</v>
      </c>
      <c r="V73" s="98">
        <v>5812420000</v>
      </c>
      <c r="W73" s="98">
        <v>4897050000</v>
      </c>
      <c r="X73" s="98">
        <v>2765870000</v>
      </c>
      <c r="Y73" s="98">
        <v>6494210000</v>
      </c>
      <c r="Z73" s="98">
        <v>6160960000</v>
      </c>
      <c r="AA73" s="98">
        <v>5832880000</v>
      </c>
      <c r="AB73" s="98">
        <v>4982610000</v>
      </c>
      <c r="AC73" s="98">
        <v>5283510000</v>
      </c>
      <c r="AD73" s="98">
        <v>4017000000</v>
      </c>
      <c r="AE73" s="98">
        <v>4970580000</v>
      </c>
      <c r="AF73" s="98">
        <v>2706690000</v>
      </c>
      <c r="AG73" s="98">
        <v>4399820000</v>
      </c>
      <c r="AH73" s="18">
        <f t="shared" si="14"/>
        <v>65264280000</v>
      </c>
      <c r="AI73" s="302">
        <f t="shared" ref="AI73" si="16">G73+N73+AH73</f>
        <v>111770140000</v>
      </c>
    </row>
    <row r="74" spans="1:35" ht="12.75" customHeight="1">
      <c r="B74" s="301" t="s">
        <v>86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8"/>
        <v>37639790000</v>
      </c>
      <c r="H74" s="329"/>
      <c r="I74" s="98">
        <v>1962710000</v>
      </c>
      <c r="J74" s="98">
        <v>1028080000</v>
      </c>
      <c r="K74" s="98">
        <v>2037870000</v>
      </c>
      <c r="L74" s="98">
        <v>1841950000</v>
      </c>
      <c r="M74" s="98">
        <v>1373000000</v>
      </c>
      <c r="N74" s="18">
        <f t="shared" si="13"/>
        <v>8243610000</v>
      </c>
      <c r="O74" s="98"/>
      <c r="P74" s="17"/>
      <c r="Q74" s="98"/>
      <c r="R74" s="98"/>
      <c r="S74" s="346"/>
      <c r="T74" s="98">
        <v>2586920000</v>
      </c>
      <c r="U74" s="98">
        <v>4073010000</v>
      </c>
      <c r="V74" s="98">
        <v>5892450000</v>
      </c>
      <c r="W74" s="98">
        <v>4949570000</v>
      </c>
      <c r="X74" s="98">
        <v>2795890000</v>
      </c>
      <c r="Y74" s="98">
        <v>6494210000</v>
      </c>
      <c r="Z74" s="98">
        <v>6263370000</v>
      </c>
      <c r="AA74" s="98">
        <v>5887030000</v>
      </c>
      <c r="AB74" s="17">
        <v>5073280000</v>
      </c>
      <c r="AC74" s="98">
        <v>5293280000</v>
      </c>
      <c r="AD74" s="98">
        <v>4065160000</v>
      </c>
      <c r="AE74" s="17">
        <v>4994810000</v>
      </c>
      <c r="AF74" s="17">
        <v>2713050000</v>
      </c>
      <c r="AG74" s="98">
        <v>4446840000</v>
      </c>
      <c r="AH74" s="18">
        <f t="shared" si="14"/>
        <v>65528870000</v>
      </c>
      <c r="AI74" s="302">
        <f t="shared" ref="AI74:AI75" si="17">G74+N74+AH74</f>
        <v>111412270000</v>
      </c>
    </row>
    <row r="75" spans="1:35" ht="12.75" customHeight="1">
      <c r="A75" s="307"/>
      <c r="B75" s="304" t="s">
        <v>87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8"/>
        <v>37482820000</v>
      </c>
      <c r="H75" s="24"/>
      <c r="I75" s="24">
        <v>1962710000</v>
      </c>
      <c r="J75" s="230">
        <v>1067590000</v>
      </c>
      <c r="K75" s="99">
        <v>2057990000</v>
      </c>
      <c r="L75" s="24">
        <v>1878330000</v>
      </c>
      <c r="M75" s="230">
        <v>1386400000</v>
      </c>
      <c r="N75" s="18">
        <f t="shared" si="13"/>
        <v>8353020000</v>
      </c>
      <c r="O75" s="230"/>
      <c r="P75" s="230"/>
      <c r="Q75" s="230"/>
      <c r="R75" s="230"/>
      <c r="S75" s="346"/>
      <c r="T75" s="98">
        <v>2586920000</v>
      </c>
      <c r="U75" s="98">
        <v>4073010000</v>
      </c>
      <c r="V75" s="98">
        <v>5928450000</v>
      </c>
      <c r="W75" s="99">
        <v>4949570000</v>
      </c>
      <c r="X75" s="230">
        <v>2845890000</v>
      </c>
      <c r="Y75" s="99">
        <v>6494210000</v>
      </c>
      <c r="Z75" s="99">
        <v>6263370000</v>
      </c>
      <c r="AA75" s="99">
        <v>5887450000</v>
      </c>
      <c r="AB75" s="24">
        <v>5113730000</v>
      </c>
      <c r="AC75" s="24">
        <v>5300570000</v>
      </c>
      <c r="AD75" s="99">
        <v>4081710000</v>
      </c>
      <c r="AE75" s="24">
        <v>4995320000</v>
      </c>
      <c r="AF75" s="24">
        <v>2720250000</v>
      </c>
      <c r="AG75" s="230">
        <v>4449370000</v>
      </c>
      <c r="AH75" s="25">
        <f t="shared" si="14"/>
        <v>65689820000</v>
      </c>
      <c r="AI75" s="306">
        <f t="shared" si="17"/>
        <v>111525660000</v>
      </c>
    </row>
    <row r="76" spans="1:35" ht="12.75" customHeight="1">
      <c r="A76" s="6">
        <v>2024</v>
      </c>
      <c r="B76" s="301" t="s">
        <v>75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8"/>
        <v>38202590000</v>
      </c>
      <c r="H76" s="329"/>
      <c r="I76" s="98">
        <v>1962710000</v>
      </c>
      <c r="J76" s="98">
        <v>1129890000</v>
      </c>
      <c r="K76" s="98">
        <v>2105180000</v>
      </c>
      <c r="L76" s="98">
        <v>1926320000</v>
      </c>
      <c r="M76" s="98">
        <v>1431250000</v>
      </c>
      <c r="N76" s="96">
        <f t="shared" si="13"/>
        <v>8555350000</v>
      </c>
      <c r="O76" s="98"/>
      <c r="P76" s="17"/>
      <c r="Q76" s="98"/>
      <c r="R76" s="98"/>
      <c r="S76" s="367"/>
      <c r="T76" s="170">
        <v>2586920000</v>
      </c>
      <c r="U76" s="170">
        <v>4073010000</v>
      </c>
      <c r="V76" s="170">
        <v>5987490000</v>
      </c>
      <c r="W76" s="98">
        <v>5013990000</v>
      </c>
      <c r="X76" s="98">
        <v>2994440000</v>
      </c>
      <c r="Y76" s="98">
        <v>6576270000</v>
      </c>
      <c r="Z76" s="98">
        <v>6351260000</v>
      </c>
      <c r="AA76" s="98">
        <v>5950350000</v>
      </c>
      <c r="AB76" s="98">
        <v>5238160000</v>
      </c>
      <c r="AC76" s="98">
        <v>5344580000</v>
      </c>
      <c r="AD76" s="98">
        <v>4201030000</v>
      </c>
      <c r="AE76" s="98">
        <v>5037510000</v>
      </c>
      <c r="AF76" s="17">
        <v>2798820000</v>
      </c>
      <c r="AG76" s="115">
        <v>4517340000</v>
      </c>
      <c r="AH76" s="18">
        <f t="shared" ref="AH76" si="18">SUM(P76:AG76)</f>
        <v>66671170000</v>
      </c>
      <c r="AI76" s="302">
        <f t="shared" ref="AI76" si="19">G76+N76+AH76</f>
        <v>113429110000</v>
      </c>
    </row>
    <row r="77" spans="1:35" ht="12.75" customHeight="1">
      <c r="B77" s="301" t="s">
        <v>76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8"/>
        <v>38399810000</v>
      </c>
      <c r="H77" s="329"/>
      <c r="I77" s="98">
        <v>1962710000</v>
      </c>
      <c r="J77" s="98">
        <v>1149890000</v>
      </c>
      <c r="K77" s="98">
        <v>2125180000</v>
      </c>
      <c r="L77" s="98">
        <v>1946320000</v>
      </c>
      <c r="M77" s="98">
        <v>1451250000</v>
      </c>
      <c r="N77" s="18">
        <f t="shared" si="13"/>
        <v>8635350000</v>
      </c>
      <c r="O77" s="98"/>
      <c r="P77" s="17"/>
      <c r="Q77" s="98"/>
      <c r="R77" s="98"/>
      <c r="S77" s="368"/>
      <c r="T77" s="98">
        <v>2250090000</v>
      </c>
      <c r="U77" s="98">
        <v>4073010000</v>
      </c>
      <c r="V77" s="98">
        <v>6100040000</v>
      </c>
      <c r="W77" s="98">
        <v>5024750000</v>
      </c>
      <c r="X77" s="98">
        <v>3137360000</v>
      </c>
      <c r="Y77" s="98">
        <v>6576270000</v>
      </c>
      <c r="Z77" s="98">
        <v>6419210000</v>
      </c>
      <c r="AA77" s="98">
        <v>5995050000</v>
      </c>
      <c r="AB77" s="98">
        <v>5322230000</v>
      </c>
      <c r="AC77" s="98">
        <v>5403800000</v>
      </c>
      <c r="AD77" s="98">
        <v>4266750000</v>
      </c>
      <c r="AE77" s="98">
        <v>5101520000</v>
      </c>
      <c r="AF77" s="98">
        <v>2915500000</v>
      </c>
      <c r="AG77" s="115">
        <v>4643340000</v>
      </c>
      <c r="AH77" s="18">
        <f t="shared" ref="AH77:AH88" si="20">SUM(P77:AG77)</f>
        <v>67228920000</v>
      </c>
      <c r="AI77" s="302">
        <f t="shared" ref="AI77:AI79" si="21">G77+N77+AH77</f>
        <v>114264080000</v>
      </c>
    </row>
    <row r="78" spans="1:35" ht="12.75" customHeight="1">
      <c r="B78" s="301" t="s">
        <v>77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8"/>
        <v>38582280000</v>
      </c>
      <c r="H78" s="329"/>
      <c r="I78" s="98">
        <v>1962710000</v>
      </c>
      <c r="J78" s="98">
        <v>1169930000</v>
      </c>
      <c r="K78" s="98">
        <v>2145180000</v>
      </c>
      <c r="L78" s="98">
        <v>1966320000</v>
      </c>
      <c r="M78" s="98">
        <v>1471250000</v>
      </c>
      <c r="N78" s="18">
        <f t="shared" si="13"/>
        <v>8715390000</v>
      </c>
      <c r="O78" s="98"/>
      <c r="P78" s="17"/>
      <c r="Q78" s="98"/>
      <c r="R78" s="98"/>
      <c r="S78" s="368"/>
      <c r="T78" s="98">
        <v>2250090000</v>
      </c>
      <c r="U78" s="98">
        <v>4073010000</v>
      </c>
      <c r="V78" s="98">
        <v>6145110000</v>
      </c>
      <c r="W78" s="98">
        <v>5024750000</v>
      </c>
      <c r="X78" s="98">
        <v>3187360000</v>
      </c>
      <c r="Y78" s="98">
        <v>6576270000</v>
      </c>
      <c r="Z78" s="98">
        <v>6459210000</v>
      </c>
      <c r="AA78" s="98">
        <v>6035050000</v>
      </c>
      <c r="AB78" s="98">
        <v>5368230000</v>
      </c>
      <c r="AC78" s="98">
        <v>5463800000</v>
      </c>
      <c r="AD78" s="98">
        <v>4313570000</v>
      </c>
      <c r="AE78" s="98">
        <v>5153840000</v>
      </c>
      <c r="AF78" s="98">
        <v>2965500000</v>
      </c>
      <c r="AG78" s="115">
        <v>4693340000</v>
      </c>
      <c r="AH78" s="18">
        <f t="shared" si="20"/>
        <v>67709130000</v>
      </c>
      <c r="AI78" s="302">
        <f t="shared" si="21"/>
        <v>115006800000</v>
      </c>
    </row>
    <row r="79" spans="1:35" ht="12.75" customHeight="1">
      <c r="B79" s="301" t="s">
        <v>78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8"/>
        <v>38993690000</v>
      </c>
      <c r="H79" s="329"/>
      <c r="I79" s="98">
        <v>1962710000</v>
      </c>
      <c r="J79" s="98">
        <v>1204930000</v>
      </c>
      <c r="K79" s="98">
        <v>2182180000</v>
      </c>
      <c r="L79" s="98">
        <v>2001320000</v>
      </c>
      <c r="M79" s="98">
        <v>1506250000</v>
      </c>
      <c r="N79" s="18">
        <f t="shared" si="13"/>
        <v>8857390000</v>
      </c>
      <c r="O79" s="98"/>
      <c r="P79" s="17"/>
      <c r="Q79" s="98"/>
      <c r="R79" s="98"/>
      <c r="S79" s="368"/>
      <c r="T79" s="98">
        <v>2084950000</v>
      </c>
      <c r="U79" s="98">
        <v>4073010000</v>
      </c>
      <c r="V79" s="98">
        <v>6185110000</v>
      </c>
      <c r="W79" s="98">
        <v>5116610000</v>
      </c>
      <c r="X79" s="98">
        <v>3277360000</v>
      </c>
      <c r="Y79" s="98">
        <v>6576270000</v>
      </c>
      <c r="Z79" s="98">
        <v>6539390000</v>
      </c>
      <c r="AA79" s="98">
        <v>6134570000</v>
      </c>
      <c r="AB79" s="98">
        <v>5486550000</v>
      </c>
      <c r="AC79" s="98">
        <v>5584370000</v>
      </c>
      <c r="AD79" s="98">
        <v>4408420000</v>
      </c>
      <c r="AE79" s="98">
        <v>5278980000</v>
      </c>
      <c r="AF79" s="98">
        <v>3078320000</v>
      </c>
      <c r="AG79" s="115">
        <v>4762060000</v>
      </c>
      <c r="AH79" s="18">
        <f t="shared" si="20"/>
        <v>68585970000</v>
      </c>
      <c r="AI79" s="302">
        <f t="shared" si="21"/>
        <v>116437050000</v>
      </c>
    </row>
    <row r="80" spans="1:35" ht="12.75" customHeight="1">
      <c r="B80" s="301" t="s">
        <v>79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8"/>
        <v>39200770000</v>
      </c>
      <c r="H80" s="329"/>
      <c r="I80" s="98">
        <v>1962710000</v>
      </c>
      <c r="J80" s="98">
        <v>1224930000</v>
      </c>
      <c r="K80" s="98">
        <v>2202180000</v>
      </c>
      <c r="L80" s="98">
        <v>2021320000</v>
      </c>
      <c r="M80" s="98">
        <v>1526280000</v>
      </c>
      <c r="N80" s="18">
        <f t="shared" si="13"/>
        <v>8937420000</v>
      </c>
      <c r="O80" s="98"/>
      <c r="P80" s="17"/>
      <c r="Q80" s="98"/>
      <c r="R80" s="98"/>
      <c r="S80" s="368"/>
      <c r="T80" s="98">
        <v>2084950000</v>
      </c>
      <c r="U80" s="98">
        <v>4073010000</v>
      </c>
      <c r="V80" s="98">
        <v>6185110000</v>
      </c>
      <c r="W80" s="98">
        <v>5196610000</v>
      </c>
      <c r="X80" s="98">
        <v>3345410000</v>
      </c>
      <c r="Y80" s="98">
        <v>6576270000</v>
      </c>
      <c r="Z80" s="98">
        <v>6552010000</v>
      </c>
      <c r="AA80" s="98">
        <v>6192430000</v>
      </c>
      <c r="AB80" s="98">
        <v>5558770000</v>
      </c>
      <c r="AC80" s="98">
        <v>5682370000</v>
      </c>
      <c r="AD80" s="98">
        <v>4463420000</v>
      </c>
      <c r="AE80" s="98">
        <v>5333980000</v>
      </c>
      <c r="AF80" s="98">
        <v>3143320000</v>
      </c>
      <c r="AG80" s="115">
        <v>4807060000</v>
      </c>
      <c r="AH80" s="18">
        <f t="shared" si="20"/>
        <v>69194720000</v>
      </c>
      <c r="AI80" s="302">
        <f t="shared" ref="AI80:AI85" si="22">G80+N80+AH80</f>
        <v>117332910000</v>
      </c>
    </row>
    <row r="81" spans="1:35" ht="12.75" customHeight="1">
      <c r="B81" s="301" t="s">
        <v>80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8"/>
        <v>40058650000</v>
      </c>
      <c r="H81" s="329"/>
      <c r="I81" s="98">
        <v>1962710000</v>
      </c>
      <c r="J81" s="98">
        <v>1244930000</v>
      </c>
      <c r="K81" s="98">
        <v>2222180000</v>
      </c>
      <c r="L81" s="98">
        <v>2041320000</v>
      </c>
      <c r="M81" s="98">
        <v>1546320000</v>
      </c>
      <c r="N81" s="18">
        <f t="shared" si="13"/>
        <v>9017460000</v>
      </c>
      <c r="O81" s="98"/>
      <c r="P81" s="17"/>
      <c r="Q81" s="98"/>
      <c r="R81" s="98"/>
      <c r="S81" s="368"/>
      <c r="T81" s="98">
        <v>2084950000</v>
      </c>
      <c r="U81" s="98">
        <v>3543140000</v>
      </c>
      <c r="V81" s="98">
        <v>6185110000</v>
      </c>
      <c r="W81" s="98">
        <v>5384210000</v>
      </c>
      <c r="X81" s="98">
        <v>3532830000</v>
      </c>
      <c r="Y81" s="98">
        <v>6576270000</v>
      </c>
      <c r="Z81" s="98">
        <v>6645490000</v>
      </c>
      <c r="AA81" s="98">
        <v>6289530000</v>
      </c>
      <c r="AB81" s="98">
        <v>5645610000</v>
      </c>
      <c r="AC81" s="98">
        <v>5829900000</v>
      </c>
      <c r="AD81" s="98">
        <v>4561610000</v>
      </c>
      <c r="AE81" s="98">
        <v>5396410000</v>
      </c>
      <c r="AF81" s="98">
        <v>3343110000</v>
      </c>
      <c r="AG81" s="115">
        <v>4923070000</v>
      </c>
      <c r="AH81" s="18">
        <f t="shared" si="20"/>
        <v>69941240000</v>
      </c>
      <c r="AI81" s="302">
        <f t="shared" si="22"/>
        <v>119017350000</v>
      </c>
    </row>
    <row r="82" spans="1:35" ht="12.75" customHeight="1">
      <c r="B82" s="301" t="s">
        <v>81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8"/>
        <v>40184460000</v>
      </c>
      <c r="H82" s="329"/>
      <c r="I82" s="98">
        <v>1962710000</v>
      </c>
      <c r="J82" s="98">
        <v>1274930000</v>
      </c>
      <c r="K82" s="98">
        <v>2252180000</v>
      </c>
      <c r="L82" s="98">
        <v>2071320000</v>
      </c>
      <c r="M82" s="98">
        <v>1576320000</v>
      </c>
      <c r="N82" s="18">
        <f t="shared" si="13"/>
        <v>9137460000</v>
      </c>
      <c r="O82" s="98"/>
      <c r="P82" s="17"/>
      <c r="Q82" s="98"/>
      <c r="R82" s="98"/>
      <c r="S82" s="368"/>
      <c r="T82" s="98">
        <v>1797860000</v>
      </c>
      <c r="U82" s="98">
        <v>3543140000</v>
      </c>
      <c r="V82" s="98">
        <v>6235110000</v>
      </c>
      <c r="W82" s="98">
        <v>5516970000</v>
      </c>
      <c r="X82" s="98">
        <v>3670700000</v>
      </c>
      <c r="Y82" s="98">
        <v>6576270000</v>
      </c>
      <c r="Z82" s="98">
        <v>6789560000</v>
      </c>
      <c r="AA82" s="98">
        <v>6431390000</v>
      </c>
      <c r="AB82" s="98">
        <v>5787410000</v>
      </c>
      <c r="AC82" s="98">
        <v>5992730000</v>
      </c>
      <c r="AD82" s="98">
        <v>4642680000</v>
      </c>
      <c r="AE82" s="98">
        <v>5506570000</v>
      </c>
      <c r="AF82" s="98">
        <v>3496160000</v>
      </c>
      <c r="AG82" s="115">
        <v>5007140000</v>
      </c>
      <c r="AH82" s="18">
        <f t="shared" si="20"/>
        <v>70993690000</v>
      </c>
      <c r="AI82" s="302">
        <f t="shared" si="22"/>
        <v>120315610000</v>
      </c>
    </row>
    <row r="83" spans="1:35" ht="12.75" customHeight="1">
      <c r="B83" s="301" t="s">
        <v>83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8"/>
        <v>40512210000</v>
      </c>
      <c r="H83" s="329"/>
      <c r="I83" s="98">
        <v>1962710000</v>
      </c>
      <c r="J83" s="98">
        <v>1294930000</v>
      </c>
      <c r="K83" s="98">
        <v>2272180000</v>
      </c>
      <c r="L83" s="98">
        <v>2091320000</v>
      </c>
      <c r="M83" s="98">
        <v>1596360000</v>
      </c>
      <c r="N83" s="18">
        <f t="shared" si="13"/>
        <v>9217500000</v>
      </c>
      <c r="O83" s="98"/>
      <c r="P83" s="17"/>
      <c r="Q83" s="98"/>
      <c r="R83" s="98"/>
      <c r="S83" s="368"/>
      <c r="T83" s="98">
        <v>1267860000</v>
      </c>
      <c r="U83" s="98">
        <v>3543140000</v>
      </c>
      <c r="V83" s="98">
        <v>6235110000</v>
      </c>
      <c r="W83" s="98">
        <v>5615060000</v>
      </c>
      <c r="X83" s="98">
        <v>3741240000</v>
      </c>
      <c r="Y83" s="98">
        <v>6576270000</v>
      </c>
      <c r="Z83" s="98">
        <v>6810520000</v>
      </c>
      <c r="AA83" s="98">
        <v>6621960000</v>
      </c>
      <c r="AB83" s="98">
        <v>6042330000</v>
      </c>
      <c r="AC83" s="98">
        <v>6078930000</v>
      </c>
      <c r="AD83" s="98">
        <v>4771470000</v>
      </c>
      <c r="AE83" s="98">
        <v>5629080000</v>
      </c>
      <c r="AF83" s="98">
        <v>3658670000</v>
      </c>
      <c r="AG83" s="115">
        <v>5144360000</v>
      </c>
      <c r="AH83" s="18">
        <f t="shared" si="20"/>
        <v>71736000000</v>
      </c>
      <c r="AI83" s="302">
        <f t="shared" si="22"/>
        <v>121465710000</v>
      </c>
    </row>
    <row r="84" spans="1:35" ht="12.75" customHeight="1">
      <c r="B84" s="301" t="s">
        <v>84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8"/>
        <v>41197480000</v>
      </c>
      <c r="H84" s="329"/>
      <c r="I84" s="98">
        <v>1962710000</v>
      </c>
      <c r="J84" s="98">
        <v>1314930000</v>
      </c>
      <c r="K84" s="98">
        <v>2292180000</v>
      </c>
      <c r="L84" s="98">
        <v>2111320000</v>
      </c>
      <c r="M84" s="98">
        <v>1616360000</v>
      </c>
      <c r="N84" s="18">
        <f t="shared" si="13"/>
        <v>9297500000</v>
      </c>
      <c r="O84" s="98"/>
      <c r="P84" s="17"/>
      <c r="Q84" s="98"/>
      <c r="R84" s="98"/>
      <c r="S84" s="368"/>
      <c r="T84" s="98">
        <v>1267860000</v>
      </c>
      <c r="U84" s="98">
        <v>2598200000</v>
      </c>
      <c r="V84" s="98">
        <v>6235110000</v>
      </c>
      <c r="W84" s="98">
        <v>5809760000</v>
      </c>
      <c r="X84" s="98">
        <v>3925860000</v>
      </c>
      <c r="Y84" s="98">
        <v>6576270000</v>
      </c>
      <c r="Z84" s="98">
        <v>7127400000</v>
      </c>
      <c r="AA84" s="98">
        <v>6827470000</v>
      </c>
      <c r="AB84" s="98">
        <v>6213870000</v>
      </c>
      <c r="AC84" s="98">
        <v>6222340000</v>
      </c>
      <c r="AD84" s="98">
        <v>5004520000</v>
      </c>
      <c r="AE84" s="98">
        <v>5927460000</v>
      </c>
      <c r="AF84" s="98">
        <v>3932940000</v>
      </c>
      <c r="AG84" s="115">
        <v>5398210000</v>
      </c>
      <c r="AH84" s="18">
        <f t="shared" si="20"/>
        <v>73067270000</v>
      </c>
      <c r="AI84" s="302">
        <f t="shared" si="22"/>
        <v>123562250000</v>
      </c>
    </row>
    <row r="85" spans="1:35" ht="12.75" customHeight="1">
      <c r="B85" s="301" t="s">
        <v>85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8"/>
        <v>41536470000</v>
      </c>
      <c r="H85" s="329"/>
      <c r="I85" s="98">
        <v>1962710000</v>
      </c>
      <c r="J85" s="98">
        <v>1335360000</v>
      </c>
      <c r="K85" s="98">
        <v>2342890000</v>
      </c>
      <c r="L85" s="98">
        <v>2127960000</v>
      </c>
      <c r="M85" s="98">
        <v>1645270000</v>
      </c>
      <c r="N85" s="18">
        <f t="shared" si="13"/>
        <v>9414190000</v>
      </c>
      <c r="O85" s="98"/>
      <c r="P85" s="17"/>
      <c r="Q85" s="98"/>
      <c r="R85" s="98"/>
      <c r="S85" s="368"/>
      <c r="T85" s="346" t="s">
        <v>82</v>
      </c>
      <c r="U85" s="98">
        <v>2598200000</v>
      </c>
      <c r="V85" s="98">
        <v>6320110000</v>
      </c>
      <c r="W85" s="98">
        <v>6069140000</v>
      </c>
      <c r="X85" s="98">
        <v>4078620000</v>
      </c>
      <c r="Y85" s="98">
        <v>6576270000</v>
      </c>
      <c r="Z85" s="98">
        <v>7392650000</v>
      </c>
      <c r="AA85" s="98">
        <v>6982050000</v>
      </c>
      <c r="AB85" s="98">
        <v>6359780000</v>
      </c>
      <c r="AC85" s="98">
        <v>6376770000</v>
      </c>
      <c r="AD85" s="98">
        <v>5118430000</v>
      </c>
      <c r="AE85" s="98">
        <v>6092680000</v>
      </c>
      <c r="AF85" s="98">
        <v>4117260000</v>
      </c>
      <c r="AG85" s="115">
        <v>5485600000</v>
      </c>
      <c r="AH85" s="18">
        <f t="shared" si="20"/>
        <v>73567560000</v>
      </c>
      <c r="AI85" s="302">
        <f t="shared" si="22"/>
        <v>124518220000</v>
      </c>
    </row>
    <row r="86" spans="1:35" ht="12.75" customHeight="1">
      <c r="B86" s="301" t="s">
        <v>86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8"/>
        <v>41787530000</v>
      </c>
      <c r="H86" s="329"/>
      <c r="I86" s="98">
        <v>1962710000</v>
      </c>
      <c r="J86" s="98">
        <v>1345360000</v>
      </c>
      <c r="K86" s="98">
        <v>2352890000</v>
      </c>
      <c r="L86" s="98">
        <v>2137960000</v>
      </c>
      <c r="M86" s="98">
        <v>1655270000</v>
      </c>
      <c r="N86" s="18">
        <f>SUM(H86:M86)</f>
        <v>9454190000</v>
      </c>
      <c r="O86" s="98"/>
      <c r="P86" s="17"/>
      <c r="Q86" s="98"/>
      <c r="R86" s="98"/>
      <c r="S86" s="368"/>
      <c r="T86" s="346"/>
      <c r="U86" s="98">
        <v>1923100000</v>
      </c>
      <c r="V86" s="98">
        <v>6320110000</v>
      </c>
      <c r="W86" s="98">
        <v>6241160000</v>
      </c>
      <c r="X86" s="98">
        <v>4316020000</v>
      </c>
      <c r="Y86" s="98">
        <v>6576270000</v>
      </c>
      <c r="Z86" s="98">
        <v>7560790000</v>
      </c>
      <c r="AA86" s="98">
        <v>7127270000</v>
      </c>
      <c r="AB86" s="98">
        <v>6421250000</v>
      </c>
      <c r="AC86" s="98">
        <v>6466540000</v>
      </c>
      <c r="AD86" s="98">
        <v>5181690000</v>
      </c>
      <c r="AE86" s="98">
        <v>6191930000</v>
      </c>
      <c r="AF86" s="98">
        <v>4223210000</v>
      </c>
      <c r="AG86" s="115">
        <v>5525450000</v>
      </c>
      <c r="AH86" s="18">
        <f t="shared" si="20"/>
        <v>74074790000</v>
      </c>
      <c r="AI86" s="302">
        <f t="shared" ref="AI86" si="23">G86+N86+AH86</f>
        <v>125316510000</v>
      </c>
    </row>
    <row r="87" spans="1:35">
      <c r="B87" s="301" t="s">
        <v>87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>C87+D87+E87+F87</f>
        <v>41606280000</v>
      </c>
      <c r="H87" s="329"/>
      <c r="I87" s="98">
        <v>1962710000</v>
      </c>
      <c r="J87" s="98">
        <v>1370460000</v>
      </c>
      <c r="K87" s="98">
        <v>2379300000</v>
      </c>
      <c r="L87" s="98">
        <v>2179660000</v>
      </c>
      <c r="M87" s="98">
        <v>1695370000</v>
      </c>
      <c r="N87" s="18">
        <f>SUM(H87:M87)</f>
        <v>9587500000</v>
      </c>
      <c r="U87" s="98">
        <v>1923100000</v>
      </c>
      <c r="V87" s="98">
        <v>6320110000</v>
      </c>
      <c r="W87" s="98">
        <v>6342200000</v>
      </c>
      <c r="X87" s="98">
        <v>4370390000</v>
      </c>
      <c r="Y87" s="98">
        <v>6576270000</v>
      </c>
      <c r="Z87" s="98">
        <v>7647070000</v>
      </c>
      <c r="AA87" s="98">
        <v>7251890000</v>
      </c>
      <c r="AB87" s="98">
        <v>6464230000</v>
      </c>
      <c r="AC87" s="98">
        <v>6489820000</v>
      </c>
      <c r="AD87" s="98">
        <v>5201030000</v>
      </c>
      <c r="AE87" s="98">
        <v>6208630000</v>
      </c>
      <c r="AF87" s="98">
        <v>4245260000</v>
      </c>
      <c r="AG87" s="115">
        <v>5535640000</v>
      </c>
      <c r="AH87" s="18">
        <f t="shared" si="20"/>
        <v>74575640000</v>
      </c>
      <c r="AI87" s="302">
        <f>G87+N87+AH87</f>
        <v>125769420000</v>
      </c>
    </row>
    <row r="88" spans="1:35">
      <c r="A88" s="6">
        <v>2025</v>
      </c>
      <c r="B88" s="301" t="s">
        <v>75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>C88+D88+E88+F88</f>
        <v>41648150000</v>
      </c>
      <c r="H88" s="329"/>
      <c r="I88" s="98">
        <v>1962710000</v>
      </c>
      <c r="J88" s="98">
        <v>1382030000</v>
      </c>
      <c r="K88" s="98">
        <v>2392210000</v>
      </c>
      <c r="L88" s="98">
        <v>2201910000</v>
      </c>
      <c r="M88" s="98">
        <v>1722850000</v>
      </c>
      <c r="N88" s="18">
        <f>SUM(H88:M88)</f>
        <v>9661710000</v>
      </c>
      <c r="U88" s="98">
        <v>1923100000</v>
      </c>
      <c r="V88" s="98">
        <v>6390110000</v>
      </c>
      <c r="W88" s="98">
        <v>6460170000</v>
      </c>
      <c r="X88" s="98">
        <v>4504200000</v>
      </c>
      <c r="Y88" s="98">
        <v>6576270000</v>
      </c>
      <c r="Z88" s="98">
        <v>7719220000</v>
      </c>
      <c r="AA88" s="98">
        <v>7395220000</v>
      </c>
      <c r="AB88" s="98">
        <v>6589230000</v>
      </c>
      <c r="AC88" s="98">
        <v>6654050000</v>
      </c>
      <c r="AD88" s="98">
        <v>5314130000</v>
      </c>
      <c r="AE88" s="98">
        <v>6305380000</v>
      </c>
      <c r="AF88" s="98">
        <v>4345260000</v>
      </c>
      <c r="AG88" s="115">
        <v>5605640000</v>
      </c>
      <c r="AH88" s="18">
        <f t="shared" si="20"/>
        <v>75781980000</v>
      </c>
      <c r="AI88" s="302">
        <f>G88+N88+AH88</f>
        <v>127091840000</v>
      </c>
    </row>
    <row r="89" spans="1:35">
      <c r="B89" s="301" t="s">
        <v>76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>C89+D89+E89+F89</f>
        <v>41758150000</v>
      </c>
      <c r="H89" s="329"/>
      <c r="I89" s="98">
        <v>1962710000</v>
      </c>
      <c r="J89" s="98">
        <v>1398030000</v>
      </c>
      <c r="K89" s="98">
        <v>2412650000</v>
      </c>
      <c r="L89" s="98">
        <v>2221490000</v>
      </c>
      <c r="M89" s="98">
        <v>1747450000</v>
      </c>
      <c r="N89" s="18">
        <f>SUM(H89:M89)</f>
        <v>9742330000</v>
      </c>
      <c r="U89" s="98">
        <v>1145150000</v>
      </c>
      <c r="V89" s="98">
        <v>6390110000</v>
      </c>
      <c r="W89" s="98">
        <v>6675490000</v>
      </c>
      <c r="X89" s="98">
        <v>4685320000</v>
      </c>
      <c r="Y89" s="98">
        <v>6576270000</v>
      </c>
      <c r="Z89" s="98">
        <v>7977090000</v>
      </c>
      <c r="AA89" s="98">
        <v>7649470000</v>
      </c>
      <c r="AB89" s="98">
        <v>6760310000</v>
      </c>
      <c r="AC89" s="98">
        <v>6824950000</v>
      </c>
      <c r="AD89" s="98">
        <v>5404810000</v>
      </c>
      <c r="AE89" s="98">
        <v>6437890000</v>
      </c>
      <c r="AF89" s="98">
        <v>4513050000</v>
      </c>
      <c r="AG89" s="115">
        <v>5716850000</v>
      </c>
      <c r="AH89" s="18">
        <f t="shared" ref="AH89:AH90" si="24">SUM(P89:AG89)</f>
        <v>76756760000</v>
      </c>
      <c r="AI89" s="302">
        <f>G89+N89+AH89</f>
        <v>128257240000</v>
      </c>
    </row>
    <row r="90" spans="1:35">
      <c r="B90" s="301" t="s">
        <v>77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>C90+D90+E90+F90</f>
        <v>41732500000</v>
      </c>
      <c r="H90" s="329"/>
      <c r="I90" s="98">
        <v>1962710000</v>
      </c>
      <c r="J90" s="98">
        <v>1413130000</v>
      </c>
      <c r="K90" s="98">
        <v>2430210000</v>
      </c>
      <c r="L90" s="98">
        <v>2251950000</v>
      </c>
      <c r="M90" s="98">
        <v>1768480000</v>
      </c>
      <c r="N90" s="18">
        <f>SUM(H90:M90)</f>
        <v>9826480000</v>
      </c>
      <c r="U90" s="98">
        <v>1145150000</v>
      </c>
      <c r="V90" s="98">
        <v>6390110000</v>
      </c>
      <c r="W90" s="98">
        <v>6831520000</v>
      </c>
      <c r="X90" s="98">
        <v>4821390000</v>
      </c>
      <c r="Y90" s="98">
        <v>6576270000</v>
      </c>
      <c r="Z90" s="98">
        <v>8072090000</v>
      </c>
      <c r="AA90" s="98">
        <v>7744350000</v>
      </c>
      <c r="AB90" s="98">
        <v>6860860000</v>
      </c>
      <c r="AC90" s="98">
        <v>6884200000</v>
      </c>
      <c r="AD90" s="98">
        <v>5454270000</v>
      </c>
      <c r="AE90" s="98">
        <v>6499170000</v>
      </c>
      <c r="AF90" s="98">
        <v>4578080000</v>
      </c>
      <c r="AG90" s="115">
        <v>5776440000</v>
      </c>
      <c r="AH90" s="18">
        <f t="shared" si="24"/>
        <v>77633900000</v>
      </c>
      <c r="AI90" s="302">
        <f>G90+N90+AH90</f>
        <v>129192880000</v>
      </c>
    </row>
    <row r="91" spans="1:35">
      <c r="C91" s="390"/>
      <c r="D91" s="385"/>
      <c r="E91" s="386"/>
      <c r="F91" s="39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</row>
    <row r="92" spans="1:35">
      <c r="U92" s="387"/>
      <c r="V92" s="387"/>
      <c r="W92" s="387"/>
      <c r="X92" s="387"/>
      <c r="Y92" s="387"/>
      <c r="Z92" s="388"/>
      <c r="AA92" s="388"/>
      <c r="AB92" s="387"/>
      <c r="AC92" s="387"/>
      <c r="AD92" s="387"/>
      <c r="AE92" s="387"/>
      <c r="AF92" s="387"/>
      <c r="AG92" s="387"/>
      <c r="AH92" s="389"/>
      <c r="AI92" s="389"/>
    </row>
    <row r="93" spans="1:35">
      <c r="G93" s="7"/>
      <c r="N93" s="7"/>
      <c r="AB93" s="387"/>
    </row>
    <row r="94" spans="1:35">
      <c r="G94" s="7"/>
      <c r="N94" s="7"/>
      <c r="W94" s="7"/>
      <c r="X94" s="7"/>
      <c r="Y94" s="7"/>
      <c r="Z94" s="7"/>
      <c r="AA94" s="7"/>
      <c r="AH94" s="7"/>
      <c r="AI94" s="7"/>
    </row>
    <row r="95" spans="1:35">
      <c r="W95" s="7"/>
      <c r="X95" s="7"/>
      <c r="Y95" s="7"/>
      <c r="Z95" s="7"/>
      <c r="AA95" s="7"/>
      <c r="AH95" s="7"/>
      <c r="AI95" s="7"/>
    </row>
    <row r="96" spans="1:35">
      <c r="W96" s="7"/>
      <c r="X96" s="7"/>
      <c r="Y96" s="7"/>
      <c r="Z96" s="7"/>
      <c r="AA96" s="7"/>
      <c r="AH96" s="7"/>
      <c r="AI96" s="7"/>
    </row>
  </sheetData>
  <mergeCells count="2">
    <mergeCell ref="A2:B2"/>
    <mergeCell ref="A3:B3"/>
  </mergeCells>
  <phoneticPr fontId="3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4"/>
  <sheetViews>
    <sheetView workbookViewId="0">
      <pane xSplit="1" ySplit="3" topLeftCell="B49" activePane="bottomRight" state="frozen"/>
      <selection activeCell="R59" sqref="R59"/>
      <selection pane="topRight" activeCell="R59" sqref="R59"/>
      <selection pane="bottomLeft" activeCell="R59" sqref="R59"/>
      <selection pane="bottomRight" activeCell="A64" sqref="A64"/>
    </sheetView>
  </sheetViews>
  <sheetFormatPr defaultRowHeight="15"/>
  <cols>
    <col min="2" max="2" width="9.81640625" customWidth="1"/>
    <col min="5" max="5" width="9.81640625" customWidth="1"/>
    <col min="6" max="6" width="9.1796875" customWidth="1"/>
    <col min="8" max="8" width="9.453125" customWidth="1"/>
    <col min="9" max="9" width="7.81640625" customWidth="1"/>
    <col min="11" max="11" width="13.81640625" customWidth="1"/>
    <col min="12" max="13" width="7.81640625" customWidth="1"/>
    <col min="14" max="14" width="7.08984375" customWidth="1"/>
    <col min="15" max="15" width="10" customWidth="1"/>
    <col min="16" max="16" width="11" customWidth="1"/>
  </cols>
  <sheetData>
    <row r="1" spans="1:18" ht="16.2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  <c r="O1" s="8"/>
      <c r="P1" s="8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43262</v>
      </c>
      <c r="B4" s="121">
        <v>30000000</v>
      </c>
      <c r="C4" s="15">
        <v>43272</v>
      </c>
      <c r="D4" s="15">
        <v>45214</v>
      </c>
      <c r="E4" s="17">
        <v>18500000</v>
      </c>
      <c r="F4" s="43">
        <v>-11500000</v>
      </c>
      <c r="G4" s="17">
        <v>12500000</v>
      </c>
      <c r="H4" s="144">
        <v>-38.3333333333333</v>
      </c>
      <c r="I4" s="108">
        <v>0</v>
      </c>
      <c r="J4" s="43">
        <v>12500000</v>
      </c>
      <c r="K4" s="44">
        <v>12500000</v>
      </c>
      <c r="L4" s="107">
        <v>96.23948</v>
      </c>
      <c r="M4" s="107">
        <v>9.7664000000000009</v>
      </c>
      <c r="N4" s="107">
        <v>9.8000000000000007</v>
      </c>
      <c r="O4" s="17"/>
      <c r="P4" s="107"/>
      <c r="Q4" s="107"/>
      <c r="R4" s="107"/>
    </row>
    <row r="5" spans="1:18" s="8" customFormat="1" ht="15" customHeight="1">
      <c r="A5" s="26">
        <v>43292</v>
      </c>
      <c r="B5" s="121">
        <v>80000000</v>
      </c>
      <c r="C5" s="15">
        <v>43297</v>
      </c>
      <c r="D5" s="15">
        <v>45214</v>
      </c>
      <c r="E5" s="17">
        <v>233460000</v>
      </c>
      <c r="F5" s="43">
        <v>153460000</v>
      </c>
      <c r="G5" s="17">
        <v>223050000</v>
      </c>
      <c r="H5" s="144">
        <v>191.82499999999999</v>
      </c>
      <c r="I5" s="108">
        <v>0</v>
      </c>
      <c r="J5" s="43">
        <v>223050000</v>
      </c>
      <c r="K5" s="44">
        <v>235550000</v>
      </c>
      <c r="L5" s="107">
        <v>97.446529999999996</v>
      </c>
      <c r="M5" s="107">
        <v>9.4708000000000006</v>
      </c>
      <c r="N5" s="107">
        <v>9.5399999999999991</v>
      </c>
      <c r="O5" s="17"/>
      <c r="P5" s="107"/>
      <c r="Q5" s="107"/>
      <c r="R5" s="107"/>
    </row>
    <row r="6" spans="1:18" s="8" customFormat="1" ht="15" customHeight="1">
      <c r="A6" s="26">
        <v>43323</v>
      </c>
      <c r="B6" s="121">
        <v>30000000</v>
      </c>
      <c r="C6" s="15">
        <v>43321</v>
      </c>
      <c r="D6" s="15">
        <v>45214</v>
      </c>
      <c r="E6" s="17">
        <v>67000000</v>
      </c>
      <c r="F6" s="43">
        <v>37000000</v>
      </c>
      <c r="G6" s="17">
        <v>30000000</v>
      </c>
      <c r="H6" s="144">
        <v>123.33333333333334</v>
      </c>
      <c r="I6" s="108">
        <v>0</v>
      </c>
      <c r="J6" s="43">
        <v>30000000</v>
      </c>
      <c r="K6" s="44">
        <v>265550000</v>
      </c>
      <c r="L6" s="107">
        <v>97.752300000000005</v>
      </c>
      <c r="M6" s="107">
        <v>9.4</v>
      </c>
      <c r="N6" s="107">
        <v>9.4</v>
      </c>
      <c r="O6" s="17"/>
      <c r="P6" s="107"/>
      <c r="Q6" s="107"/>
      <c r="R6" s="107"/>
    </row>
    <row r="7" spans="1:18" s="8" customFormat="1" ht="15" customHeight="1">
      <c r="A7" s="26">
        <v>43354</v>
      </c>
      <c r="B7" s="121">
        <v>30000000</v>
      </c>
      <c r="C7" s="15">
        <v>43363</v>
      </c>
      <c r="D7" s="15">
        <v>45214</v>
      </c>
      <c r="E7" s="17">
        <v>192030000</v>
      </c>
      <c r="F7" s="43">
        <v>162030000</v>
      </c>
      <c r="G7" s="17">
        <v>30000000</v>
      </c>
      <c r="H7" s="144">
        <v>540.1</v>
      </c>
      <c r="I7" s="108">
        <v>0</v>
      </c>
      <c r="J7" s="43">
        <v>30000000</v>
      </c>
      <c r="K7" s="44">
        <v>295550000</v>
      </c>
      <c r="L7" s="107">
        <v>96.733009999999993</v>
      </c>
      <c r="M7" s="107">
        <v>9.6853899999999999</v>
      </c>
      <c r="N7" s="107">
        <v>9.6999999999999993</v>
      </c>
      <c r="O7" s="17"/>
      <c r="P7" s="107"/>
      <c r="Q7" s="107"/>
      <c r="R7" s="107"/>
    </row>
    <row r="8" spans="1:18" s="8" customFormat="1" ht="15" customHeight="1">
      <c r="A8" s="26">
        <v>43384</v>
      </c>
      <c r="B8" s="121">
        <v>50000000</v>
      </c>
      <c r="C8" s="15">
        <v>43377</v>
      </c>
      <c r="D8" s="15">
        <v>45214</v>
      </c>
      <c r="E8" s="17">
        <v>172000000</v>
      </c>
      <c r="F8" s="43">
        <v>122000000</v>
      </c>
      <c r="G8" s="17">
        <v>50000000</v>
      </c>
      <c r="H8" s="144">
        <v>244</v>
      </c>
      <c r="I8" s="108">
        <v>0</v>
      </c>
      <c r="J8" s="43">
        <v>50000000</v>
      </c>
      <c r="K8" s="44">
        <v>345550000</v>
      </c>
      <c r="L8" s="107">
        <v>97.493560000000002</v>
      </c>
      <c r="M8" s="107">
        <v>9.49</v>
      </c>
      <c r="N8" s="107">
        <v>9.49</v>
      </c>
      <c r="O8" s="17"/>
      <c r="P8" s="107"/>
      <c r="Q8" s="107"/>
      <c r="R8" s="107"/>
    </row>
    <row r="9" spans="1:18" s="8" customFormat="1" ht="15" customHeight="1">
      <c r="A9" s="26">
        <v>43415</v>
      </c>
      <c r="B9" s="121">
        <v>100000000</v>
      </c>
      <c r="C9" s="15">
        <v>43405</v>
      </c>
      <c r="D9" s="15">
        <v>45214</v>
      </c>
      <c r="E9" s="17">
        <v>439500000</v>
      </c>
      <c r="F9" s="43">
        <v>339500000</v>
      </c>
      <c r="G9" s="17">
        <v>100000000</v>
      </c>
      <c r="H9" s="144">
        <v>339.5</v>
      </c>
      <c r="I9" s="108">
        <v>0</v>
      </c>
      <c r="J9" s="43">
        <v>100000000</v>
      </c>
      <c r="K9" s="44">
        <v>445550000</v>
      </c>
      <c r="L9" s="107">
        <v>98.084320000000005</v>
      </c>
      <c r="M9" s="107">
        <v>9.34</v>
      </c>
      <c r="N9" s="107">
        <v>9.34</v>
      </c>
      <c r="O9" s="17"/>
      <c r="P9" s="107"/>
      <c r="Q9" s="107"/>
      <c r="R9" s="107"/>
    </row>
    <row r="10" spans="1:18" s="8" customFormat="1" ht="15" customHeight="1">
      <c r="A10" s="26">
        <v>43415</v>
      </c>
      <c r="B10" s="121">
        <v>40000000</v>
      </c>
      <c r="C10" s="15">
        <v>43412</v>
      </c>
      <c r="D10" s="15">
        <v>45214</v>
      </c>
      <c r="E10" s="17">
        <v>140000000</v>
      </c>
      <c r="F10" s="43">
        <v>100000000</v>
      </c>
      <c r="G10" s="17">
        <v>40000000</v>
      </c>
      <c r="H10" s="144">
        <v>250</v>
      </c>
      <c r="I10" s="108">
        <v>0</v>
      </c>
      <c r="J10" s="43">
        <v>40000000</v>
      </c>
      <c r="K10" s="44">
        <v>485550000</v>
      </c>
      <c r="L10" s="107">
        <v>98.428979999999996</v>
      </c>
      <c r="M10" s="107">
        <v>9.2512500000000006</v>
      </c>
      <c r="N10" s="107">
        <v>9.26</v>
      </c>
      <c r="O10" s="98"/>
      <c r="P10" s="158"/>
      <c r="Q10" s="107"/>
      <c r="R10" s="107"/>
    </row>
    <row r="11" spans="1:18" s="8" customFormat="1" ht="15" customHeight="1">
      <c r="A11" s="123">
        <v>43445</v>
      </c>
      <c r="B11" s="120">
        <v>150000000</v>
      </c>
      <c r="C11" s="22">
        <v>43440</v>
      </c>
      <c r="D11" s="22">
        <v>45214</v>
      </c>
      <c r="E11" s="24">
        <v>112000000</v>
      </c>
      <c r="F11" s="45">
        <v>-38000000</v>
      </c>
      <c r="G11" s="24">
        <v>112000000</v>
      </c>
      <c r="H11" s="139">
        <v>-25</v>
      </c>
      <c r="I11" s="126">
        <f>-J1</f>
        <v>0</v>
      </c>
      <c r="J11" s="45">
        <v>112000000</v>
      </c>
      <c r="K11" s="46">
        <v>597550000</v>
      </c>
      <c r="L11" s="140">
        <v>98.273139999999998</v>
      </c>
      <c r="M11" s="140">
        <v>9.2954500000000007</v>
      </c>
      <c r="N11" s="140">
        <v>9.5749999999999993</v>
      </c>
      <c r="O11" s="98"/>
      <c r="P11" s="158"/>
      <c r="Q11" s="199"/>
      <c r="R11" s="158"/>
    </row>
    <row r="12" spans="1:18" s="8" customFormat="1" ht="15" customHeight="1">
      <c r="A12" s="26">
        <v>43476</v>
      </c>
      <c r="B12" s="121">
        <v>30000000</v>
      </c>
      <c r="C12" s="15">
        <v>43482</v>
      </c>
      <c r="D12" s="15">
        <v>45214</v>
      </c>
      <c r="E12" s="17">
        <v>148800000</v>
      </c>
      <c r="F12" s="43">
        <v>118800000</v>
      </c>
      <c r="G12" s="17">
        <v>30000000</v>
      </c>
      <c r="H12" s="144">
        <v>396</v>
      </c>
      <c r="I12" s="108">
        <v>0</v>
      </c>
      <c r="J12" s="43">
        <v>30000000</v>
      </c>
      <c r="K12" s="44">
        <v>627550000</v>
      </c>
      <c r="L12" s="107">
        <v>99.840310000000002</v>
      </c>
      <c r="M12" s="107">
        <v>8.8873300000000004</v>
      </c>
      <c r="N12" s="107">
        <v>8.89</v>
      </c>
      <c r="O12" s="17"/>
      <c r="P12" s="107"/>
      <c r="Q12" s="107"/>
      <c r="R12" s="107"/>
    </row>
    <row r="13" spans="1:18" s="8" customFormat="1" ht="15" customHeight="1">
      <c r="A13" s="26">
        <v>43507</v>
      </c>
      <c r="B13" s="121">
        <v>30000000</v>
      </c>
      <c r="C13" s="15">
        <v>43503</v>
      </c>
      <c r="D13" s="15">
        <v>45214</v>
      </c>
      <c r="E13" s="17">
        <v>134600000</v>
      </c>
      <c r="F13" s="43">
        <v>104600000</v>
      </c>
      <c r="G13" s="17">
        <v>30000000</v>
      </c>
      <c r="H13" s="144">
        <v>348.66666666666669</v>
      </c>
      <c r="I13" s="108">
        <v>0</v>
      </c>
      <c r="J13" s="43">
        <v>30000000</v>
      </c>
      <c r="K13" s="44">
        <v>657550000</v>
      </c>
      <c r="L13" s="107">
        <v>100.71751999999999</v>
      </c>
      <c r="M13" s="107">
        <v>8.6566700000000001</v>
      </c>
      <c r="N13" s="107">
        <v>8.7089999999999996</v>
      </c>
      <c r="O13" s="17"/>
      <c r="P13" s="107"/>
      <c r="Q13" s="107"/>
      <c r="R13" s="107"/>
    </row>
    <row r="14" spans="1:18" s="8" customFormat="1" ht="15" customHeight="1">
      <c r="A14" s="26">
        <v>43541</v>
      </c>
      <c r="B14" s="121">
        <v>30000000</v>
      </c>
      <c r="C14" s="15">
        <v>43531</v>
      </c>
      <c r="D14" s="15">
        <v>45214</v>
      </c>
      <c r="E14" s="17">
        <v>96700000</v>
      </c>
      <c r="F14" s="43">
        <v>66700000</v>
      </c>
      <c r="G14" s="17">
        <v>30000000</v>
      </c>
      <c r="H14" s="144">
        <v>222.33333333333331</v>
      </c>
      <c r="I14" s="108"/>
      <c r="J14" s="43">
        <v>30000000</v>
      </c>
      <c r="K14" s="44">
        <v>687550000</v>
      </c>
      <c r="L14" s="107">
        <v>100.55415000000001</v>
      </c>
      <c r="M14" s="107">
        <v>8.6997300000000006</v>
      </c>
      <c r="N14" s="107">
        <v>8.7200000000000006</v>
      </c>
      <c r="O14" s="17"/>
      <c r="P14" s="107"/>
      <c r="Q14" s="107"/>
      <c r="R14" s="107"/>
    </row>
    <row r="15" spans="1:18" s="8" customFormat="1" ht="15" customHeight="1">
      <c r="A15" s="26">
        <v>43580</v>
      </c>
      <c r="B15" s="121">
        <v>55000000</v>
      </c>
      <c r="C15" s="15">
        <v>43580</v>
      </c>
      <c r="D15" s="15">
        <v>45214</v>
      </c>
      <c r="E15" s="17">
        <v>35930000</v>
      </c>
      <c r="F15" s="43">
        <v>-19070000</v>
      </c>
      <c r="G15" s="17">
        <v>25430000</v>
      </c>
      <c r="H15" s="144">
        <v>-34.672727272727272</v>
      </c>
      <c r="I15" s="108">
        <v>0</v>
      </c>
      <c r="J15" s="43">
        <v>25430000</v>
      </c>
      <c r="K15" s="44">
        <v>712980000</v>
      </c>
      <c r="L15" s="107">
        <v>100.70198000000001</v>
      </c>
      <c r="M15" s="107">
        <v>8.6558799999999998</v>
      </c>
      <c r="N15" s="107">
        <v>8.8904499999999995</v>
      </c>
      <c r="O15" s="17"/>
      <c r="P15" s="107"/>
      <c r="Q15" s="107"/>
      <c r="R15" s="107"/>
    </row>
    <row r="16" spans="1:18" s="8" customFormat="1" ht="15" customHeight="1">
      <c r="A16" s="26">
        <v>43610</v>
      </c>
      <c r="B16" s="121">
        <v>55000000</v>
      </c>
      <c r="C16" s="15">
        <v>43601</v>
      </c>
      <c r="D16" s="15">
        <v>45214</v>
      </c>
      <c r="E16" s="17">
        <v>114500000</v>
      </c>
      <c r="F16" s="43">
        <v>59500000</v>
      </c>
      <c r="G16" s="17">
        <v>55000000</v>
      </c>
      <c r="H16" s="144">
        <v>108.18181818181817</v>
      </c>
      <c r="I16" s="108">
        <v>0</v>
      </c>
      <c r="J16" s="43">
        <v>55000000</v>
      </c>
      <c r="K16" s="44">
        <v>767980000</v>
      </c>
      <c r="L16" s="107">
        <v>100.73575</v>
      </c>
      <c r="M16" s="107">
        <v>8.6418199999999992</v>
      </c>
      <c r="N16" s="107">
        <v>8.67</v>
      </c>
      <c r="O16" s="17"/>
      <c r="P16" s="107"/>
      <c r="Q16" s="107"/>
      <c r="R16" s="107"/>
    </row>
    <row r="17" spans="1:18" s="8" customFormat="1" ht="15" customHeight="1">
      <c r="A17" s="26">
        <v>43610</v>
      </c>
      <c r="B17" s="121"/>
      <c r="C17" s="15"/>
      <c r="D17" s="15"/>
      <c r="E17" s="17"/>
      <c r="F17" s="43"/>
      <c r="G17" s="17"/>
      <c r="H17" s="144"/>
      <c r="I17" s="108"/>
      <c r="J17" s="43"/>
      <c r="K17" s="44">
        <v>890420000</v>
      </c>
      <c r="L17" s="107"/>
      <c r="M17" s="107"/>
      <c r="N17" s="107"/>
      <c r="O17" s="17">
        <v>122440000</v>
      </c>
      <c r="P17" s="107">
        <v>101.46411000000001</v>
      </c>
      <c r="Q17" s="107">
        <v>8.6938200000000005</v>
      </c>
      <c r="R17" s="107">
        <v>8.81</v>
      </c>
    </row>
    <row r="18" spans="1:18" s="8" customFormat="1" ht="15" customHeight="1">
      <c r="A18" s="26">
        <v>43641</v>
      </c>
      <c r="B18" s="121">
        <v>55000000</v>
      </c>
      <c r="C18" s="15">
        <v>43636</v>
      </c>
      <c r="D18" s="15">
        <v>45214</v>
      </c>
      <c r="E18" s="17">
        <v>168000000</v>
      </c>
      <c r="F18" s="43">
        <v>113000000</v>
      </c>
      <c r="G18" s="17">
        <v>55000000</v>
      </c>
      <c r="H18" s="144">
        <v>205.45454545454547</v>
      </c>
      <c r="I18" s="108">
        <v>0</v>
      </c>
      <c r="J18" s="43">
        <v>55000000</v>
      </c>
      <c r="K18" s="44">
        <v>945420000</v>
      </c>
      <c r="L18" s="107">
        <v>101.58374000000001</v>
      </c>
      <c r="M18" s="107">
        <v>8.39818</v>
      </c>
      <c r="N18" s="107">
        <v>8.42</v>
      </c>
      <c r="O18" s="17"/>
      <c r="P18" s="107"/>
      <c r="Q18" s="107"/>
      <c r="R18" s="107"/>
    </row>
    <row r="19" spans="1:18" s="8" customFormat="1" ht="15" customHeight="1">
      <c r="A19" s="26">
        <v>43671</v>
      </c>
      <c r="B19" s="121">
        <v>55000000</v>
      </c>
      <c r="C19" s="15">
        <v>43663</v>
      </c>
      <c r="D19" s="15">
        <v>45214</v>
      </c>
      <c r="E19" s="17">
        <v>226950000</v>
      </c>
      <c r="F19" s="43">
        <v>171950000</v>
      </c>
      <c r="G19" s="17">
        <v>55000000</v>
      </c>
      <c r="H19" s="144">
        <v>312.63636363636363</v>
      </c>
      <c r="I19" s="108">
        <v>0</v>
      </c>
      <c r="J19" s="43">
        <v>55000000</v>
      </c>
      <c r="K19" s="44">
        <v>1000420000</v>
      </c>
      <c r="L19" s="107">
        <v>102.23911</v>
      </c>
      <c r="M19" s="107">
        <v>8.2063799999999993</v>
      </c>
      <c r="N19" s="107">
        <v>8.2200000000000006</v>
      </c>
      <c r="O19" s="17"/>
      <c r="P19" s="107"/>
      <c r="Q19" s="107"/>
      <c r="R19" s="107"/>
    </row>
    <row r="20" spans="1:18" s="8" customFormat="1" ht="15" customHeight="1">
      <c r="A20" s="26">
        <v>43696</v>
      </c>
      <c r="B20" s="121">
        <v>55000000</v>
      </c>
      <c r="C20" s="15">
        <v>43699</v>
      </c>
      <c r="D20" s="15">
        <v>45214</v>
      </c>
      <c r="E20" s="17">
        <v>281070000</v>
      </c>
      <c r="F20" s="43">
        <v>226070000</v>
      </c>
      <c r="G20" s="17">
        <v>55000000</v>
      </c>
      <c r="H20" s="144">
        <v>411.0363636363636</v>
      </c>
      <c r="I20" s="108">
        <v>0</v>
      </c>
      <c r="J20" s="43">
        <v>55000000</v>
      </c>
      <c r="K20" s="44">
        <v>1055420000</v>
      </c>
      <c r="L20" s="107">
        <v>101.34117999999999</v>
      </c>
      <c r="M20" s="107">
        <v>8.4518900000000006</v>
      </c>
      <c r="N20" s="107">
        <v>8.48</v>
      </c>
      <c r="O20" s="17"/>
      <c r="P20" s="107"/>
      <c r="Q20" s="107"/>
      <c r="R20" s="107"/>
    </row>
    <row r="21" spans="1:18" s="8" customFormat="1" ht="15" customHeight="1">
      <c r="A21" s="26">
        <v>43696</v>
      </c>
      <c r="B21" s="121"/>
      <c r="C21" s="15">
        <v>43685</v>
      </c>
      <c r="D21" s="15">
        <v>45214</v>
      </c>
      <c r="E21" s="17"/>
      <c r="F21" s="43"/>
      <c r="G21" s="17"/>
      <c r="H21" s="144"/>
      <c r="I21" s="108"/>
      <c r="J21" s="43"/>
      <c r="K21" s="44">
        <v>1188590000</v>
      </c>
      <c r="L21" s="107"/>
      <c r="M21" s="107"/>
      <c r="N21" s="107"/>
      <c r="O21" s="17">
        <v>133170000</v>
      </c>
      <c r="P21" s="107">
        <v>103.53821000000001</v>
      </c>
      <c r="Q21" s="107">
        <v>8.62425</v>
      </c>
      <c r="R21" s="107">
        <v>8.6</v>
      </c>
    </row>
    <row r="22" spans="1:18" s="8" customFormat="1" ht="15" customHeight="1">
      <c r="A22" s="26">
        <v>43727</v>
      </c>
      <c r="B22" s="121">
        <v>55000000</v>
      </c>
      <c r="C22" s="15">
        <v>43727</v>
      </c>
      <c r="D22" s="15">
        <v>45214</v>
      </c>
      <c r="E22" s="17">
        <v>135300000</v>
      </c>
      <c r="F22" s="43">
        <v>80300000</v>
      </c>
      <c r="G22" s="17">
        <v>55000000</v>
      </c>
      <c r="H22" s="117">
        <v>146</v>
      </c>
      <c r="I22" s="108">
        <v>0</v>
      </c>
      <c r="J22" s="43">
        <v>55000000</v>
      </c>
      <c r="K22" s="44">
        <v>1243590000</v>
      </c>
      <c r="L22" s="107">
        <v>101.84610000000001</v>
      </c>
      <c r="M22" s="107">
        <v>8.3109999999999999</v>
      </c>
      <c r="N22" s="107">
        <v>7.2895000000000003</v>
      </c>
      <c r="O22" s="17"/>
      <c r="P22" s="107"/>
      <c r="Q22" s="107"/>
      <c r="R22" s="107"/>
    </row>
    <row r="23" spans="1:18" s="8" customFormat="1" ht="15" customHeight="1">
      <c r="A23" s="26">
        <v>43757</v>
      </c>
      <c r="B23" s="121">
        <v>55000000</v>
      </c>
      <c r="C23" s="15">
        <v>43755</v>
      </c>
      <c r="D23" s="15">
        <v>45214</v>
      </c>
      <c r="E23" s="17">
        <v>291020000</v>
      </c>
      <c r="F23" s="43">
        <v>236020000</v>
      </c>
      <c r="G23" s="17">
        <v>55000000</v>
      </c>
      <c r="H23" s="117">
        <v>429.12727272727278</v>
      </c>
      <c r="I23" s="108">
        <v>0</v>
      </c>
      <c r="J23" s="43">
        <v>55000000</v>
      </c>
      <c r="K23" s="44">
        <v>1298590000</v>
      </c>
      <c r="L23" s="107">
        <v>101.94323</v>
      </c>
      <c r="M23" s="107">
        <v>8.2685499999999994</v>
      </c>
      <c r="N23" s="107">
        <v>8.3699899999999996</v>
      </c>
      <c r="O23" s="17"/>
      <c r="P23" s="107"/>
      <c r="Q23" s="107"/>
      <c r="R23" s="107"/>
    </row>
    <row r="24" spans="1:18" s="8" customFormat="1" ht="15" customHeight="1">
      <c r="A24" s="26">
        <v>43799</v>
      </c>
      <c r="B24" s="121">
        <v>60000000</v>
      </c>
      <c r="C24" s="15">
        <v>43776</v>
      </c>
      <c r="D24" s="15">
        <v>45214</v>
      </c>
      <c r="E24" s="17">
        <v>155170000</v>
      </c>
      <c r="F24" s="43">
        <v>95170000</v>
      </c>
      <c r="G24" s="17">
        <v>60000000</v>
      </c>
      <c r="H24" s="117">
        <v>158.61666666666667</v>
      </c>
      <c r="I24" s="108">
        <v>0</v>
      </c>
      <c r="J24" s="43">
        <v>60000000</v>
      </c>
      <c r="K24" s="44">
        <v>1633910000</v>
      </c>
      <c r="L24" s="107">
        <v>101.28328</v>
      </c>
      <c r="M24" s="107">
        <v>8.4491700000000005</v>
      </c>
      <c r="N24" s="107">
        <v>8.4499999999999993</v>
      </c>
      <c r="O24" s="17">
        <v>275320000</v>
      </c>
      <c r="P24" s="107">
        <v>102.56775</v>
      </c>
      <c r="Q24" s="107">
        <v>8.3341600000000007</v>
      </c>
      <c r="R24" s="107">
        <v>8.4</v>
      </c>
    </row>
    <row r="25" spans="1:18" s="8" customFormat="1" ht="15" customHeight="1">
      <c r="A25" s="123">
        <v>43830</v>
      </c>
      <c r="B25" s="120">
        <v>150000000</v>
      </c>
      <c r="C25" s="22">
        <v>43804</v>
      </c>
      <c r="D25" s="22">
        <v>45214</v>
      </c>
      <c r="E25" s="24">
        <v>170960000</v>
      </c>
      <c r="F25" s="45">
        <v>20960000</v>
      </c>
      <c r="G25" s="24">
        <v>150000000</v>
      </c>
      <c r="H25" s="118">
        <v>13.973333333333333</v>
      </c>
      <c r="I25" s="126">
        <v>0</v>
      </c>
      <c r="J25" s="45">
        <v>150000000</v>
      </c>
      <c r="K25" s="46">
        <v>1783910000</v>
      </c>
      <c r="L25" s="140">
        <v>101.16471</v>
      </c>
      <c r="M25" s="140">
        <v>8.4831800000000008</v>
      </c>
      <c r="N25" s="140">
        <v>8.6690000000000005</v>
      </c>
      <c r="O25" s="24"/>
      <c r="P25" s="140"/>
      <c r="Q25" s="140"/>
      <c r="R25" s="140"/>
    </row>
    <row r="26" spans="1:18" s="8" customFormat="1" ht="15" customHeight="1">
      <c r="A26" s="26">
        <v>43831</v>
      </c>
      <c r="B26" s="121">
        <v>60000000</v>
      </c>
      <c r="C26" s="15">
        <v>43853</v>
      </c>
      <c r="D26" s="15">
        <v>45214</v>
      </c>
      <c r="E26" s="17">
        <v>268800000</v>
      </c>
      <c r="F26" s="43">
        <v>208800000</v>
      </c>
      <c r="G26" s="17">
        <v>60000000</v>
      </c>
      <c r="H26" s="117">
        <v>348</v>
      </c>
      <c r="I26" s="108">
        <v>0</v>
      </c>
      <c r="J26" s="43">
        <v>60000000</v>
      </c>
      <c r="K26" s="44">
        <v>1843910000</v>
      </c>
      <c r="L26" s="107">
        <v>102.46845</v>
      </c>
      <c r="M26" s="107">
        <v>8.0610700000000008</v>
      </c>
      <c r="N26" s="107">
        <v>8.1750000000000007</v>
      </c>
      <c r="O26" s="17"/>
      <c r="P26" s="107"/>
      <c r="Q26" s="107"/>
      <c r="R26" s="107"/>
    </row>
    <row r="27" spans="1:18" s="8" customFormat="1" ht="15" customHeight="1">
      <c r="A27" s="26">
        <v>43862</v>
      </c>
      <c r="B27" s="121">
        <v>60000000</v>
      </c>
      <c r="C27" s="15">
        <v>43874</v>
      </c>
      <c r="D27" s="15">
        <v>45214</v>
      </c>
      <c r="E27" s="17">
        <v>138500000</v>
      </c>
      <c r="F27" s="43">
        <v>78500000</v>
      </c>
      <c r="G27" s="17">
        <v>60000000</v>
      </c>
      <c r="H27" s="117">
        <v>130.83333333333334</v>
      </c>
      <c r="I27" s="108">
        <v>0</v>
      </c>
      <c r="J27" s="43">
        <v>60000000</v>
      </c>
      <c r="K27" s="44">
        <v>1903910000</v>
      </c>
      <c r="L27" s="107">
        <v>103.4191</v>
      </c>
      <c r="M27" s="107">
        <v>7.7530000000000001</v>
      </c>
      <c r="N27" s="107">
        <v>7.7530000000000001</v>
      </c>
      <c r="O27" s="17"/>
      <c r="P27" s="107"/>
      <c r="Q27" s="107"/>
      <c r="R27" s="107"/>
    </row>
    <row r="28" spans="1:18" s="8" customFormat="1" ht="15" customHeight="1">
      <c r="A28" s="26">
        <v>43862</v>
      </c>
      <c r="B28" s="121"/>
      <c r="C28" s="15">
        <v>43888</v>
      </c>
      <c r="D28" s="15">
        <v>45214</v>
      </c>
      <c r="E28" s="17"/>
      <c r="F28" s="43"/>
      <c r="G28" s="17"/>
      <c r="H28" s="117"/>
      <c r="I28" s="108"/>
      <c r="J28" s="43"/>
      <c r="K28" s="44">
        <v>2051270000</v>
      </c>
      <c r="L28" s="107"/>
      <c r="M28" s="107"/>
      <c r="N28" s="107"/>
      <c r="O28" s="17">
        <v>147360000</v>
      </c>
      <c r="P28" s="107">
        <v>1062130</v>
      </c>
      <c r="Q28" s="107">
        <v>7.8948</v>
      </c>
      <c r="R28" s="107">
        <v>8.0500000000000007</v>
      </c>
    </row>
    <row r="29" spans="1:18" s="8" customFormat="1" ht="15" customHeight="1">
      <c r="A29" s="26">
        <v>43891</v>
      </c>
      <c r="B29" s="121">
        <v>60000000</v>
      </c>
      <c r="C29" s="15">
        <v>43895</v>
      </c>
      <c r="D29" s="15">
        <v>45214</v>
      </c>
      <c r="E29" s="17">
        <v>66000000</v>
      </c>
      <c r="F29" s="43">
        <v>6000000</v>
      </c>
      <c r="G29" s="17">
        <v>60000000</v>
      </c>
      <c r="H29" s="117">
        <v>10</v>
      </c>
      <c r="I29" s="108">
        <v>0</v>
      </c>
      <c r="J29" s="43">
        <v>60000000</v>
      </c>
      <c r="K29" s="44">
        <v>2111270000</v>
      </c>
      <c r="L29" s="107">
        <v>102.89436000000001</v>
      </c>
      <c r="M29" s="107">
        <v>7.93</v>
      </c>
      <c r="N29" s="107">
        <v>7.9053300000000002</v>
      </c>
      <c r="O29" s="17"/>
      <c r="P29" s="107"/>
      <c r="Q29" s="107"/>
      <c r="R29" s="107"/>
    </row>
    <row r="30" spans="1:18" s="8" customFormat="1" ht="15" customHeight="1">
      <c r="A30" s="26">
        <v>43922</v>
      </c>
      <c r="B30" s="121">
        <v>500000000</v>
      </c>
      <c r="C30" s="15">
        <v>43936</v>
      </c>
      <c r="D30" s="15">
        <v>45214</v>
      </c>
      <c r="E30" s="17">
        <v>828470000</v>
      </c>
      <c r="F30" s="43">
        <v>328470000</v>
      </c>
      <c r="G30" s="17">
        <v>500000000</v>
      </c>
      <c r="H30" s="117">
        <v>65.694000000000003</v>
      </c>
      <c r="I30" s="108">
        <v>0</v>
      </c>
      <c r="J30" s="43">
        <v>500000000</v>
      </c>
      <c r="K30" s="44">
        <v>2611270000</v>
      </c>
      <c r="L30" s="107">
        <v>101.3445</v>
      </c>
      <c r="M30" s="107">
        <v>8.3986800000000006</v>
      </c>
      <c r="N30" s="107">
        <v>8.6</v>
      </c>
      <c r="O30" s="17"/>
      <c r="P30" s="107"/>
      <c r="Q30" s="107"/>
      <c r="R30" s="107"/>
    </row>
    <row r="31" spans="1:18" s="8" customFormat="1" ht="15" customHeight="1">
      <c r="A31" s="26">
        <v>43952</v>
      </c>
      <c r="B31" s="121">
        <v>60000000</v>
      </c>
      <c r="C31" s="15">
        <v>43965</v>
      </c>
      <c r="D31" s="15">
        <v>45214</v>
      </c>
      <c r="E31" s="17">
        <v>633000000</v>
      </c>
      <c r="F31" s="43">
        <v>573000000</v>
      </c>
      <c r="G31" s="17">
        <v>60000000</v>
      </c>
      <c r="H31" s="117">
        <v>955.00000000000011</v>
      </c>
      <c r="I31" s="108">
        <v>0</v>
      </c>
      <c r="J31" s="43">
        <v>60000000</v>
      </c>
      <c r="K31" s="44">
        <v>2671270000</v>
      </c>
      <c r="L31" s="107">
        <v>107.75915000000001</v>
      </c>
      <c r="M31" s="107">
        <v>6.29</v>
      </c>
      <c r="N31" s="107">
        <v>7</v>
      </c>
      <c r="O31" s="17"/>
      <c r="P31" s="107"/>
      <c r="Q31" s="107"/>
      <c r="R31" s="107"/>
    </row>
    <row r="32" spans="1:18" s="8" customFormat="1" ht="15" customHeight="1">
      <c r="A32" s="26">
        <v>43983</v>
      </c>
      <c r="B32" s="121">
        <v>50000000</v>
      </c>
      <c r="C32" s="15">
        <v>43993</v>
      </c>
      <c r="D32" s="15">
        <v>45214</v>
      </c>
      <c r="E32" s="17">
        <v>245000000</v>
      </c>
      <c r="F32" s="43">
        <v>195000000</v>
      </c>
      <c r="G32" s="17">
        <v>50000000</v>
      </c>
      <c r="H32" s="117">
        <v>390</v>
      </c>
      <c r="I32" s="108">
        <v>0</v>
      </c>
      <c r="J32" s="43">
        <v>50000000</v>
      </c>
      <c r="K32" s="44">
        <v>2721270000</v>
      </c>
      <c r="L32" s="107">
        <v>108.59446</v>
      </c>
      <c r="M32" s="107">
        <v>5.9710000000000001</v>
      </c>
      <c r="N32" s="107">
        <v>5.9450000000000003</v>
      </c>
      <c r="O32" s="17"/>
      <c r="P32" s="107"/>
      <c r="Q32" s="107"/>
      <c r="R32" s="107"/>
    </row>
    <row r="33" spans="1:18" s="8" customFormat="1" ht="15" customHeight="1">
      <c r="A33" s="26">
        <v>44013</v>
      </c>
      <c r="B33" s="121">
        <v>80000000</v>
      </c>
      <c r="C33" s="15">
        <v>44035</v>
      </c>
      <c r="D33" s="15">
        <v>45214</v>
      </c>
      <c r="E33" s="17">
        <v>204930000</v>
      </c>
      <c r="F33" s="43">
        <v>124930000</v>
      </c>
      <c r="G33" s="17">
        <v>80000000</v>
      </c>
      <c r="H33" s="117">
        <v>156.16249999999999</v>
      </c>
      <c r="I33" s="108">
        <v>0</v>
      </c>
      <c r="J33" s="43">
        <v>80000000</v>
      </c>
      <c r="K33" s="44">
        <v>2801270000</v>
      </c>
      <c r="L33" s="107">
        <v>109.31104000000001</v>
      </c>
      <c r="M33" s="107">
        <v>5.6480399999999999</v>
      </c>
      <c r="N33" s="107">
        <v>5.6280000000000001</v>
      </c>
      <c r="O33" s="17"/>
      <c r="P33" s="107"/>
      <c r="Q33" s="107"/>
      <c r="R33" s="107"/>
    </row>
    <row r="34" spans="1:18" s="8" customFormat="1" ht="15" customHeight="1">
      <c r="A34" s="26">
        <v>44044</v>
      </c>
      <c r="B34" s="121">
        <v>50000000</v>
      </c>
      <c r="C34" s="15">
        <v>44063</v>
      </c>
      <c r="D34" s="15">
        <v>45214</v>
      </c>
      <c r="E34" s="17">
        <v>190000000</v>
      </c>
      <c r="F34" s="43">
        <v>140000000</v>
      </c>
      <c r="G34" s="17">
        <v>50000000</v>
      </c>
      <c r="H34" s="117">
        <v>280</v>
      </c>
      <c r="I34" s="108">
        <v>0</v>
      </c>
      <c r="J34" s="43">
        <v>50000000</v>
      </c>
      <c r="K34" s="44">
        <v>2851270000</v>
      </c>
      <c r="L34" s="107">
        <v>110.70184999999999</v>
      </c>
      <c r="M34" s="107">
        <v>5.1239999999999997</v>
      </c>
      <c r="N34" s="107">
        <v>5.13</v>
      </c>
      <c r="O34" s="17"/>
      <c r="P34" s="107"/>
      <c r="Q34" s="107"/>
      <c r="R34" s="107"/>
    </row>
    <row r="35" spans="1:18" s="8" customFormat="1" ht="15" customHeight="1">
      <c r="A35" s="26">
        <v>44075</v>
      </c>
      <c r="B35" s="121">
        <v>50000000</v>
      </c>
      <c r="C35" s="15">
        <v>44091</v>
      </c>
      <c r="D35" s="15">
        <v>45214</v>
      </c>
      <c r="E35" s="17">
        <v>304410000</v>
      </c>
      <c r="F35" s="43">
        <v>254410000</v>
      </c>
      <c r="G35" s="17">
        <v>50000000</v>
      </c>
      <c r="H35" s="117">
        <v>508.81999999999994</v>
      </c>
      <c r="I35" s="108">
        <v>0</v>
      </c>
      <c r="J35" s="43">
        <v>50000000</v>
      </c>
      <c r="K35" s="44">
        <v>2901270000</v>
      </c>
      <c r="L35" s="107">
        <v>110.94901</v>
      </c>
      <c r="M35" s="107">
        <v>4.9720199999999997</v>
      </c>
      <c r="N35" s="107">
        <v>5.0999999999999996</v>
      </c>
      <c r="O35" s="17"/>
      <c r="P35" s="107"/>
      <c r="Q35" s="107"/>
      <c r="R35" s="107"/>
    </row>
    <row r="36" spans="1:18" s="8" customFormat="1" ht="15" customHeight="1">
      <c r="A36" s="26">
        <v>44105</v>
      </c>
      <c r="B36" s="121">
        <v>120000000</v>
      </c>
      <c r="C36" s="15">
        <v>44126</v>
      </c>
      <c r="D36" s="15">
        <v>45214</v>
      </c>
      <c r="E36" s="17">
        <v>667660000</v>
      </c>
      <c r="F36" s="43">
        <v>547660000</v>
      </c>
      <c r="G36" s="17">
        <v>120000000</v>
      </c>
      <c r="H36" s="117">
        <v>456.38333333333333</v>
      </c>
      <c r="I36" s="108">
        <v>0</v>
      </c>
      <c r="J36" s="43">
        <v>120000000</v>
      </c>
      <c r="K36" s="44">
        <v>3021270000</v>
      </c>
      <c r="L36" s="107">
        <v>111.53489999999999</v>
      </c>
      <c r="M36" s="107">
        <v>4.6599000000000004</v>
      </c>
      <c r="N36" s="107">
        <v>4.66</v>
      </c>
      <c r="O36" s="17"/>
      <c r="P36" s="107"/>
      <c r="Q36" s="107"/>
      <c r="R36" s="107"/>
    </row>
    <row r="37" spans="1:18" s="8" customFormat="1" ht="15" customHeight="1">
      <c r="A37" s="26">
        <v>44136</v>
      </c>
      <c r="B37" s="121">
        <v>50000000</v>
      </c>
      <c r="C37" s="15">
        <v>44147</v>
      </c>
      <c r="D37" s="15">
        <v>45214</v>
      </c>
      <c r="E37" s="17">
        <v>226760000</v>
      </c>
      <c r="F37" s="43">
        <v>176760000</v>
      </c>
      <c r="G37" s="17">
        <v>50000000</v>
      </c>
      <c r="H37" s="117">
        <v>353.52000000000004</v>
      </c>
      <c r="I37" s="108">
        <v>0</v>
      </c>
      <c r="J37" s="43">
        <v>50000000</v>
      </c>
      <c r="K37" s="44">
        <v>3071270000</v>
      </c>
      <c r="L37" s="107">
        <v>112.53878</v>
      </c>
      <c r="M37" s="107">
        <v>4.2421600000000002</v>
      </c>
      <c r="N37" s="107">
        <v>4.2889999999999997</v>
      </c>
      <c r="O37" s="17"/>
      <c r="P37" s="107"/>
      <c r="Q37" s="107"/>
      <c r="R37" s="107"/>
    </row>
    <row r="38" spans="1:18" s="8" customFormat="1" ht="15" customHeight="1">
      <c r="A38" s="123">
        <v>44166</v>
      </c>
      <c r="B38" s="120">
        <v>170000000</v>
      </c>
      <c r="C38" s="22">
        <v>44168</v>
      </c>
      <c r="D38" s="22">
        <v>45214</v>
      </c>
      <c r="E38" s="24">
        <v>232100000</v>
      </c>
      <c r="F38" s="45">
        <v>62100000</v>
      </c>
      <c r="G38" s="24">
        <v>170000000</v>
      </c>
      <c r="H38" s="118">
        <v>36.529411764705884</v>
      </c>
      <c r="I38" s="126">
        <v>0</v>
      </c>
      <c r="J38" s="45">
        <v>170000000</v>
      </c>
      <c r="K38" s="46">
        <v>3241270000</v>
      </c>
      <c r="L38" s="140">
        <v>110.06887</v>
      </c>
      <c r="M38" s="140">
        <v>5.0299399999999999</v>
      </c>
      <c r="N38" s="140">
        <v>5.6</v>
      </c>
      <c r="O38" s="24"/>
      <c r="P38" s="140"/>
      <c r="Q38" s="140"/>
      <c r="R38" s="140"/>
    </row>
    <row r="39" spans="1:18" s="8" customFormat="1" ht="15" customHeight="1">
      <c r="A39" s="26">
        <v>44197</v>
      </c>
      <c r="B39" s="121">
        <v>50000000</v>
      </c>
      <c r="C39" s="15">
        <v>44217</v>
      </c>
      <c r="D39" s="15">
        <v>45214</v>
      </c>
      <c r="E39" s="17">
        <v>136560000</v>
      </c>
      <c r="F39" s="43">
        <v>86560000</v>
      </c>
      <c r="G39" s="17">
        <v>50000000</v>
      </c>
      <c r="H39" s="117">
        <v>173.12</v>
      </c>
      <c r="I39" s="108">
        <v>0</v>
      </c>
      <c r="J39" s="43">
        <v>50000000</v>
      </c>
      <c r="K39" s="44">
        <v>3291270000</v>
      </c>
      <c r="L39" s="107">
        <v>109.93795</v>
      </c>
      <c r="M39" s="107">
        <v>4.9139600000000003</v>
      </c>
      <c r="N39" s="107">
        <v>4.9139600000000003</v>
      </c>
      <c r="O39" s="17"/>
      <c r="P39" s="107"/>
      <c r="Q39" s="107"/>
      <c r="R39" s="107"/>
    </row>
    <row r="40" spans="1:18" s="8" customFormat="1" ht="15" customHeight="1">
      <c r="A40" s="26">
        <v>44228</v>
      </c>
      <c r="B40" s="121">
        <v>50000000</v>
      </c>
      <c r="C40" s="15">
        <v>44238</v>
      </c>
      <c r="D40" s="15">
        <v>45214</v>
      </c>
      <c r="E40" s="17">
        <v>193250000</v>
      </c>
      <c r="F40" s="43">
        <v>143250000</v>
      </c>
      <c r="G40" s="17">
        <v>50000000</v>
      </c>
      <c r="H40" s="117">
        <v>286.5</v>
      </c>
      <c r="I40" s="108">
        <v>0</v>
      </c>
      <c r="J40" s="43">
        <v>50000000</v>
      </c>
      <c r="K40" s="44">
        <v>3341270000</v>
      </c>
      <c r="L40" s="107">
        <v>109.5288</v>
      </c>
      <c r="M40" s="107">
        <v>4.9958799999999997</v>
      </c>
      <c r="N40" s="107">
        <v>4.9000000000000004</v>
      </c>
      <c r="O40" s="17"/>
      <c r="P40" s="107"/>
      <c r="Q40" s="107"/>
      <c r="R40" s="107"/>
    </row>
    <row r="41" spans="1:18" s="8" customFormat="1" ht="15" customHeight="1">
      <c r="A41" s="26">
        <v>44256</v>
      </c>
      <c r="B41" s="121">
        <v>50000000</v>
      </c>
      <c r="C41" s="15">
        <v>44259</v>
      </c>
      <c r="D41" s="15">
        <v>45214</v>
      </c>
      <c r="E41" s="17">
        <v>133590000</v>
      </c>
      <c r="F41" s="43">
        <v>83590000</v>
      </c>
      <c r="G41" s="17">
        <v>50000000</v>
      </c>
      <c r="H41" s="117">
        <v>167.18</v>
      </c>
      <c r="I41" s="108">
        <v>0</v>
      </c>
      <c r="J41" s="43">
        <v>50000000</v>
      </c>
      <c r="K41" s="44">
        <v>3391270000</v>
      </c>
      <c r="L41" s="107">
        <v>107.48634</v>
      </c>
      <c r="M41" s="107">
        <v>5.7264200000000001</v>
      </c>
      <c r="N41" s="107">
        <v>5.53</v>
      </c>
      <c r="O41" s="17"/>
      <c r="P41" s="107"/>
      <c r="Q41" s="107"/>
      <c r="R41" s="107"/>
    </row>
    <row r="42" spans="1:18" s="8" customFormat="1" ht="15" customHeight="1">
      <c r="A42" s="26">
        <v>44256</v>
      </c>
      <c r="B42" s="121">
        <v>100000000</v>
      </c>
      <c r="C42" s="15">
        <v>44273</v>
      </c>
      <c r="D42" s="15">
        <v>45214</v>
      </c>
      <c r="E42" s="17">
        <v>298370000</v>
      </c>
      <c r="F42" s="43">
        <v>198370000</v>
      </c>
      <c r="G42" s="17">
        <v>100000000</v>
      </c>
      <c r="H42" s="117">
        <v>198.37</v>
      </c>
      <c r="I42" s="108">
        <v>0</v>
      </c>
      <c r="J42" s="43">
        <v>100000000</v>
      </c>
      <c r="K42" s="44">
        <v>3491270000</v>
      </c>
      <c r="L42" s="107">
        <v>107.20801</v>
      </c>
      <c r="M42" s="107">
        <v>5.8026900000000001</v>
      </c>
      <c r="N42" s="107">
        <v>5.8849999999999998</v>
      </c>
      <c r="O42" s="17"/>
      <c r="P42" s="107"/>
      <c r="Q42" s="107"/>
      <c r="R42" s="107"/>
    </row>
    <row r="43" spans="1:18" s="8" customFormat="1" ht="15" customHeight="1">
      <c r="A43" s="26">
        <v>44287</v>
      </c>
      <c r="B43" s="121">
        <v>70000000</v>
      </c>
      <c r="C43" s="103">
        <v>44308</v>
      </c>
      <c r="D43" s="103">
        <v>45214</v>
      </c>
      <c r="E43" s="98">
        <v>368000000</v>
      </c>
      <c r="F43" s="208">
        <v>298000000</v>
      </c>
      <c r="G43" s="98">
        <v>130000000</v>
      </c>
      <c r="H43" s="255">
        <v>425.71428571428572</v>
      </c>
      <c r="I43" s="209">
        <v>0</v>
      </c>
      <c r="J43" s="208">
        <v>130000000</v>
      </c>
      <c r="K43" s="207">
        <v>3621270000</v>
      </c>
      <c r="L43" s="158">
        <v>104.36272</v>
      </c>
      <c r="M43" s="158">
        <v>5.2906199999999997</v>
      </c>
      <c r="N43" s="158">
        <v>5.33</v>
      </c>
      <c r="O43" s="98"/>
      <c r="P43" s="158"/>
      <c r="Q43" s="158"/>
      <c r="R43" s="158"/>
    </row>
    <row r="44" spans="1:18" s="8" customFormat="1" ht="15" customHeight="1">
      <c r="A44" s="26">
        <v>44317</v>
      </c>
      <c r="B44" s="121">
        <v>70000000</v>
      </c>
      <c r="C44" s="103">
        <v>44328</v>
      </c>
      <c r="D44" s="103">
        <v>45214</v>
      </c>
      <c r="E44" s="98">
        <v>193100000</v>
      </c>
      <c r="F44" s="208">
        <v>123100000</v>
      </c>
      <c r="G44" s="98">
        <v>70000000</v>
      </c>
      <c r="H44" s="117">
        <v>175.85714285714286</v>
      </c>
      <c r="I44" s="209">
        <v>0</v>
      </c>
      <c r="J44" s="208">
        <v>70000000</v>
      </c>
      <c r="K44" s="207">
        <v>3691270000</v>
      </c>
      <c r="L44" s="158">
        <v>108.65503</v>
      </c>
      <c r="M44" s="158">
        <v>5.0130800000000004</v>
      </c>
      <c r="N44" s="158">
        <v>4.97</v>
      </c>
      <c r="O44" s="98"/>
      <c r="P44" s="158"/>
      <c r="Q44" s="158"/>
      <c r="R44" s="158"/>
    </row>
    <row r="45" spans="1:18" s="8" customFormat="1" ht="15" customHeight="1">
      <c r="A45" s="26">
        <v>44348</v>
      </c>
      <c r="B45" s="121">
        <v>240000000</v>
      </c>
      <c r="C45" s="103">
        <v>44350</v>
      </c>
      <c r="D45" s="103">
        <v>45214</v>
      </c>
      <c r="E45" s="98">
        <v>426470000</v>
      </c>
      <c r="F45" s="208">
        <v>186470000</v>
      </c>
      <c r="G45" s="98">
        <v>240000000</v>
      </c>
      <c r="H45" s="117">
        <v>77.695833333333326</v>
      </c>
      <c r="I45" s="209">
        <v>0</v>
      </c>
      <c r="J45" s="208">
        <v>240000000</v>
      </c>
      <c r="K45" s="207">
        <v>3931270000</v>
      </c>
      <c r="L45" s="158">
        <v>106.60495</v>
      </c>
      <c r="M45" s="158">
        <v>5.8146100000000001</v>
      </c>
      <c r="N45" s="158">
        <v>5.34</v>
      </c>
      <c r="O45" s="98"/>
      <c r="P45" s="158"/>
      <c r="Q45" s="158"/>
      <c r="R45" s="158"/>
    </row>
    <row r="46" spans="1:18" s="8" customFormat="1" ht="15" customHeight="1">
      <c r="A46" s="26">
        <v>44378</v>
      </c>
      <c r="B46" s="121">
        <v>70000000</v>
      </c>
      <c r="C46" s="103">
        <v>44399</v>
      </c>
      <c r="D46" s="103">
        <v>45214</v>
      </c>
      <c r="E46" s="98">
        <v>297700000</v>
      </c>
      <c r="F46" s="208">
        <v>227700000</v>
      </c>
      <c r="G46" s="98">
        <v>150000000</v>
      </c>
      <c r="H46" s="117">
        <v>325.28571428571428</v>
      </c>
      <c r="I46" s="209">
        <v>0</v>
      </c>
      <c r="J46" s="208">
        <v>150000000</v>
      </c>
      <c r="K46" s="207">
        <v>4081270000</v>
      </c>
      <c r="L46" s="158">
        <v>106.10719</v>
      </c>
      <c r="M46" s="158">
        <v>5.8797899999999998</v>
      </c>
      <c r="N46" s="158">
        <v>5.93</v>
      </c>
      <c r="O46" s="98"/>
      <c r="P46" s="158"/>
      <c r="Q46" s="158"/>
      <c r="R46" s="158"/>
    </row>
    <row r="47" spans="1:18" s="8" customFormat="1" ht="15" customHeight="1">
      <c r="A47" s="26">
        <v>44409</v>
      </c>
      <c r="B47" s="121">
        <v>70000000</v>
      </c>
      <c r="C47" s="103">
        <v>44427</v>
      </c>
      <c r="D47" s="103">
        <v>45214</v>
      </c>
      <c r="E47" s="98">
        <v>117180000</v>
      </c>
      <c r="F47" s="208">
        <v>47180000</v>
      </c>
      <c r="G47" s="98">
        <v>70000000</v>
      </c>
      <c r="H47" s="117">
        <v>67.400000000000006</v>
      </c>
      <c r="I47" s="209">
        <v>0</v>
      </c>
      <c r="J47" s="208">
        <v>70000000</v>
      </c>
      <c r="K47" s="207">
        <v>4151270000</v>
      </c>
      <c r="L47" s="158">
        <v>106.05638999999999</v>
      </c>
      <c r="M47" s="158">
        <v>5.8094400000000004</v>
      </c>
      <c r="N47" s="158">
        <v>5.55</v>
      </c>
      <c r="O47" s="98"/>
      <c r="P47" s="158"/>
      <c r="Q47" s="158"/>
      <c r="R47" s="158"/>
    </row>
    <row r="48" spans="1:18">
      <c r="A48" s="26">
        <v>44440</v>
      </c>
      <c r="B48" s="121">
        <v>240000000</v>
      </c>
      <c r="C48" s="103">
        <v>44441</v>
      </c>
      <c r="D48" s="103">
        <v>45214</v>
      </c>
      <c r="E48" s="98">
        <v>350190000</v>
      </c>
      <c r="F48" s="208">
        <v>110190000</v>
      </c>
      <c r="G48" s="98">
        <v>240000000</v>
      </c>
      <c r="H48" s="117">
        <v>45.912500000000001</v>
      </c>
      <c r="I48" s="209">
        <v>0</v>
      </c>
      <c r="J48" s="208">
        <v>240000000</v>
      </c>
      <c r="K48" s="207">
        <v>4391270000</v>
      </c>
      <c r="L48" s="158">
        <v>106.37741</v>
      </c>
      <c r="M48" s="158">
        <v>5.6037499999999998</v>
      </c>
      <c r="N48" s="158">
        <v>5.56</v>
      </c>
      <c r="O48" s="98"/>
      <c r="P48" s="158"/>
      <c r="Q48" s="199"/>
      <c r="R48" s="107"/>
    </row>
    <row r="49" spans="1:18">
      <c r="A49" s="26">
        <v>44470</v>
      </c>
      <c r="B49" s="121">
        <v>240000000</v>
      </c>
      <c r="C49" s="103">
        <v>44490</v>
      </c>
      <c r="D49" s="103">
        <v>45214</v>
      </c>
      <c r="E49" s="98">
        <v>342200000</v>
      </c>
      <c r="F49" s="208">
        <v>102200000</v>
      </c>
      <c r="G49" s="98">
        <v>240000000</v>
      </c>
      <c r="H49" s="117">
        <v>42.583333333333336</v>
      </c>
      <c r="I49" s="209">
        <v>0</v>
      </c>
      <c r="J49" s="208">
        <v>240000000</v>
      </c>
      <c r="K49" s="207">
        <v>4631270000</v>
      </c>
      <c r="L49" s="158">
        <v>103.2461</v>
      </c>
      <c r="M49" s="158">
        <v>7.0662799999999999</v>
      </c>
      <c r="N49" s="158">
        <v>6.0990000000000002</v>
      </c>
      <c r="O49" s="98"/>
      <c r="P49" s="158"/>
      <c r="Q49" s="199"/>
      <c r="R49" s="107"/>
    </row>
    <row r="50" spans="1:18">
      <c r="A50" s="26">
        <v>44501</v>
      </c>
      <c r="B50" s="121">
        <v>70000000</v>
      </c>
      <c r="C50" s="103">
        <v>44511</v>
      </c>
      <c r="D50" s="103">
        <v>45214</v>
      </c>
      <c r="E50" s="98">
        <v>117720000</v>
      </c>
      <c r="F50" s="208">
        <v>47720000</v>
      </c>
      <c r="G50" s="98">
        <v>117720000</v>
      </c>
      <c r="H50" s="117">
        <v>68.171428571428578</v>
      </c>
      <c r="I50" s="209"/>
      <c r="J50" s="208">
        <v>117720000</v>
      </c>
      <c r="K50" s="207">
        <v>4748990000</v>
      </c>
      <c r="L50" s="158">
        <v>103.39986</v>
      </c>
      <c r="M50" s="158">
        <v>6.9294799999999999</v>
      </c>
      <c r="N50" s="158">
        <v>6.7</v>
      </c>
      <c r="O50" s="98"/>
      <c r="P50" s="158"/>
      <c r="Q50" s="199"/>
      <c r="R50" s="107"/>
    </row>
    <row r="51" spans="1:18">
      <c r="A51" s="123">
        <v>44531</v>
      </c>
      <c r="B51" s="120">
        <v>70000000</v>
      </c>
      <c r="C51" s="146">
        <v>44538</v>
      </c>
      <c r="D51" s="146">
        <v>45214</v>
      </c>
      <c r="E51" s="99">
        <v>258320000</v>
      </c>
      <c r="F51" s="210">
        <v>188320000</v>
      </c>
      <c r="G51" s="99">
        <v>70000000</v>
      </c>
      <c r="H51" s="118">
        <v>269.02857142857147</v>
      </c>
      <c r="I51" s="215">
        <v>0</v>
      </c>
      <c r="J51" s="210">
        <v>70000000</v>
      </c>
      <c r="K51" s="211">
        <v>4818990000</v>
      </c>
      <c r="L51" s="212">
        <v>103.95151</v>
      </c>
      <c r="M51" s="212">
        <v>6.5428499999999996</v>
      </c>
      <c r="N51" s="212">
        <v>6.45</v>
      </c>
      <c r="O51" s="99"/>
      <c r="P51" s="158"/>
      <c r="Q51" s="158"/>
      <c r="R51" s="158"/>
    </row>
    <row r="52" spans="1:18" s="8" customFormat="1" ht="15" customHeight="1">
      <c r="A52" s="26">
        <v>44562</v>
      </c>
      <c r="B52" s="121">
        <v>170000000</v>
      </c>
      <c r="C52" s="15">
        <v>44578</v>
      </c>
      <c r="D52" s="15">
        <v>45214</v>
      </c>
      <c r="E52" s="17">
        <v>169430000</v>
      </c>
      <c r="F52" s="43">
        <v>-570000</v>
      </c>
      <c r="G52" s="17">
        <v>139430000</v>
      </c>
      <c r="H52" s="144">
        <v>-0.3352941176470588</v>
      </c>
      <c r="I52" s="108">
        <v>0</v>
      </c>
      <c r="J52" s="43">
        <v>139430000</v>
      </c>
      <c r="K52" s="44">
        <v>4958420000</v>
      </c>
      <c r="L52" s="107">
        <v>103.41052000000001</v>
      </c>
      <c r="M52" s="107">
        <v>6.7346300000000001</v>
      </c>
      <c r="N52" s="107">
        <v>6.875</v>
      </c>
      <c r="O52" s="17"/>
      <c r="P52" s="158"/>
      <c r="Q52" s="158"/>
      <c r="R52" s="158"/>
    </row>
    <row r="53" spans="1:18">
      <c r="A53" s="26">
        <v>44593</v>
      </c>
      <c r="B53" s="121">
        <v>110000000</v>
      </c>
      <c r="C53" s="15">
        <v>44602</v>
      </c>
      <c r="D53" s="15">
        <v>45214</v>
      </c>
      <c r="E53" s="17">
        <v>287690000</v>
      </c>
      <c r="F53" s="43">
        <v>177690000</v>
      </c>
      <c r="G53" s="17">
        <v>110000000</v>
      </c>
      <c r="H53" s="117">
        <v>161.5</v>
      </c>
      <c r="I53" s="108"/>
      <c r="J53" s="43">
        <v>110000000</v>
      </c>
      <c r="K53" s="44">
        <v>5068420000</v>
      </c>
      <c r="L53" s="107">
        <v>102.86105000000001</v>
      </c>
      <c r="M53" s="107">
        <v>7.0047600000000001</v>
      </c>
      <c r="N53" s="107">
        <v>7.1</v>
      </c>
      <c r="O53" s="17"/>
      <c r="P53" s="158"/>
      <c r="Q53" s="158"/>
      <c r="R53" s="158"/>
    </row>
    <row r="54" spans="1:18">
      <c r="A54" s="26">
        <v>44621</v>
      </c>
      <c r="B54" s="121">
        <v>70000000</v>
      </c>
      <c r="C54" s="103">
        <v>44623</v>
      </c>
      <c r="D54" s="103">
        <v>45214</v>
      </c>
      <c r="E54" s="98">
        <v>188440000</v>
      </c>
      <c r="F54" s="292">
        <v>118440000</v>
      </c>
      <c r="G54" s="98">
        <v>70000000</v>
      </c>
      <c r="H54" s="293">
        <v>169.2</v>
      </c>
      <c r="I54" s="294">
        <v>0</v>
      </c>
      <c r="J54" s="292">
        <v>70000000</v>
      </c>
      <c r="K54" s="295">
        <v>5138420000</v>
      </c>
      <c r="L54" s="158">
        <v>102.71279</v>
      </c>
      <c r="M54" s="158">
        <v>7.0437700000000003</v>
      </c>
      <c r="N54" s="158">
        <v>7.0679999999999996</v>
      </c>
      <c r="O54" s="98"/>
      <c r="P54" s="158"/>
      <c r="Q54" s="158"/>
      <c r="R54" s="158"/>
    </row>
    <row r="55" spans="1:18">
      <c r="A55" s="26">
        <v>44743</v>
      </c>
      <c r="B55" s="121"/>
      <c r="C55" s="103"/>
      <c r="D55" s="103"/>
      <c r="E55" s="98"/>
      <c r="F55" s="292"/>
      <c r="G55" s="98"/>
      <c r="H55" s="293"/>
      <c r="I55" s="294">
        <v>0</v>
      </c>
      <c r="J55" s="292"/>
      <c r="K55" s="295">
        <v>4408090000</v>
      </c>
      <c r="L55" s="158"/>
      <c r="M55" s="158"/>
      <c r="N55" s="158"/>
      <c r="O55" s="292">
        <v>-730330000</v>
      </c>
      <c r="P55" s="158">
        <v>103.45996</v>
      </c>
      <c r="Q55" s="158">
        <v>8</v>
      </c>
      <c r="R55" s="158"/>
    </row>
    <row r="56" spans="1:18">
      <c r="A56" s="26">
        <v>44805</v>
      </c>
      <c r="B56" s="121"/>
      <c r="C56" s="103"/>
      <c r="D56" s="103"/>
      <c r="E56" s="98"/>
      <c r="F56" s="292"/>
      <c r="G56" s="98"/>
      <c r="H56" s="293"/>
      <c r="I56" s="294"/>
      <c r="J56" s="292"/>
      <c r="K56" s="295">
        <v>3823010000</v>
      </c>
      <c r="L56" s="158"/>
      <c r="M56" s="158"/>
      <c r="N56" s="158"/>
      <c r="O56" s="292">
        <v>-585080000</v>
      </c>
      <c r="P56" s="158"/>
      <c r="Q56" s="158"/>
      <c r="R56" s="158"/>
    </row>
    <row r="57" spans="1:18">
      <c r="A57" s="26">
        <v>44835</v>
      </c>
      <c r="B57" s="121"/>
      <c r="C57" s="103">
        <v>44840</v>
      </c>
      <c r="D57" s="103"/>
      <c r="E57" s="98"/>
      <c r="F57" s="292"/>
      <c r="G57" s="98"/>
      <c r="H57" s="293"/>
      <c r="I57" s="294"/>
      <c r="J57" s="292"/>
      <c r="K57" s="295">
        <v>3203510000</v>
      </c>
      <c r="L57" s="158"/>
      <c r="M57" s="158"/>
      <c r="N57" s="158"/>
      <c r="O57" s="292">
        <v>-619500000</v>
      </c>
      <c r="P57" s="158"/>
      <c r="Q57" s="158"/>
      <c r="R57" s="158"/>
    </row>
    <row r="58" spans="1:18">
      <c r="A58" s="26">
        <v>44866</v>
      </c>
      <c r="B58" s="121"/>
      <c r="C58" s="103"/>
      <c r="D58" s="103"/>
      <c r="E58" s="98"/>
      <c r="F58" s="292"/>
      <c r="G58" s="98"/>
      <c r="H58" s="293"/>
      <c r="I58" s="294"/>
      <c r="J58" s="292"/>
      <c r="K58" s="295">
        <v>3071670000</v>
      </c>
      <c r="L58" s="158"/>
      <c r="M58" s="158"/>
      <c r="N58" s="158"/>
      <c r="O58" s="292">
        <v>-131840000</v>
      </c>
      <c r="P58" s="158"/>
      <c r="Q58" s="158"/>
      <c r="R58" s="158"/>
    </row>
    <row r="59" spans="1:18">
      <c r="A59" s="26">
        <v>44979</v>
      </c>
      <c r="B59" s="121"/>
      <c r="C59" s="103"/>
      <c r="D59" s="103"/>
      <c r="E59" s="98"/>
      <c r="F59" s="292"/>
      <c r="G59" s="98"/>
      <c r="H59" s="293"/>
      <c r="I59" s="294"/>
      <c r="J59" s="292"/>
      <c r="K59" s="295">
        <v>2939670000</v>
      </c>
      <c r="L59" s="158"/>
      <c r="M59" s="158"/>
      <c r="N59" s="158"/>
      <c r="O59" s="292">
        <v>-132000000</v>
      </c>
      <c r="P59" s="158">
        <v>103.38006</v>
      </c>
      <c r="Q59" s="158">
        <v>8.5</v>
      </c>
      <c r="R59" s="158"/>
    </row>
    <row r="60" spans="1:18">
      <c r="A60" s="26">
        <v>45038</v>
      </c>
      <c r="B60" s="121"/>
      <c r="C60" s="103"/>
      <c r="D60" s="103"/>
      <c r="E60" s="98"/>
      <c r="F60" s="292"/>
      <c r="G60" s="98"/>
      <c r="H60" s="293"/>
      <c r="I60" s="294"/>
      <c r="J60" s="292"/>
      <c r="K60" s="295">
        <v>2623560000</v>
      </c>
      <c r="L60" s="158"/>
      <c r="M60" s="158"/>
      <c r="N60" s="158"/>
      <c r="O60" s="292">
        <v>-316110000</v>
      </c>
      <c r="P60" s="158"/>
      <c r="Q60" s="158"/>
      <c r="R60" s="158"/>
    </row>
    <row r="61" spans="1:18">
      <c r="A61" s="26">
        <v>45047</v>
      </c>
      <c r="B61" s="121"/>
      <c r="C61" s="103">
        <v>45794</v>
      </c>
      <c r="D61" s="103"/>
      <c r="E61" s="98"/>
      <c r="F61" s="292"/>
      <c r="G61" s="98"/>
      <c r="H61" s="293"/>
      <c r="I61" s="294"/>
      <c r="J61" s="292"/>
      <c r="K61" s="295">
        <v>2587560000</v>
      </c>
      <c r="L61" s="158"/>
      <c r="M61" s="158"/>
      <c r="N61" s="158"/>
      <c r="O61" s="292">
        <v>-36000000</v>
      </c>
      <c r="P61" s="158"/>
      <c r="Q61" s="158"/>
      <c r="R61" s="158"/>
    </row>
    <row r="62" spans="1:18">
      <c r="A62" s="26">
        <v>45078</v>
      </c>
      <c r="B62" s="121"/>
      <c r="C62" s="103">
        <v>45084</v>
      </c>
      <c r="D62" s="103"/>
      <c r="E62" s="98"/>
      <c r="F62" s="292"/>
      <c r="G62" s="98"/>
      <c r="H62" s="293"/>
      <c r="I62" s="294"/>
      <c r="J62" s="292"/>
      <c r="K62" s="295">
        <v>2132910000</v>
      </c>
      <c r="L62" s="158"/>
      <c r="M62" s="158"/>
      <c r="N62" s="158"/>
      <c r="O62" s="292">
        <v>-454650000</v>
      </c>
      <c r="P62" s="158">
        <v>101.30992999999999</v>
      </c>
      <c r="Q62" s="199">
        <v>8.6999999999999993</v>
      </c>
      <c r="R62" s="107"/>
    </row>
    <row r="63" spans="1:18">
      <c r="A63" s="26">
        <v>45139</v>
      </c>
      <c r="B63" s="121"/>
      <c r="C63" s="103"/>
      <c r="D63" s="103"/>
      <c r="E63" s="98"/>
      <c r="F63" s="292"/>
      <c r="G63" s="98"/>
      <c r="H63" s="293"/>
      <c r="I63" s="294"/>
      <c r="J63" s="292"/>
      <c r="K63" s="295">
        <v>2046990000</v>
      </c>
      <c r="L63" s="158"/>
      <c r="M63" s="158"/>
      <c r="N63" s="158"/>
      <c r="O63" s="292">
        <v>-85920000</v>
      </c>
      <c r="P63" s="158">
        <v>103.21191</v>
      </c>
      <c r="Q63" s="199">
        <v>8.25</v>
      </c>
      <c r="R63" s="107"/>
    </row>
    <row r="64" spans="1:18">
      <c r="A64" s="26">
        <v>45215</v>
      </c>
      <c r="B64" s="121"/>
      <c r="C64" s="103"/>
      <c r="D64" s="103"/>
      <c r="E64" s="98"/>
      <c r="F64" s="292"/>
      <c r="G64" s="98"/>
      <c r="H64" s="293"/>
      <c r="I64" s="294"/>
      <c r="J64" s="292"/>
      <c r="K64" s="295">
        <v>0</v>
      </c>
      <c r="L64" s="158"/>
      <c r="M64" s="158"/>
      <c r="N64" s="158"/>
      <c r="O64" s="292"/>
      <c r="P64" s="158"/>
      <c r="Q64" s="199"/>
      <c r="R64" s="107"/>
    </row>
  </sheetData>
  <conditionalFormatting sqref="O51">
    <cfRule type="cellIs" dxfId="147" priority="1577" stopIfTrue="1" operator="lessThan">
      <formula>0</formula>
    </cfRule>
  </conditionalFormatting>
  <conditionalFormatting sqref="O54">
    <cfRule type="cellIs" dxfId="146" priority="557" stopIfTrue="1" operator="lessThan">
      <formula>0</formula>
    </cfRule>
  </conditionalFormatting>
  <conditionalFormatting sqref="O48:R50">
    <cfRule type="cellIs" dxfId="145" priority="1561" stopIfTrue="1" operator="lessThan">
      <formula>0</formula>
    </cfRule>
  </conditionalFormatting>
  <conditionalFormatting sqref="P62:P64 R62:R64">
    <cfRule type="cellIs" dxfId="144" priority="541" stopIfTrue="1" operator="lessThan">
      <formula>0</formula>
    </cfRule>
  </conditionalFormatting>
  <conditionalFormatting sqref="P51:R64">
    <cfRule type="cellIs" dxfId="143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41" activePane="bottomRight" state="frozen"/>
      <selection pane="topRight" activeCell="B1" sqref="B1"/>
      <selection pane="bottomLeft" activeCell="A5" sqref="A5"/>
      <selection pane="bottomRight" activeCell="A57" sqref="A57"/>
    </sheetView>
  </sheetViews>
  <sheetFormatPr defaultColWidth="8.81640625" defaultRowHeight="13.2"/>
  <cols>
    <col min="1" max="1" width="8.81640625" style="26"/>
    <col min="2" max="2" width="10.81640625" style="7" customWidth="1"/>
    <col min="3" max="3" width="10.1796875" style="27" customWidth="1"/>
    <col min="4" max="5" width="10.453125" style="8" customWidth="1"/>
    <col min="6" max="7" width="10.81640625" style="8" customWidth="1"/>
    <col min="8" max="8" width="10.1796875" style="8" customWidth="1"/>
    <col min="9" max="9" width="7.81640625" style="8" customWidth="1"/>
    <col min="10" max="10" width="10.08984375" style="8" customWidth="1"/>
    <col min="11" max="11" width="12.453125" style="6" customWidth="1"/>
    <col min="12" max="12" width="9.08984375" style="28" customWidth="1"/>
    <col min="13" max="13" width="8.453125" style="8" customWidth="1"/>
    <col min="14" max="14" width="7.81640625" style="8" customWidth="1"/>
    <col min="15" max="15" width="11.08984375" style="8" customWidth="1"/>
    <col min="16" max="16384" width="8.81640625" style="8"/>
  </cols>
  <sheetData>
    <row r="1" spans="1:18" ht="16.2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ht="12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1"/>
      <c r="Q37" s="361"/>
      <c r="R37" s="361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1"/>
      <c r="Q38" s="361"/>
      <c r="R38" s="361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1"/>
      <c r="Q39" s="361"/>
      <c r="R39" s="361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1"/>
      <c r="Q40" s="361"/>
      <c r="R40" s="361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1"/>
      <c r="Q41" s="361"/>
      <c r="R41" s="361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1"/>
      <c r="Q42" s="361"/>
      <c r="R42" s="361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1"/>
      <c r="Q43" s="361"/>
      <c r="R43" s="361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1"/>
      <c r="Q44" s="361"/>
      <c r="R44" s="361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1"/>
      <c r="Q45" s="361"/>
      <c r="R45" s="361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1"/>
      <c r="Q46" s="361"/>
      <c r="R46" s="361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1"/>
      <c r="Q47" s="361"/>
      <c r="R47" s="361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1"/>
      <c r="Q48" s="361"/>
      <c r="R48" s="361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1"/>
      <c r="Q49" s="361"/>
      <c r="R49" s="361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1"/>
      <c r="Q50" s="361"/>
      <c r="R50" s="361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60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60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60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60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2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A92" sqref="A92"/>
    </sheetView>
  </sheetViews>
  <sheetFormatPr defaultRowHeight="15"/>
  <cols>
    <col min="2" max="2" width="9.453125" customWidth="1"/>
    <col min="5" max="5" width="10.08984375" customWidth="1"/>
    <col min="7" max="7" width="9.81640625" customWidth="1"/>
    <col min="8" max="8" width="9.1796875" customWidth="1"/>
    <col min="9" max="9" width="6.453125" customWidth="1"/>
    <col min="10" max="10" width="11.1796875" customWidth="1"/>
    <col min="11" max="11" width="10.1796875" customWidth="1"/>
    <col min="12" max="12" width="7.1796875" customWidth="1"/>
    <col min="13" max="14" width="7.81640625" customWidth="1"/>
    <col min="15" max="15" width="9.81640625" customWidth="1"/>
    <col min="16" max="16" width="6.1796875" customWidth="1"/>
    <col min="17" max="17" width="6.81640625" customWidth="1"/>
    <col min="18" max="18" width="7.453125" bestFit="1" customWidth="1"/>
  </cols>
  <sheetData>
    <row r="1" spans="1:18" ht="16.2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45763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45763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20">
        <v>45348</v>
      </c>
      <c r="K91" s="18">
        <v>1145150000</v>
      </c>
      <c r="O91" s="17">
        <v>-777950000</v>
      </c>
    </row>
    <row r="92" spans="1:18">
      <c r="A92" s="320"/>
      <c r="K92" s="18"/>
      <c r="O92" s="17"/>
    </row>
  </sheetData>
  <conditionalFormatting sqref="L4:N15">
    <cfRule type="cellIs" dxfId="141" priority="10618" stopIfTrue="1" operator="lessThan">
      <formula>0</formula>
    </cfRule>
  </conditionalFormatting>
  <conditionalFormatting sqref="L19:N90">
    <cfRule type="cellIs" dxfId="140" priority="2" stopIfTrue="1" operator="lessThan">
      <formula>0</formula>
    </cfRule>
  </conditionalFormatting>
  <conditionalFormatting sqref="L4:R16">
    <cfRule type="cellIs" dxfId="139" priority="10336" stopIfTrue="1" operator="lessThan">
      <formula>0</formula>
    </cfRule>
  </conditionalFormatting>
  <conditionalFormatting sqref="L54:R65">
    <cfRule type="cellIs" dxfId="138" priority="4647" stopIfTrue="1" operator="lessThan">
      <formula>0</formula>
    </cfRule>
  </conditionalFormatting>
  <conditionalFormatting sqref="O19:R37">
    <cfRule type="cellIs" dxfId="137" priority="9372" stopIfTrue="1" operator="lessThan">
      <formula>0</formula>
    </cfRule>
  </conditionalFormatting>
  <conditionalFormatting sqref="O39:R49">
    <cfRule type="cellIs" dxfId="136" priority="7000" stopIfTrue="1" operator="lessThan">
      <formula>0</formula>
    </cfRule>
  </conditionalFormatting>
  <conditionalFormatting sqref="O51:R87">
    <cfRule type="cellIs" dxfId="135" priority="3" stopIfTrue="1" operator="lessThan">
      <formula>0</formula>
    </cfRule>
  </conditionalFormatting>
  <conditionalFormatting sqref="P88:R90">
    <cfRule type="cellIs" dxfId="134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3" priority="30363" stopIfTrue="1" operator="lessThan">
      <formula>0</formula>
    </cfRule>
  </conditionalFormatting>
  <conditionalFormatting sqref="L28:M28">
    <cfRule type="cellIs" dxfId="132" priority="11311" stopIfTrue="1" operator="lessThan">
      <formula>0</formula>
    </cfRule>
  </conditionalFormatting>
  <conditionalFormatting sqref="L31:M31">
    <cfRule type="cellIs" dxfId="131" priority="9186" stopIfTrue="1" operator="lessThan">
      <formula>0</formula>
    </cfRule>
  </conditionalFormatting>
  <conditionalFormatting sqref="L4:N52">
    <cfRule type="cellIs" dxfId="130" priority="1" stopIfTrue="1" operator="lessThan">
      <formula>0</formula>
    </cfRule>
  </conditionalFormatting>
  <conditionalFormatting sqref="N28:N37">
    <cfRule type="cellIs" dxfId="129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85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A86" sqref="A86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7" max="7" width="10.81640625" customWidth="1"/>
    <col min="8" max="8" width="7.81640625" customWidth="1"/>
    <col min="9" max="9" width="7.1796875" customWidth="1"/>
    <col min="10" max="10" width="9.1796875" bestFit="1" customWidth="1"/>
    <col min="11" max="11" width="11.54296875" bestFit="1" customWidth="1"/>
    <col min="12" max="12" width="7.81640625" customWidth="1"/>
    <col min="13" max="13" width="6.08984375" customWidth="1"/>
    <col min="14" max="14" width="7.1796875" customWidth="1"/>
    <col min="15" max="15" width="11.81640625" style="194" customWidth="1"/>
    <col min="16" max="16" width="7" customWidth="1"/>
    <col min="17" max="17" width="7.1796875" customWidth="1"/>
    <col min="18" max="18" width="7.54296875" customWidth="1"/>
  </cols>
  <sheetData>
    <row r="1" spans="1:18" ht="16.2" thickBot="1">
      <c r="A1" s="9"/>
      <c r="B1" s="9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6">
        <v>86.462499999999991</v>
      </c>
      <c r="I31" s="42">
        <v>0</v>
      </c>
      <c r="J31" s="42">
        <v>80000000</v>
      </c>
      <c r="K31" s="297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6">
        <v>116.6</v>
      </c>
      <c r="I35" s="42">
        <v>0</v>
      </c>
      <c r="J35" s="42">
        <v>15000000</v>
      </c>
      <c r="K35" s="297">
        <v>4293640000</v>
      </c>
      <c r="L35" s="265">
        <v>100.35621</v>
      </c>
      <c r="M35" s="265">
        <v>8.3830899999999993</v>
      </c>
      <c r="N35" s="265">
        <v>8.4190000000000005</v>
      </c>
      <c r="O35" s="323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6">
        <v>209.46666666666664</v>
      </c>
      <c r="I36" s="42">
        <v>0</v>
      </c>
      <c r="J36" s="42">
        <v>15000000</v>
      </c>
      <c r="K36" s="297">
        <v>4308640000</v>
      </c>
      <c r="L36" s="265">
        <v>99.999809999999997</v>
      </c>
      <c r="M36" s="265">
        <v>8.49221</v>
      </c>
      <c r="N36" s="265">
        <v>8.5</v>
      </c>
      <c r="O36" s="323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6">
        <v>8.3583333333333325</v>
      </c>
      <c r="I37" s="42">
        <v>0</v>
      </c>
      <c r="J37" s="42">
        <v>60030000</v>
      </c>
      <c r="K37" s="297">
        <v>4368670000</v>
      </c>
      <c r="L37" s="265">
        <v>97.758499999999998</v>
      </c>
      <c r="M37" s="265">
        <v>9.2123500000000007</v>
      </c>
      <c r="N37" s="265">
        <v>9.41</v>
      </c>
      <c r="O37" s="323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6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6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6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6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6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6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6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6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6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3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6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6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6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6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6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6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6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6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6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6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6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6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6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6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6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6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6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6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6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6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6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6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6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6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6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6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6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2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2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46128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46129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46130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46131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</sheetData>
  <conditionalFormatting sqref="L4:N23">
    <cfRule type="cellIs" dxfId="128" priority="34465" stopIfTrue="1" operator="lessThan">
      <formula>0</formula>
    </cfRule>
  </conditionalFormatting>
  <conditionalFormatting sqref="L26:N85">
    <cfRule type="cellIs" dxfId="127" priority="2" stopIfTrue="1" operator="lessThan">
      <formula>0</formula>
    </cfRule>
  </conditionalFormatting>
  <conditionalFormatting sqref="P27:R28">
    <cfRule type="cellIs" dxfId="126" priority="30611" stopIfTrue="1" operator="lessThan">
      <formula>0</formula>
    </cfRule>
  </conditionalFormatting>
  <conditionalFormatting sqref="P53:R73">
    <cfRule type="cellIs" dxfId="125" priority="1025" stopIfTrue="1" operator="lessThan">
      <formula>0</formula>
    </cfRule>
  </conditionalFormatting>
  <conditionalFormatting sqref="P79:R85">
    <cfRule type="cellIs" dxfId="124" priority="1" stopIfTrue="1" operator="lessThan">
      <formula>0</formula>
    </cfRule>
  </conditionalFormatting>
  <conditionalFormatting sqref="Q9:Q23">
    <cfRule type="cellIs" dxfId="123" priority="34369" stopIfTrue="1" operator="lessThan">
      <formula>0</formula>
    </cfRule>
  </conditionalFormatting>
  <conditionalFormatting sqref="Q7:R7">
    <cfRule type="cellIs" dxfId="122" priority="70273" stopIfTrue="1" operator="lessThan">
      <formula>0</formula>
    </cfRule>
  </conditionalFormatting>
  <conditionalFormatting sqref="Q29:R52">
    <cfRule type="cellIs" dxfId="121" priority="11051" stopIfTrue="1" operator="lessThan">
      <formula>0</formula>
    </cfRule>
  </conditionalFormatting>
  <conditionalFormatting sqref="R9:R25 O24:R25">
    <cfRule type="cellIs" dxfId="120" priority="30971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1"/>
  <sheetViews>
    <sheetView zoomScale="91" zoomScaleNormal="91" workbookViewId="0">
      <pane xSplit="1" ySplit="3" topLeftCell="B141" activePane="bottomRight" state="frozen"/>
      <selection pane="topRight" activeCell="B1" sqref="B1"/>
      <selection pane="bottomLeft" activeCell="A4" sqref="A4"/>
      <selection pane="bottomRight" activeCell="A157" sqref="A157"/>
    </sheetView>
  </sheetViews>
  <sheetFormatPr defaultRowHeight="15"/>
  <cols>
    <col min="2" max="2" width="9.08984375" customWidth="1"/>
    <col min="3" max="3" width="8.08984375" customWidth="1"/>
    <col min="4" max="4" width="7.81640625" customWidth="1"/>
    <col min="5" max="5" width="9.81640625" customWidth="1"/>
    <col min="6" max="6" width="10" customWidth="1"/>
    <col min="8" max="8" width="7.81640625" customWidth="1"/>
    <col min="9" max="9" width="7.1796875" customWidth="1"/>
    <col min="10" max="10" width="9.1796875" bestFit="1" customWidth="1"/>
    <col min="11" max="11" width="15.54296875" customWidth="1"/>
    <col min="12" max="12" width="7.81640625" customWidth="1"/>
    <col min="13" max="13" width="6.08984375" customWidth="1"/>
    <col min="14" max="14" width="7.1796875" customWidth="1"/>
    <col min="15" max="15" width="9.08984375" style="194" customWidth="1"/>
    <col min="16" max="16" width="7" customWidth="1"/>
    <col min="17" max="17" width="7.1796875" customWidth="1"/>
    <col min="18" max="18" width="7.54296875" customWidth="1"/>
    <col min="19" max="19" width="4.81640625" customWidth="1"/>
    <col min="20" max="20" width="11.08984375" customWidth="1"/>
    <col min="21" max="21" width="9.36328125" bestFit="1" customWidth="1"/>
  </cols>
  <sheetData>
    <row r="1" spans="1:18" ht="16.2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40">
        <v>10600000</v>
      </c>
      <c r="G117" s="17">
        <v>20000000</v>
      </c>
      <c r="H117" s="144">
        <v>53</v>
      </c>
      <c r="I117" s="341">
        <v>0</v>
      </c>
      <c r="J117" s="340">
        <v>20000000</v>
      </c>
      <c r="K117" s="342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40"/>
      <c r="G118" s="17"/>
      <c r="H118" s="144"/>
      <c r="I118" s="341"/>
      <c r="J118" s="340">
        <v>0</v>
      </c>
      <c r="K118" s="342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40"/>
      <c r="G119" s="17"/>
      <c r="H119" s="144"/>
      <c r="I119" s="341"/>
      <c r="J119" s="340"/>
      <c r="K119" s="342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40">
        <v>0</v>
      </c>
      <c r="G120" s="17"/>
      <c r="H120" s="144"/>
      <c r="I120" s="341"/>
      <c r="J120" s="340">
        <v>0</v>
      </c>
      <c r="K120" s="342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40">
        <v>41010000</v>
      </c>
      <c r="G121" s="17">
        <v>20940000</v>
      </c>
      <c r="H121" s="144">
        <v>205.05</v>
      </c>
      <c r="I121" s="341"/>
      <c r="J121" s="340">
        <v>20940000</v>
      </c>
      <c r="K121" s="342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40"/>
      <c r="G122" s="17"/>
      <c r="H122" s="144"/>
      <c r="I122" s="341"/>
      <c r="J122" s="340">
        <v>0</v>
      </c>
      <c r="K122" s="342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40"/>
      <c r="G123" s="17"/>
      <c r="H123" s="144"/>
      <c r="I123" s="341"/>
      <c r="J123" s="340"/>
      <c r="K123" s="342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40">
        <v>65310000</v>
      </c>
      <c r="G124" s="17">
        <v>33060000</v>
      </c>
      <c r="H124" s="144">
        <v>108.85000000000001</v>
      </c>
      <c r="I124" s="341"/>
      <c r="J124" s="340">
        <v>33060000</v>
      </c>
      <c r="K124" s="342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40">
        <v>0</v>
      </c>
      <c r="G125" s="17"/>
      <c r="H125" s="144"/>
      <c r="I125" s="341"/>
      <c r="J125" s="340">
        <v>0</v>
      </c>
      <c r="K125" s="342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40">
        <v>68020000</v>
      </c>
      <c r="G126" s="17">
        <v>64420000</v>
      </c>
      <c r="H126" s="128">
        <v>97.171428571428578</v>
      </c>
      <c r="I126" s="341"/>
      <c r="J126" s="340">
        <v>64420000</v>
      </c>
      <c r="K126" s="342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40"/>
      <c r="G127" s="17"/>
      <c r="H127" s="144"/>
      <c r="I127" s="341"/>
      <c r="J127" s="340"/>
      <c r="K127" s="342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2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40">
        <v>138020000</v>
      </c>
      <c r="G128" s="381">
        <v>25000000</v>
      </c>
      <c r="H128" s="144">
        <v>552.08000000000004</v>
      </c>
      <c r="I128" s="341"/>
      <c r="J128" s="340">
        <v>25000000</v>
      </c>
      <c r="K128" s="342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2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40">
        <v>164170000</v>
      </c>
      <c r="G129" s="381">
        <v>44160000</v>
      </c>
      <c r="H129" s="144">
        <v>469.05714285714282</v>
      </c>
      <c r="I129" s="341"/>
      <c r="J129" s="340">
        <v>44160000</v>
      </c>
      <c r="K129" s="342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2">
        <v>45383</v>
      </c>
      <c r="B130" s="121"/>
      <c r="C130" s="15">
        <v>45407</v>
      </c>
      <c r="D130" s="15">
        <v>46403</v>
      </c>
      <c r="E130" s="17"/>
      <c r="F130" s="340">
        <v>0</v>
      </c>
      <c r="G130" s="17"/>
      <c r="H130" s="144"/>
      <c r="I130" s="341"/>
      <c r="J130" s="340">
        <v>0</v>
      </c>
      <c r="K130" s="342">
        <v>5116610000</v>
      </c>
      <c r="L130" s="107"/>
      <c r="M130" s="107"/>
      <c r="N130" s="107"/>
      <c r="O130" s="381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40">
        <v>144300000</v>
      </c>
      <c r="G131" s="17">
        <v>50000000</v>
      </c>
      <c r="H131" s="144">
        <v>4.1228571428571428</v>
      </c>
      <c r="I131" s="341"/>
      <c r="J131" s="340">
        <v>50000000</v>
      </c>
      <c r="K131" s="342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40">
        <v>125350000</v>
      </c>
      <c r="G132" s="17">
        <v>30000000</v>
      </c>
      <c r="H132" s="144">
        <v>4.1783333333333337</v>
      </c>
      <c r="I132" s="341"/>
      <c r="J132" s="340">
        <v>30000000</v>
      </c>
      <c r="K132" s="342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40">
        <v>0</v>
      </c>
      <c r="G133" s="17"/>
      <c r="H133" s="117"/>
      <c r="I133" s="341"/>
      <c r="J133" s="340">
        <v>0</v>
      </c>
      <c r="K133" s="342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40">
        <v>64650000</v>
      </c>
      <c r="G134" s="17">
        <v>35000000</v>
      </c>
      <c r="H134" s="117">
        <v>184.71428571428572</v>
      </c>
      <c r="I134" s="341"/>
      <c r="J134" s="340">
        <v>35000000</v>
      </c>
      <c r="K134" s="342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40">
        <v>33100000</v>
      </c>
      <c r="G135" s="17">
        <v>30800000</v>
      </c>
      <c r="H135" s="117">
        <v>110.33333333333333</v>
      </c>
      <c r="I135" s="341"/>
      <c r="J135" s="340">
        <v>30800000</v>
      </c>
      <c r="K135" s="342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40">
        <v>0</v>
      </c>
      <c r="G136" s="17"/>
      <c r="H136" s="117"/>
      <c r="I136" s="341"/>
      <c r="J136" s="340">
        <v>0</v>
      </c>
      <c r="K136" s="342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40">
        <v>139860000</v>
      </c>
      <c r="G137" s="17">
        <v>60000000</v>
      </c>
      <c r="H137" s="117">
        <v>233.1</v>
      </c>
      <c r="I137" s="341"/>
      <c r="J137" s="340">
        <v>60000000</v>
      </c>
      <c r="K137" s="342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40">
        <v>-15770000</v>
      </c>
      <c r="G138" s="17">
        <v>14130000</v>
      </c>
      <c r="H138" s="117">
        <v>-45.057142857142857</v>
      </c>
      <c r="I138" s="341"/>
      <c r="J138" s="340">
        <v>14130000</v>
      </c>
      <c r="K138" s="342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40">
        <v>20000000</v>
      </c>
      <c r="G139" s="17">
        <v>55000000</v>
      </c>
      <c r="H139" s="117">
        <v>57.142857142857139</v>
      </c>
      <c r="I139" s="341"/>
      <c r="J139" s="340">
        <v>55000000</v>
      </c>
      <c r="K139" s="342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40">
        <v>0</v>
      </c>
      <c r="G140" s="17"/>
      <c r="H140" s="117"/>
      <c r="I140" s="341"/>
      <c r="J140" s="340">
        <v>0</v>
      </c>
      <c r="K140" s="342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40">
        <v>32100000</v>
      </c>
      <c r="G141" s="17">
        <v>32660000</v>
      </c>
      <c r="H141" s="117">
        <v>107</v>
      </c>
      <c r="I141" s="341"/>
      <c r="J141" s="340">
        <v>32660000</v>
      </c>
      <c r="K141" s="342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40">
        <v>64900000</v>
      </c>
      <c r="G142" s="17">
        <v>85300000</v>
      </c>
      <c r="H142" s="117">
        <v>99.846153846153854</v>
      </c>
      <c r="I142" s="341"/>
      <c r="J142" s="340">
        <v>85300000</v>
      </c>
      <c r="K142" s="342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40">
        <v>-12500000</v>
      </c>
      <c r="G143" s="17">
        <v>45000000</v>
      </c>
      <c r="H143" s="117">
        <v>-20.833333333333336</v>
      </c>
      <c r="I143" s="341"/>
      <c r="J143" s="340">
        <v>45000000</v>
      </c>
      <c r="K143" s="342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40">
        <v>0</v>
      </c>
      <c r="G144" s="17"/>
      <c r="H144" s="117"/>
      <c r="I144" s="341"/>
      <c r="J144" s="340">
        <v>0</v>
      </c>
      <c r="K144" s="342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40">
        <v>-8500000</v>
      </c>
      <c r="G145" s="17">
        <v>46500000</v>
      </c>
      <c r="H145" s="117">
        <v>-13.076923076923078</v>
      </c>
      <c r="I145" s="341"/>
      <c r="J145" s="340">
        <v>46500000</v>
      </c>
      <c r="K145" s="342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40">
        <v>53530000</v>
      </c>
      <c r="G146" s="17">
        <v>110000000</v>
      </c>
      <c r="H146" s="117">
        <v>48.663636363636364</v>
      </c>
      <c r="I146" s="341"/>
      <c r="J146" s="340">
        <v>110000000</v>
      </c>
      <c r="K146" s="342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40">
        <v>97880000</v>
      </c>
      <c r="G147" s="17">
        <v>102880000</v>
      </c>
      <c r="H147" s="117">
        <v>150.58461538461538</v>
      </c>
      <c r="I147" s="341"/>
      <c r="J147" s="340">
        <v>102880000</v>
      </c>
      <c r="K147" s="342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40">
        <v>0</v>
      </c>
      <c r="G148" s="17"/>
      <c r="H148" s="117"/>
      <c r="I148" s="341"/>
      <c r="J148" s="340">
        <v>0</v>
      </c>
      <c r="K148" s="342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40">
        <v>46960000</v>
      </c>
      <c r="G149" s="17">
        <v>101960000</v>
      </c>
      <c r="H149" s="117">
        <v>85.381818181818176</v>
      </c>
      <c r="I149" s="341"/>
      <c r="J149" s="340">
        <v>101960000</v>
      </c>
      <c r="K149" s="342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40">
        <v>46040000</v>
      </c>
      <c r="G150" s="17">
        <v>101040000</v>
      </c>
      <c r="H150" s="117">
        <f>0.837090909090909*100</f>
        <v>83.709090909090904</v>
      </c>
      <c r="I150" s="341"/>
      <c r="J150" s="340">
        <v>101040000</v>
      </c>
      <c r="K150" s="342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40">
        <v>20970000</v>
      </c>
      <c r="G151" s="17">
        <v>87970000</v>
      </c>
      <c r="H151" s="117">
        <v>27.592105263157897</v>
      </c>
      <c r="I151" s="341"/>
      <c r="J151" s="340">
        <v>87970000</v>
      </c>
      <c r="K151" s="342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40">
        <v>128570000</v>
      </c>
      <c r="G152" s="17">
        <v>30000000</v>
      </c>
      <c r="H152" s="117">
        <v>428.56666666666666</v>
      </c>
      <c r="I152" s="341"/>
      <c r="J152" s="340">
        <v>30000000</v>
      </c>
      <c r="K152" s="342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40">
        <v>134370000</v>
      </c>
      <c r="G153" s="17">
        <v>90480000</v>
      </c>
      <c r="H153" s="117">
        <v>244.30909090909091</v>
      </c>
      <c r="I153" s="341"/>
      <c r="J153" s="340">
        <v>90480000</v>
      </c>
      <c r="K153" s="342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40">
        <v>136710000</v>
      </c>
      <c r="G154" s="17">
        <v>30000000</v>
      </c>
      <c r="H154" s="117">
        <v>455.70000000000005</v>
      </c>
      <c r="I154" s="341"/>
      <c r="J154" s="340">
        <v>30000000</v>
      </c>
      <c r="K154" s="342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40"/>
      <c r="G155" s="17"/>
      <c r="H155" s="117"/>
      <c r="I155" s="341"/>
      <c r="J155" s="340">
        <v>0</v>
      </c>
      <c r="K155" s="342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40">
        <v>161130000</v>
      </c>
      <c r="G156" s="17">
        <v>119480000</v>
      </c>
      <c r="H156" s="117">
        <v>322.26</v>
      </c>
      <c r="I156" s="341"/>
      <c r="J156" s="340">
        <v>119480000</v>
      </c>
      <c r="K156" s="342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40">
        <v>261300000</v>
      </c>
      <c r="G157" s="17">
        <v>36550000</v>
      </c>
      <c r="H157" s="117">
        <v>871.00000000000011</v>
      </c>
      <c r="I157" s="341"/>
      <c r="J157" s="340">
        <v>36550000</v>
      </c>
      <c r="K157" s="342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/>
      <c r="B158" s="7"/>
      <c r="C158" s="50"/>
      <c r="D158" s="50"/>
      <c r="E158" s="115"/>
      <c r="F158" s="399"/>
      <c r="G158" s="115"/>
      <c r="H158" s="397"/>
      <c r="I158" s="403"/>
      <c r="J158" s="399"/>
      <c r="K158" s="400"/>
      <c r="L158" s="199"/>
      <c r="M158" s="199"/>
      <c r="N158" s="199"/>
      <c r="O158" s="115"/>
      <c r="P158" s="199"/>
      <c r="Q158" s="199"/>
      <c r="R158" s="199"/>
    </row>
    <row r="159" spans="1:18">
      <c r="H159" s="397"/>
      <c r="O159" s="404"/>
    </row>
    <row r="160" spans="1:18">
      <c r="O160" s="404"/>
    </row>
    <row r="161" spans="15:15">
      <c r="O161" s="404"/>
    </row>
  </sheetData>
  <conditionalFormatting sqref="L4:N111">
    <cfRule type="cellIs" dxfId="119" priority="7065" stopIfTrue="1" operator="lessThan">
      <formula>0</formula>
    </cfRule>
  </conditionalFormatting>
  <conditionalFormatting sqref="L113:N114">
    <cfRule type="cellIs" dxfId="118" priority="5769" stopIfTrue="1" operator="lessThan">
      <formula>0</formula>
    </cfRule>
  </conditionalFormatting>
  <conditionalFormatting sqref="L116:N158">
    <cfRule type="cellIs" dxfId="117" priority="2" stopIfTrue="1" operator="lessThan">
      <formula>0</formula>
    </cfRule>
  </conditionalFormatting>
  <conditionalFormatting sqref="P95:R111">
    <cfRule type="cellIs" dxfId="116" priority="6657" stopIfTrue="1" operator="lessThan">
      <formula>0</formula>
    </cfRule>
  </conditionalFormatting>
  <conditionalFormatting sqref="P113:R114">
    <cfRule type="cellIs" dxfId="115" priority="5361" stopIfTrue="1" operator="lessThan">
      <formula>0</formula>
    </cfRule>
  </conditionalFormatting>
  <conditionalFormatting sqref="P116:R158">
    <cfRule type="cellIs" dxfId="114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113" priority="72724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112" priority="71786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111" priority="65528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110" priority="49638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82"/>
  <sheetViews>
    <sheetView workbookViewId="0">
      <pane ySplit="3" topLeftCell="A67" activePane="bottomLeft" state="frozen"/>
      <selection pane="bottomLeft" activeCell="A81" sqref="A81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1.1796875" customWidth="1"/>
    <col min="15" max="15" width="13.54296875" bestFit="1" customWidth="1"/>
  </cols>
  <sheetData>
    <row r="1" spans="1:14" ht="16.2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8">
        <v>315.32</v>
      </c>
      <c r="I14" s="299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8">
        <v>432.30000000000007</v>
      </c>
      <c r="I15" s="299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8">
        <v>262.5</v>
      </c>
      <c r="I16" s="299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8">
        <v>352.59999999999997</v>
      </c>
      <c r="I17" s="299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3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4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3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4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20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20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20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20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20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20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20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100"/>
      <c r="B82" s="115"/>
      <c r="C82" s="50"/>
      <c r="D82" s="50"/>
      <c r="E82" s="115"/>
      <c r="F82" s="115"/>
      <c r="G82" s="115"/>
      <c r="H82" s="270"/>
      <c r="I82" s="115"/>
      <c r="J82" s="115"/>
      <c r="K82" s="197"/>
      <c r="L82" s="198"/>
      <c r="M82" s="198"/>
      <c r="N82" s="198"/>
    </row>
  </sheetData>
  <conditionalFormatting sqref="L4:N82">
    <cfRule type="cellIs" dxfId="10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83"/>
  <sheetViews>
    <sheetView workbookViewId="0">
      <pane xSplit="1" ySplit="3" topLeftCell="D65" activePane="bottomRight" state="frozen"/>
      <selection activeCell="E57" sqref="E57"/>
      <selection pane="topRight" activeCell="E57" sqref="E57"/>
      <selection pane="bottomLeft" activeCell="E57" sqref="E57"/>
      <selection pane="bottomRight" activeCell="A81" sqref="A81"/>
    </sheetView>
  </sheetViews>
  <sheetFormatPr defaultRowHeight="15"/>
  <cols>
    <col min="2" max="2" width="9.7265625" customWidth="1"/>
    <col min="5" max="5" width="9.81640625" customWidth="1"/>
    <col min="6" max="6" width="10.81640625" customWidth="1"/>
    <col min="7" max="7" width="8.81640625" customWidth="1"/>
    <col min="11" max="11" width="12.26953125" customWidth="1"/>
    <col min="15" max="15" width="11.54296875" bestFit="1" customWidth="1"/>
    <col min="16" max="16" width="10.08984375" customWidth="1"/>
  </cols>
  <sheetData>
    <row r="1" spans="1:18" ht="16.2" thickBot="1">
      <c r="A1" s="9"/>
      <c r="B1" s="9" t="s">
        <v>126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2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6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8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9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9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9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9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9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9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3"/>
      <c r="I51" s="106"/>
      <c r="J51" s="43"/>
      <c r="K51" s="44">
        <v>3137360000</v>
      </c>
      <c r="L51" s="363"/>
      <c r="M51" s="363"/>
      <c r="N51" s="363"/>
      <c r="O51" s="363"/>
      <c r="P51" s="363"/>
      <c r="Q51" s="363"/>
      <c r="R51" s="363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/>
      <c r="B82" s="7"/>
      <c r="C82" s="50"/>
      <c r="D82" s="50"/>
      <c r="E82" s="115"/>
      <c r="F82" s="272"/>
      <c r="G82" s="115"/>
      <c r="H82" s="270"/>
      <c r="I82" s="245"/>
      <c r="J82" s="272"/>
      <c r="K82" s="273"/>
      <c r="L82" s="199"/>
      <c r="M82" s="199"/>
      <c r="N82" s="199"/>
      <c r="O82" s="115"/>
      <c r="P82" s="199"/>
      <c r="Q82" s="199"/>
      <c r="R82" s="199"/>
    </row>
    <row r="83" spans="1:18">
      <c r="K83" s="391"/>
    </row>
  </sheetData>
  <conditionalFormatting sqref="L5:L19 L21:L44">
    <cfRule type="cellIs" dxfId="108" priority="6607" stopIfTrue="1" operator="lessThan">
      <formula>0</formula>
    </cfRule>
  </conditionalFormatting>
  <conditionalFormatting sqref="L5:R7 L8:N44">
    <cfRule type="cellIs" dxfId="107" priority="6606" stopIfTrue="1" operator="lessThan">
      <formula>0</formula>
    </cfRule>
  </conditionalFormatting>
  <conditionalFormatting sqref="O9:R11">
    <cfRule type="cellIs" dxfId="106" priority="6132" stopIfTrue="1" operator="lessThan">
      <formula>0</formula>
    </cfRule>
  </conditionalFormatting>
  <conditionalFormatting sqref="P8:R8">
    <cfRule type="cellIs" dxfId="105" priority="6372" stopIfTrue="1" operator="lessThan">
      <formula>0</formula>
    </cfRule>
  </conditionalFormatting>
  <conditionalFormatting sqref="P26:R48">
    <cfRule type="cellIs" dxfId="104" priority="828" stopIfTrue="1" operator="lessThan">
      <formula>0</formula>
    </cfRule>
  </conditionalFormatting>
  <conditionalFormatting sqref="P50:R50">
    <cfRule type="cellIs" dxfId="103" priority="420" stopIfTrue="1" operator="lessThan">
      <formula>0</formula>
    </cfRule>
  </conditionalFormatting>
  <conditionalFormatting sqref="P52:R82">
    <cfRule type="cellIs" dxfId="102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26"/>
  <sheetViews>
    <sheetView workbookViewId="0">
      <pane ySplit="3" topLeftCell="A111" activePane="bottomLeft" state="frozen"/>
      <selection pane="bottomLeft" activeCell="A125" sqref="A125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81640625" customWidth="1"/>
    <col min="10" max="10" width="9.81640625" customWidth="1"/>
    <col min="11" max="11" width="10.08984375" customWidth="1"/>
    <col min="15" max="15" width="13.54296875" bestFit="1" customWidth="1"/>
  </cols>
  <sheetData>
    <row r="1" spans="1:14" ht="16.2" thickBot="1">
      <c r="A1" s="9"/>
      <c r="B1" s="268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6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8">
        <v>192.64</v>
      </c>
      <c r="I59" s="42">
        <v>0</v>
      </c>
      <c r="J59" s="42">
        <v>25000000</v>
      </c>
      <c r="K59" s="297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6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20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20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20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20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20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20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20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100"/>
      <c r="B126" s="115"/>
      <c r="C126" s="50"/>
      <c r="D126" s="50"/>
      <c r="E126" s="115"/>
      <c r="F126" s="115"/>
      <c r="G126" s="115"/>
      <c r="H126" s="270"/>
      <c r="I126" s="115"/>
      <c r="J126" s="115"/>
      <c r="K126" s="197"/>
      <c r="L126" s="198"/>
      <c r="M126" s="198"/>
      <c r="N126" s="198"/>
    </row>
  </sheetData>
  <conditionalFormatting sqref="L4:N9">
    <cfRule type="cellIs" dxfId="101" priority="1681" stopIfTrue="1" operator="lessThan">
      <formula>0</formula>
    </cfRule>
  </conditionalFormatting>
  <conditionalFormatting sqref="L54:N56">
    <cfRule type="cellIs" dxfId="100" priority="1555" stopIfTrue="1" operator="lessThan">
      <formula>0</formula>
    </cfRule>
  </conditionalFormatting>
  <conditionalFormatting sqref="L66:N126">
    <cfRule type="cellIs" dxfId="9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30"/>
  <sheetViews>
    <sheetView workbookViewId="0">
      <pane xSplit="1" ySplit="3" topLeftCell="B112" activePane="bottomRight" state="frozen"/>
      <selection activeCell="G111" sqref="G111"/>
      <selection pane="topRight" activeCell="G111" sqref="G111"/>
      <selection pane="bottomLeft" activeCell="G111" sqref="G111"/>
      <selection pane="bottomRight" activeCell="A130" sqref="A130"/>
    </sheetView>
  </sheetViews>
  <sheetFormatPr defaultRowHeight="15"/>
  <cols>
    <col min="1" max="1" width="7.81640625" customWidth="1"/>
    <col min="2" max="2" width="9.81640625" customWidth="1"/>
    <col min="5" max="5" width="10.453125" customWidth="1"/>
    <col min="8" max="8" width="8.453125" customWidth="1"/>
    <col min="9" max="9" width="8.1796875" customWidth="1"/>
    <col min="10" max="10" width="8.81640625" customWidth="1"/>
    <col min="11" max="11" width="10.1796875" customWidth="1"/>
    <col min="12" max="13" width="7.81640625" customWidth="1"/>
    <col min="14" max="14" width="7.54296875" customWidth="1"/>
    <col min="15" max="15" width="9.54296875" customWidth="1"/>
    <col min="16" max="18" width="7.1796875" customWidth="1"/>
  </cols>
  <sheetData>
    <row r="1" spans="1:18" ht="16.2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</sheetData>
  <conditionalFormatting sqref="L4:N20">
    <cfRule type="cellIs" dxfId="98" priority="8751" stopIfTrue="1" operator="lessThan">
      <formula>0</formula>
    </cfRule>
  </conditionalFormatting>
  <conditionalFormatting sqref="L23:N63">
    <cfRule type="cellIs" dxfId="97" priority="4266" stopIfTrue="1" operator="lessThan">
      <formula>0</formula>
    </cfRule>
  </conditionalFormatting>
  <conditionalFormatting sqref="L125:N127">
    <cfRule type="cellIs" dxfId="96" priority="2133" stopIfTrue="1" operator="lessThan">
      <formula>0</formula>
    </cfRule>
  </conditionalFormatting>
  <conditionalFormatting sqref="L134:N135">
    <cfRule type="cellIs" dxfId="95" priority="1" stopIfTrue="1" operator="lessThan">
      <formula>0</formula>
    </cfRule>
  </conditionalFormatting>
  <conditionalFormatting sqref="O124:R127">
    <cfRule type="cellIs" dxfId="94" priority="2260" stopIfTrue="1" operator="lessThan">
      <formula>0</formula>
    </cfRule>
  </conditionalFormatting>
  <conditionalFormatting sqref="O133:R135">
    <cfRule type="cellIs" dxfId="93" priority="127" stopIfTrue="1" operator="lessThan">
      <formula>0</formula>
    </cfRule>
  </conditionalFormatting>
  <conditionalFormatting sqref="P59:R63">
    <cfRule type="cellIs" dxfId="92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00"/>
  <sheetViews>
    <sheetView workbookViewId="0">
      <pane xSplit="1" ySplit="3" topLeftCell="B186" activePane="bottomRight" state="frozen"/>
      <selection activeCell="I117" sqref="I117"/>
      <selection pane="topRight" activeCell="I117" sqref="I117"/>
      <selection pane="bottomLeft" activeCell="I117" sqref="I117"/>
      <selection pane="bottomRight" activeCell="A199" sqref="A199"/>
    </sheetView>
  </sheetViews>
  <sheetFormatPr defaultRowHeight="15"/>
  <cols>
    <col min="2" max="2" width="10.1796875" customWidth="1"/>
    <col min="5" max="5" width="10.08984375" customWidth="1"/>
    <col min="8" max="8" width="9.81640625" customWidth="1"/>
    <col min="9" max="9" width="6.08984375" customWidth="1"/>
    <col min="10" max="10" width="10.1796875" customWidth="1"/>
    <col min="11" max="11" width="11.54296875" customWidth="1"/>
    <col min="13" max="13" width="7.81640625" customWidth="1"/>
    <col min="14" max="14" width="8.1796875" customWidth="1"/>
    <col min="15" max="15" width="9.453125" customWidth="1"/>
  </cols>
  <sheetData>
    <row r="1" spans="1:18" ht="16.2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4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4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4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4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4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4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4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4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4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4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4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4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4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4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4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4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4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4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4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4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4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4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4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4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4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4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4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4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4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4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4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4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4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4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4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6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4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6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20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20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20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20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20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20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20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20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100"/>
      <c r="B200" s="115"/>
      <c r="C200" s="50"/>
      <c r="D200" s="50"/>
      <c r="E200" s="115"/>
      <c r="F200" s="115"/>
      <c r="G200" s="115"/>
      <c r="H200" s="270"/>
      <c r="I200" s="115"/>
      <c r="J200" s="115"/>
      <c r="K200" s="197"/>
      <c r="L200" s="198"/>
      <c r="M200" s="198"/>
      <c r="N200" s="198"/>
      <c r="O200" s="197"/>
      <c r="P200" s="199"/>
      <c r="Q200" s="199"/>
      <c r="R200" s="199"/>
    </row>
  </sheetData>
  <conditionalFormatting sqref="L115:N117">
    <cfRule type="cellIs" dxfId="91" priority="301" stopIfTrue="1" operator="lessThan">
      <formula>0</formula>
    </cfRule>
  </conditionalFormatting>
  <conditionalFormatting sqref="L125:N127">
    <cfRule type="cellIs" dxfId="90" priority="229" stopIfTrue="1" operator="lessThan">
      <formula>0</formula>
    </cfRule>
  </conditionalFormatting>
  <conditionalFormatting sqref="L164:N200">
    <cfRule type="cellIs" dxfId="89" priority="1" stopIfTrue="1" operator="lessThan">
      <formula>0</formula>
    </cfRule>
  </conditionalFormatting>
  <conditionalFormatting sqref="O114:R114">
    <cfRule type="cellIs" dxfId="88" priority="1430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3"/>
  <sheetViews>
    <sheetView zoomScale="98" zoomScaleNormal="98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A113" sqref="A113"/>
    </sheetView>
  </sheetViews>
  <sheetFormatPr defaultRowHeight="15"/>
  <cols>
    <col min="1" max="1" width="8.81640625" customWidth="1"/>
    <col min="2" max="2" width="9.81640625" customWidth="1"/>
    <col min="5" max="5" width="10.1796875" customWidth="1"/>
    <col min="6" max="6" width="10.81640625" customWidth="1"/>
    <col min="9" max="9" width="7.08984375" customWidth="1"/>
    <col min="10" max="10" width="9.81640625" customWidth="1"/>
    <col min="11" max="11" width="12.08984375" customWidth="1"/>
    <col min="15" max="15" width="13.54296875" bestFit="1" customWidth="1"/>
  </cols>
  <sheetData>
    <row r="1" spans="1:14" ht="16.2" thickBot="1">
      <c r="A1" s="9"/>
      <c r="B1" s="9" t="s">
        <v>65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66</v>
      </c>
      <c r="M4" s="90" t="s">
        <v>66</v>
      </c>
      <c r="N4" s="90" t="s">
        <v>66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6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131</v>
      </c>
      <c r="D83" s="15">
        <v>12159</v>
      </c>
      <c r="E83" s="17">
        <v>26430000</v>
      </c>
      <c r="F83" s="17">
        <v>16430000</v>
      </c>
      <c r="G83" s="17">
        <v>10530000</v>
      </c>
      <c r="H83" s="296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6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20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20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20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20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20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20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20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</sheetData>
  <conditionalFormatting sqref="L4:N9">
    <cfRule type="cellIs" dxfId="87" priority="5640" stopIfTrue="1" operator="lessThan">
      <formula>0</formula>
    </cfRule>
  </conditionalFormatting>
  <conditionalFormatting sqref="L42:N44">
    <cfRule type="cellIs" dxfId="86" priority="1556" stopIfTrue="1" operator="lessThan">
      <formula>0</formula>
    </cfRule>
  </conditionalFormatting>
  <conditionalFormatting sqref="L54:N113">
    <cfRule type="cellIs" dxfId="85" priority="1" stopIfTrue="1" operator="lessThan">
      <formula>0</formula>
    </cfRule>
  </conditionalFormatting>
  <conditionalFormatting sqref="O105:P105">
    <cfRule type="cellIs" dxfId="84" priority="9" stopIfTrue="1" operator="lessThan">
      <formula>0</formula>
    </cfRule>
  </conditionalFormatting>
  <conditionalFormatting sqref="O40:R41">
    <cfRule type="cellIs" dxfId="83" priority="1682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96"/>
  <sheetViews>
    <sheetView zoomScale="95" zoomScaleNormal="95" workbookViewId="0">
      <pane xSplit="1" ySplit="3" topLeftCell="B181" activePane="bottomRight" state="frozen"/>
      <selection pane="topRight" activeCell="B1" sqref="B1"/>
      <selection pane="bottomLeft" activeCell="A4" sqref="A4"/>
      <selection pane="bottomRight" activeCell="A195" sqref="A195"/>
    </sheetView>
  </sheetViews>
  <sheetFormatPr defaultRowHeight="15"/>
  <cols>
    <col min="1" max="1" width="8.81640625" style="351"/>
    <col min="2" max="2" width="10.08984375" style="351" customWidth="1"/>
    <col min="5" max="5" width="10.1796875" customWidth="1"/>
    <col min="8" max="8" width="9.81640625" customWidth="1"/>
    <col min="9" max="9" width="8.81640625" customWidth="1"/>
    <col min="11" max="11" width="12.81640625" customWidth="1"/>
    <col min="12" max="12" width="13.54296875" style="351" customWidth="1"/>
    <col min="13" max="13" width="9" style="351" customWidth="1"/>
    <col min="14" max="14" width="8.81640625" style="351"/>
    <col min="15" max="15" width="11.81640625" customWidth="1"/>
    <col min="16" max="18" width="5.81640625" customWidth="1"/>
  </cols>
  <sheetData>
    <row r="1" spans="1:18" ht="16.2" thickBot="1">
      <c r="A1" s="348"/>
      <c r="B1" s="348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2"/>
      <c r="M1" s="353"/>
      <c r="N1" s="353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9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4">
        <v>87.356679999999997</v>
      </c>
      <c r="M106" s="354">
        <v>11.323499999999999</v>
      </c>
      <c r="N106" s="354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9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5">
        <v>85.15849</v>
      </c>
      <c r="M107" s="355">
        <v>11.68811</v>
      </c>
      <c r="N107" s="355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300">
        <v>30.2</v>
      </c>
      <c r="I113" s="17">
        <v>0</v>
      </c>
      <c r="J113" s="115">
        <v>65000000</v>
      </c>
      <c r="K113" s="297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9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4">
        <v>79.296809999999994</v>
      </c>
      <c r="M114" s="354">
        <v>12.780530000000001</v>
      </c>
      <c r="N114" s="354">
        <v>12.8</v>
      </c>
      <c r="O114" s="147"/>
      <c r="P114" s="158"/>
      <c r="Q114" s="199"/>
      <c r="R114" s="107"/>
    </row>
    <row r="115" spans="1:18">
      <c r="A115" s="100">
        <v>44681</v>
      </c>
      <c r="B115" s="319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4">
        <v>81.367729999999995</v>
      </c>
      <c r="M115" s="354">
        <v>12.4</v>
      </c>
      <c r="N115" s="354">
        <v>12.4</v>
      </c>
      <c r="O115" s="147"/>
      <c r="P115" s="158"/>
      <c r="Q115" s="199"/>
      <c r="R115" s="107"/>
    </row>
    <row r="116" spans="1:18">
      <c r="A116" s="100">
        <v>44712</v>
      </c>
      <c r="B116" s="319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4">
        <v>81.056790000000007</v>
      </c>
      <c r="M116" s="354">
        <v>12.461980000000001</v>
      </c>
      <c r="N116" s="354">
        <v>12.49</v>
      </c>
      <c r="O116" s="147"/>
      <c r="P116" s="158"/>
      <c r="Q116" s="199"/>
      <c r="R116" s="107"/>
    </row>
    <row r="117" spans="1:18">
      <c r="A117" s="100">
        <v>44682</v>
      </c>
      <c r="B117" s="319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4">
        <v>83.44059</v>
      </c>
      <c r="M117" s="354">
        <v>12.04</v>
      </c>
      <c r="N117" s="354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50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6">
        <v>82.440650000000005</v>
      </c>
      <c r="M119" s="357">
        <v>12.227740000000001</v>
      </c>
      <c r="N119" s="356">
        <v>12.23</v>
      </c>
      <c r="O119" s="147"/>
      <c r="P119" s="158"/>
      <c r="Q119" s="199"/>
      <c r="R119" s="107"/>
    </row>
    <row r="120" spans="1:18">
      <c r="A120" s="100">
        <v>44743</v>
      </c>
      <c r="B120" s="350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6">
        <v>80.425780000000003</v>
      </c>
      <c r="M120" s="357">
        <v>12.59976</v>
      </c>
      <c r="N120" s="356">
        <v>12.68</v>
      </c>
      <c r="O120" s="147"/>
      <c r="P120" s="158"/>
      <c r="Q120" s="199"/>
      <c r="R120" s="107"/>
    </row>
    <row r="121" spans="1:18">
      <c r="A121" s="100">
        <v>44743</v>
      </c>
      <c r="B121" s="350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6"/>
      <c r="M121" s="357"/>
      <c r="N121" s="356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50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4">
        <v>82.314260000000004</v>
      </c>
      <c r="M122" s="357">
        <v>12.257379999999999</v>
      </c>
      <c r="N122" s="356">
        <v>12.6</v>
      </c>
      <c r="O122" s="147"/>
      <c r="P122" s="158"/>
      <c r="Q122" s="199"/>
      <c r="R122" s="107"/>
    </row>
    <row r="123" spans="1:18">
      <c r="A123" s="100">
        <v>44774</v>
      </c>
      <c r="B123" s="350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4">
        <v>82.069180000000003</v>
      </c>
      <c r="M123" s="357">
        <v>12.30367</v>
      </c>
      <c r="N123" s="356">
        <v>12.305</v>
      </c>
      <c r="O123" s="147"/>
      <c r="P123" s="158"/>
      <c r="Q123" s="199"/>
      <c r="R123" s="107"/>
    </row>
    <row r="124" spans="1:18">
      <c r="A124" s="100">
        <v>44805</v>
      </c>
      <c r="B124" s="350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4">
        <v>81.888919999999999</v>
      </c>
      <c r="M124" s="357">
        <v>12.339119999999999</v>
      </c>
      <c r="N124" s="356">
        <v>12.36</v>
      </c>
      <c r="O124" s="147"/>
      <c r="P124" s="158"/>
      <c r="Q124" s="199"/>
      <c r="R124" s="107"/>
    </row>
    <row r="125" spans="1:18">
      <c r="A125" s="100">
        <v>44805</v>
      </c>
      <c r="B125" s="350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4"/>
      <c r="M125" s="357"/>
      <c r="N125" s="356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50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4">
        <v>78.50873</v>
      </c>
      <c r="M126" s="357">
        <v>12.97871</v>
      </c>
      <c r="N126" s="356">
        <v>12.99</v>
      </c>
      <c r="O126" s="147"/>
      <c r="P126" s="158"/>
      <c r="Q126" s="199"/>
      <c r="R126" s="107"/>
    </row>
    <row r="127" spans="1:18">
      <c r="A127" s="100">
        <v>44835</v>
      </c>
      <c r="B127" s="350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4"/>
      <c r="M127" s="357"/>
      <c r="N127" s="356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50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4">
        <v>78.477080000000001</v>
      </c>
      <c r="M128" s="357">
        <v>12.990309999999999</v>
      </c>
      <c r="N128" s="356">
        <v>13.09</v>
      </c>
      <c r="O128" s="147"/>
      <c r="P128" s="158"/>
      <c r="Q128" s="199"/>
      <c r="R128" s="107"/>
    </row>
    <row r="129" spans="1:18">
      <c r="A129" s="100">
        <v>44835</v>
      </c>
      <c r="B129" s="350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4">
        <v>78.960639999999998</v>
      </c>
      <c r="M129" s="357">
        <v>12.9</v>
      </c>
      <c r="N129" s="356">
        <v>12.9</v>
      </c>
      <c r="O129" s="147"/>
      <c r="P129" s="158"/>
      <c r="Q129" s="199"/>
      <c r="R129" s="107"/>
    </row>
    <row r="130" spans="1:18">
      <c r="A130" s="100">
        <v>44866</v>
      </c>
      <c r="B130" s="350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4">
        <v>79.129450000000006</v>
      </c>
      <c r="M130" s="357">
        <v>12.869870000000001</v>
      </c>
      <c r="N130" s="356">
        <v>12.87</v>
      </c>
      <c r="O130" s="147"/>
      <c r="P130" s="158"/>
      <c r="Q130" s="199"/>
      <c r="R130" s="107"/>
    </row>
    <row r="131" spans="1:18">
      <c r="A131" s="100">
        <v>44866</v>
      </c>
      <c r="B131" s="350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4">
        <v>80.009110000000007</v>
      </c>
      <c r="M131" s="357">
        <v>12.70937</v>
      </c>
      <c r="N131" s="356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50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4">
        <v>81.442019999999999</v>
      </c>
      <c r="M132" s="357">
        <v>12.44374</v>
      </c>
      <c r="N132" s="356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50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4">
        <v>80.115200000000002</v>
      </c>
      <c r="M133" s="357">
        <v>12.6945</v>
      </c>
      <c r="N133" s="356">
        <v>12.7</v>
      </c>
      <c r="O133" s="147"/>
      <c r="P133" s="158"/>
      <c r="Q133" s="199"/>
      <c r="R133" s="107"/>
    </row>
    <row r="134" spans="1:18">
      <c r="A134" s="100">
        <v>44927</v>
      </c>
      <c r="B134" s="350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4">
        <v>84.146039999999999</v>
      </c>
      <c r="M134" s="357">
        <v>11.977969999999999</v>
      </c>
      <c r="N134" s="356">
        <v>12</v>
      </c>
      <c r="O134" s="147"/>
      <c r="P134" s="158"/>
      <c r="Q134" s="199"/>
      <c r="R134" s="107"/>
    </row>
    <row r="135" spans="1:18">
      <c r="A135" s="100">
        <v>44958</v>
      </c>
      <c r="B135" s="350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4">
        <v>79.151020000000003</v>
      </c>
      <c r="M135" s="357">
        <v>12.68089</v>
      </c>
      <c r="N135" s="356">
        <v>12.15</v>
      </c>
      <c r="O135" s="147"/>
      <c r="P135" s="158"/>
      <c r="Q135" s="199"/>
      <c r="R135" s="107"/>
    </row>
    <row r="136" spans="1:18">
      <c r="A136" s="100">
        <v>44958</v>
      </c>
      <c r="B136" s="350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4">
        <v>84.178290000000004</v>
      </c>
      <c r="M136" s="357">
        <v>11.97861</v>
      </c>
      <c r="N136" s="356">
        <v>12.03</v>
      </c>
      <c r="O136" s="147"/>
      <c r="P136" s="158"/>
      <c r="Q136" s="199"/>
      <c r="R136" s="107"/>
    </row>
    <row r="137" spans="1:18">
      <c r="A137" s="100">
        <v>44958</v>
      </c>
      <c r="B137" s="350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4" t="s">
        <v>130</v>
      </c>
      <c r="M137" s="357"/>
      <c r="N137" s="356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50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4">
        <v>83.135720000000006</v>
      </c>
      <c r="M138" s="357">
        <v>12.175090000000001</v>
      </c>
      <c r="N138" s="356">
        <v>12.26</v>
      </c>
      <c r="O138" s="147"/>
      <c r="P138" s="158"/>
      <c r="Q138" s="199"/>
      <c r="R138" s="107"/>
    </row>
    <row r="139" spans="1:18">
      <c r="A139" s="100">
        <v>45017</v>
      </c>
      <c r="B139" s="350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4">
        <v>83.109269999999995</v>
      </c>
      <c r="M139" s="357">
        <v>12.188079999999999</v>
      </c>
      <c r="N139" s="356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50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4"/>
      <c r="M140" s="357"/>
      <c r="N140" s="356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50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4">
        <v>83.454149999999998</v>
      </c>
      <c r="M141" s="357">
        <v>12.129009999999999</v>
      </c>
      <c r="N141" s="356">
        <v>12.154</v>
      </c>
      <c r="O141" s="147"/>
      <c r="P141" s="158"/>
      <c r="Q141" s="199"/>
      <c r="R141" s="107"/>
    </row>
    <row r="142" spans="1:18">
      <c r="A142" s="100">
        <v>45047</v>
      </c>
      <c r="B142" s="350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7">
        <v>83.454149999999998</v>
      </c>
      <c r="M142" s="356">
        <v>12.129350000000001</v>
      </c>
      <c r="N142" s="356">
        <v>12.13</v>
      </c>
      <c r="O142" s="147"/>
      <c r="P142" s="158"/>
      <c r="Q142" s="199"/>
      <c r="R142" s="107"/>
    </row>
    <row r="143" spans="1:18">
      <c r="A143" s="100">
        <v>45047</v>
      </c>
      <c r="B143" s="350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7">
        <v>81.930139999999994</v>
      </c>
      <c r="M143" s="356">
        <v>12.42</v>
      </c>
      <c r="N143" s="356">
        <v>12.42</v>
      </c>
      <c r="O143" s="147"/>
      <c r="P143" s="158"/>
      <c r="Q143" s="199"/>
      <c r="R143" s="107"/>
    </row>
    <row r="144" spans="1:18">
      <c r="A144" s="100">
        <v>45078</v>
      </c>
      <c r="B144" s="350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7"/>
      <c r="M144" s="356"/>
      <c r="N144" s="356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50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7">
        <v>86.555629999999994</v>
      </c>
      <c r="M145" s="356">
        <v>11.6</v>
      </c>
      <c r="N145" s="356">
        <v>11.6</v>
      </c>
      <c r="O145" s="147"/>
      <c r="P145" s="158"/>
      <c r="Q145" s="199"/>
      <c r="R145" s="107"/>
    </row>
    <row r="146" spans="1:18">
      <c r="A146" s="100">
        <v>45078</v>
      </c>
      <c r="B146" s="350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7">
        <v>87.368369999999999</v>
      </c>
      <c r="M146" s="356">
        <v>11.4611</v>
      </c>
      <c r="N146" s="356">
        <v>11.44</v>
      </c>
      <c r="O146" s="147"/>
      <c r="P146" s="158"/>
      <c r="Q146" s="199"/>
      <c r="R146" s="107"/>
    </row>
    <row r="147" spans="1:18">
      <c r="A147" s="100">
        <v>45108</v>
      </c>
      <c r="B147" s="350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7">
        <v>87.621849999999995</v>
      </c>
      <c r="M147" s="356">
        <v>11.420159999999999</v>
      </c>
      <c r="N147" s="356">
        <v>11.635</v>
      </c>
      <c r="O147" s="147"/>
      <c r="P147" s="158"/>
      <c r="Q147" s="199"/>
      <c r="R147" s="107"/>
    </row>
    <row r="148" spans="1:18">
      <c r="A148" s="100">
        <v>45108</v>
      </c>
      <c r="B148" s="350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7">
        <v>88.542670000000001</v>
      </c>
      <c r="M148" s="356">
        <v>11.265000000000001</v>
      </c>
      <c r="N148" s="356">
        <v>11.28</v>
      </c>
      <c r="O148" s="147"/>
      <c r="P148" s="158"/>
      <c r="Q148" s="199"/>
      <c r="R148" s="107"/>
    </row>
    <row r="149" spans="1:18">
      <c r="A149" s="100">
        <v>45139</v>
      </c>
      <c r="B149" s="350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7">
        <v>89.003889999999998</v>
      </c>
      <c r="M149" s="356">
        <v>11.18824</v>
      </c>
      <c r="N149" s="356">
        <v>11.17</v>
      </c>
      <c r="O149" s="147"/>
      <c r="P149" s="158"/>
      <c r="Q149" s="199"/>
      <c r="R149" s="107"/>
    </row>
    <row r="150" spans="1:18">
      <c r="A150" s="100">
        <v>45139</v>
      </c>
      <c r="B150" s="350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7">
        <v>88.189989999999995</v>
      </c>
      <c r="M150" s="356">
        <v>11.326409999999999</v>
      </c>
      <c r="N150" s="356">
        <v>11.33</v>
      </c>
      <c r="O150" s="147"/>
      <c r="P150" s="158"/>
      <c r="Q150" s="199"/>
      <c r="R150" s="107"/>
    </row>
    <row r="151" spans="1:18">
      <c r="A151" s="100">
        <v>45170</v>
      </c>
      <c r="B151" s="350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7">
        <v>87.522999999999996</v>
      </c>
      <c r="M151" s="356">
        <v>11.442819999999999</v>
      </c>
      <c r="N151" s="356">
        <v>11.5</v>
      </c>
      <c r="O151" s="147"/>
      <c r="P151" s="158"/>
      <c r="Q151" s="199"/>
      <c r="R151" s="107"/>
    </row>
    <row r="152" spans="1:18">
      <c r="A152" s="100">
        <v>45170</v>
      </c>
      <c r="B152" s="350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7">
        <v>86.688800000000001</v>
      </c>
      <c r="M152" s="356">
        <v>11.589410000000001</v>
      </c>
      <c r="N152" s="356">
        <v>11.5</v>
      </c>
      <c r="O152" s="147"/>
      <c r="P152" s="158"/>
      <c r="Q152" s="199"/>
      <c r="R152" s="107"/>
    </row>
    <row r="153" spans="1:18">
      <c r="A153" s="100">
        <v>45170</v>
      </c>
      <c r="B153" s="350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7"/>
      <c r="M153" s="356"/>
      <c r="N153" s="356"/>
      <c r="O153" s="147"/>
      <c r="P153" s="158"/>
      <c r="Q153" s="199"/>
      <c r="R153" s="107"/>
    </row>
    <row r="154" spans="1:18">
      <c r="A154" s="100">
        <v>45200</v>
      </c>
      <c r="B154" s="350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7">
        <v>86.111239999999995</v>
      </c>
      <c r="M154" s="356">
        <v>11.693390000000001</v>
      </c>
      <c r="N154" s="356">
        <v>11.7</v>
      </c>
      <c r="O154" s="147"/>
      <c r="P154" s="158"/>
      <c r="Q154" s="199"/>
      <c r="R154" s="107"/>
    </row>
    <row r="155" spans="1:18">
      <c r="A155" s="100">
        <v>45201</v>
      </c>
      <c r="B155" s="350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7">
        <v>87.317239999999998</v>
      </c>
      <c r="M155" s="356">
        <v>11.48521</v>
      </c>
      <c r="N155" s="356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50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7">
        <v>87.317239999999998</v>
      </c>
      <c r="M156" s="356">
        <v>11.58703</v>
      </c>
      <c r="N156" s="356">
        <v>11.61</v>
      </c>
      <c r="O156" s="147"/>
      <c r="P156" s="158"/>
      <c r="Q156" s="199"/>
      <c r="R156" s="107"/>
    </row>
    <row r="157" spans="1:18">
      <c r="A157" s="100">
        <v>45231</v>
      </c>
      <c r="B157" s="350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6">
        <v>628.9</v>
      </c>
      <c r="I157" s="42">
        <v>0</v>
      </c>
      <c r="J157" s="43">
        <v>50000000</v>
      </c>
      <c r="K157" s="44">
        <v>5882880000</v>
      </c>
      <c r="L157" s="357">
        <v>89.611500000000007</v>
      </c>
      <c r="M157" s="356">
        <v>11.1</v>
      </c>
      <c r="N157" s="356">
        <v>11.1</v>
      </c>
      <c r="O157" s="147"/>
      <c r="P157" s="158"/>
      <c r="Q157" s="199"/>
      <c r="R157" s="107"/>
    </row>
    <row r="158" spans="1:18">
      <c r="A158" s="100">
        <v>45231</v>
      </c>
      <c r="B158" s="350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6">
        <v>4.3</v>
      </c>
      <c r="I158" s="42">
        <v>0</v>
      </c>
      <c r="J158" s="43">
        <v>4150000</v>
      </c>
      <c r="K158" s="44">
        <v>5887030000</v>
      </c>
      <c r="L158" s="357">
        <v>90.776250000000005</v>
      </c>
      <c r="M158" s="356">
        <v>10.909599999999999</v>
      </c>
      <c r="N158" s="356">
        <v>10.935</v>
      </c>
      <c r="O158" s="147"/>
      <c r="P158" s="158"/>
      <c r="Q158" s="199"/>
      <c r="R158" s="107"/>
    </row>
    <row r="159" spans="1:18">
      <c r="A159" s="100">
        <v>45261</v>
      </c>
      <c r="B159" s="350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6">
        <v>-86.45</v>
      </c>
      <c r="I159" s="42">
        <v>0</v>
      </c>
      <c r="J159" s="43">
        <v>420000</v>
      </c>
      <c r="K159" s="44">
        <v>5887450000</v>
      </c>
      <c r="L159" s="357">
        <v>91.039940000000001</v>
      </c>
      <c r="M159" s="356">
        <v>10.86905</v>
      </c>
      <c r="N159" s="358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20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/>
      <c r="B196" s="115"/>
      <c r="C196" s="50"/>
      <c r="D196" s="50"/>
      <c r="E196" s="115"/>
      <c r="F196" s="115"/>
      <c r="G196" s="115"/>
      <c r="H196" s="270"/>
      <c r="I196" s="115"/>
      <c r="J196" s="115"/>
      <c r="K196" s="197"/>
      <c r="L196" s="198"/>
      <c r="M196" s="198"/>
      <c r="N196" s="198"/>
      <c r="O196" s="197"/>
      <c r="P196" s="199"/>
      <c r="Q196" s="199"/>
      <c r="R196" s="199"/>
    </row>
  </sheetData>
  <conditionalFormatting sqref="L4:N105">
    <cfRule type="cellIs" dxfId="82" priority="12417" stopIfTrue="1" operator="lessThan">
      <formula>0</formula>
    </cfRule>
  </conditionalFormatting>
  <conditionalFormatting sqref="L108:N113">
    <cfRule type="cellIs" dxfId="81" priority="7523" stopIfTrue="1" operator="lessThan">
      <formula>0</formula>
    </cfRule>
  </conditionalFormatting>
  <conditionalFormatting sqref="L118:N118">
    <cfRule type="cellIs" dxfId="80" priority="9946" stopIfTrue="1" operator="lessThan">
      <formula>0</formula>
    </cfRule>
  </conditionalFormatting>
  <conditionalFormatting sqref="L160:N619">
    <cfRule type="cellIs" dxfId="79" priority="1117" stopIfTrue="1" operator="lessThan">
      <formula>0</formula>
    </cfRule>
  </conditionalFormatting>
  <conditionalFormatting sqref="O106:R107">
    <cfRule type="cellIs" dxfId="78" priority="10408" stopIfTrue="1" operator="lessThan">
      <formula>0</formula>
    </cfRule>
  </conditionalFormatting>
  <conditionalFormatting sqref="O114:R120">
    <cfRule type="cellIs" dxfId="77" priority="6249" stopIfTrue="1" operator="lessThan">
      <formula>0</formula>
    </cfRule>
  </conditionalFormatting>
  <conditionalFormatting sqref="O122:R158">
    <cfRule type="cellIs" dxfId="76" priority="1189" stopIfTrue="1" operator="lessThan">
      <formula>0</formula>
    </cfRule>
  </conditionalFormatting>
  <conditionalFormatting sqref="O163:R196">
    <cfRule type="cellIs" dxfId="75" priority="1" stopIfTrue="1" operator="lessThan">
      <formula>0</formula>
    </cfRule>
  </conditionalFormatting>
  <conditionalFormatting sqref="P112:P158">
    <cfRule type="cellIs" dxfId="74" priority="3509" stopIfTrue="1" operator="lessThan">
      <formula>0</formula>
    </cfRule>
  </conditionalFormatting>
  <conditionalFormatting sqref="P109:R110">
    <cfRule type="cellIs" dxfId="73" priority="9994" stopIfTrue="1" operator="lessThan">
      <formula>0</formula>
    </cfRule>
  </conditionalFormatting>
  <conditionalFormatting sqref="P112:R113">
    <cfRule type="cellIs" dxfId="72" priority="7235" stopIfTrue="1" operator="lessThan">
      <formula>0</formula>
    </cfRule>
  </conditionalFormatting>
  <conditionalFormatting sqref="P121:R121">
    <cfRule type="cellIs" dxfId="71" priority="4495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R102"/>
  <sheetViews>
    <sheetView zoomScale="89" zoomScaleNormal="89" workbookViewId="0">
      <pane xSplit="1" ySplit="3" topLeftCell="B88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01" sqref="A101"/>
    </sheetView>
  </sheetViews>
  <sheetFormatPr defaultRowHeight="15"/>
  <cols>
    <col min="2" max="2" width="9.81640625" customWidth="1"/>
    <col min="5" max="5" width="10.54296875" customWidth="1"/>
    <col min="8" max="8" width="10" customWidth="1"/>
    <col min="9" max="9" width="7.81640625" customWidth="1"/>
    <col min="11" max="11" width="12.1796875" customWidth="1"/>
    <col min="13" max="13" width="8.81640625" customWidth="1"/>
    <col min="15" max="15" width="8.453125" customWidth="1"/>
    <col min="16" max="16" width="8" customWidth="1"/>
    <col min="17" max="18" width="7.81640625" customWidth="1"/>
  </cols>
  <sheetData>
    <row r="1" spans="1:18" ht="16.2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3.2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20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20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8">
      <c r="A97" s="320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8">
      <c r="A98" s="320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8">
      <c r="A99" s="320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8">
      <c r="A100" s="320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8">
      <c r="A101" s="320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8">
      <c r="A102" s="100"/>
      <c r="B102" s="115"/>
      <c r="C102" s="50"/>
      <c r="D102" s="50"/>
      <c r="E102" s="115"/>
      <c r="F102" s="115"/>
      <c r="G102" s="115"/>
      <c r="H102" s="270"/>
      <c r="I102" s="245"/>
      <c r="J102" s="115"/>
      <c r="K102" s="197"/>
      <c r="L102" s="198"/>
      <c r="M102" s="198"/>
      <c r="N102" s="198"/>
      <c r="O102" s="394"/>
      <c r="P102" s="395"/>
      <c r="Q102" s="395"/>
      <c r="R102" s="102"/>
    </row>
  </sheetData>
  <conditionalFormatting sqref="L29:N31">
    <cfRule type="cellIs" dxfId="70" priority="5074" stopIfTrue="1" operator="lessThan">
      <formula>0</formula>
    </cfRule>
  </conditionalFormatting>
  <conditionalFormatting sqref="L73:N102">
    <cfRule type="cellIs" dxfId="69" priority="1" stopIfTrue="1" operator="lessThan">
      <formula>0</formula>
    </cfRule>
  </conditionalFormatting>
  <conditionalFormatting sqref="M31:N31">
    <cfRule type="cellIs" dxfId="68" priority="5182" stopIfTrue="1" operator="lessThan">
      <formula>0</formula>
    </cfRule>
  </conditionalFormatting>
  <conditionalFormatting sqref="P4:R71">
    <cfRule type="cellIs" dxfId="67" priority="178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188"/>
  <sheetViews>
    <sheetView zoomScale="95" zoomScaleNormal="95" workbookViewId="0">
      <pane xSplit="1" ySplit="3" topLeftCell="B176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87" sqref="A187"/>
    </sheetView>
  </sheetViews>
  <sheetFormatPr defaultRowHeight="15"/>
  <cols>
    <col min="2" max="2" width="10.1796875" customWidth="1"/>
    <col min="5" max="5" width="10.81640625" customWidth="1"/>
    <col min="8" max="8" width="9.81640625" customWidth="1"/>
    <col min="9" max="9" width="8.81640625" customWidth="1"/>
    <col min="11" max="11" width="10.1796875" customWidth="1"/>
    <col min="12" max="14" width="8.1796875" customWidth="1"/>
    <col min="15" max="15" width="12.8164062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6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6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6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/>
      <c r="M186" s="29"/>
      <c r="N186" s="198"/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/>
      <c r="M187" s="29"/>
      <c r="N187" s="198"/>
      <c r="O187" s="239"/>
      <c r="P187" s="158"/>
      <c r="Q187" s="199"/>
      <c r="R187" s="107"/>
    </row>
    <row r="188" spans="1:18">
      <c r="A188" s="100"/>
      <c r="B188" s="115"/>
      <c r="C188" s="50"/>
      <c r="D188" s="50"/>
      <c r="E188" s="115"/>
      <c r="F188" s="115"/>
      <c r="G188" s="115"/>
      <c r="H188" s="270"/>
      <c r="I188" s="115"/>
      <c r="J188" s="115"/>
      <c r="K188" s="197"/>
      <c r="L188" s="198"/>
      <c r="M188" s="198"/>
      <c r="N188" s="198"/>
      <c r="O188" s="394"/>
      <c r="P188" s="199"/>
      <c r="Q188" s="199"/>
      <c r="R188" s="199"/>
    </row>
  </sheetData>
  <conditionalFormatting sqref="K99:N99">
    <cfRule type="cellIs" dxfId="66" priority="3255" stopIfTrue="1" operator="lessThan">
      <formula>0</formula>
    </cfRule>
  </conditionalFormatting>
  <conditionalFormatting sqref="L97:N99">
    <cfRule type="cellIs" dxfId="65" priority="5411" stopIfTrue="1" operator="lessThan">
      <formula>0</formula>
    </cfRule>
  </conditionalFormatting>
  <conditionalFormatting sqref="L110:N527">
    <cfRule type="cellIs" dxfId="64" priority="1" stopIfTrue="1" operator="lessThan">
      <formula>0</formula>
    </cfRule>
  </conditionalFormatting>
  <conditionalFormatting sqref="L4:R69">
    <cfRule type="cellIs" dxfId="63" priority="9199" stopIfTrue="1" operator="lessThan">
      <formula>0</formula>
    </cfRule>
  </conditionalFormatting>
  <conditionalFormatting sqref="O96:R97">
    <cfRule type="cellIs" dxfId="62" priority="5537" stopIfTrue="1" operator="lessThan">
      <formula>0</formula>
    </cfRule>
  </conditionalFormatting>
  <conditionalFormatting sqref="O106:R107">
    <cfRule type="cellIs" dxfId="61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0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85"/>
  <sheetViews>
    <sheetView zoomScale="102" zoomScaleNormal="102" workbookViewId="0">
      <pane xSplit="1" ySplit="3" topLeftCell="E172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184" sqref="A184"/>
    </sheetView>
  </sheetViews>
  <sheetFormatPr defaultRowHeight="15"/>
  <cols>
    <col min="2" max="2" width="9.81640625" customWidth="1"/>
    <col min="3" max="3" width="9.1796875" customWidth="1"/>
    <col min="5" max="5" width="10.1796875" customWidth="1"/>
    <col min="8" max="8" width="10" customWidth="1"/>
    <col min="9" max="9" width="6.81640625" customWidth="1"/>
    <col min="10" max="10" width="8.81640625" customWidth="1"/>
    <col min="11" max="11" width="10.1796875" customWidth="1"/>
    <col min="12" max="12" width="9.54296875" customWidth="1"/>
    <col min="13" max="13" width="8.81640625" customWidth="1"/>
    <col min="14" max="14" width="10.1796875" customWidth="1"/>
    <col min="15" max="15" width="9.81640625" customWidth="1"/>
  </cols>
  <sheetData>
    <row r="1" spans="1:18" ht="16.2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20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20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20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20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20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20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6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6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6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20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20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20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20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20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20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92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20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20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100"/>
      <c r="B185" s="115"/>
      <c r="C185" s="50"/>
      <c r="D185" s="50"/>
      <c r="E185" s="115"/>
      <c r="F185" s="115"/>
      <c r="G185" s="115"/>
      <c r="H185" s="270"/>
      <c r="I185" s="115"/>
      <c r="J185" s="115"/>
      <c r="K185" s="197"/>
      <c r="L185" s="198"/>
      <c r="M185" s="198"/>
      <c r="N185" s="198"/>
      <c r="O185" s="405"/>
      <c r="P185" s="199"/>
      <c r="Q185" s="199"/>
      <c r="R185" s="199"/>
    </row>
  </sheetData>
  <conditionalFormatting sqref="L4:L32">
    <cfRule type="cellIs" dxfId="59" priority="9484" stopIfTrue="1" operator="lessThan">
      <formula>0</formula>
    </cfRule>
  </conditionalFormatting>
  <conditionalFormatting sqref="L34:L45">
    <cfRule type="cellIs" dxfId="58" priority="6750" stopIfTrue="1" operator="lessThan">
      <formula>0</formula>
    </cfRule>
  </conditionalFormatting>
  <conditionalFormatting sqref="L13:M41">
    <cfRule type="cellIs" dxfId="57" priority="7375" stopIfTrue="1" operator="lessThan">
      <formula>0</formula>
    </cfRule>
  </conditionalFormatting>
  <conditionalFormatting sqref="L4:N15">
    <cfRule type="cellIs" dxfId="56" priority="11533" stopIfTrue="1" operator="lessThan">
      <formula>0</formula>
    </cfRule>
  </conditionalFormatting>
  <conditionalFormatting sqref="L17:N28">
    <cfRule type="cellIs" dxfId="55" priority="10127" stopIfTrue="1" operator="lessThan">
      <formula>0</formula>
    </cfRule>
  </conditionalFormatting>
  <conditionalFormatting sqref="L30:N32">
    <cfRule type="cellIs" dxfId="54" priority="9483" stopIfTrue="1" operator="lessThan">
      <formula>0</formula>
    </cfRule>
  </conditionalFormatting>
  <conditionalFormatting sqref="L34:N43 P42:Q43">
    <cfRule type="cellIs" dxfId="53" priority="7284" stopIfTrue="1" operator="lessThan">
      <formula>0</formula>
    </cfRule>
  </conditionalFormatting>
  <conditionalFormatting sqref="L98:N185">
    <cfRule type="cellIs" dxfId="52" priority="1" stopIfTrue="1" operator="lessThan">
      <formula>0</formula>
    </cfRule>
  </conditionalFormatting>
  <conditionalFormatting sqref="L40:Q41">
    <cfRule type="cellIs" dxfId="51" priority="7488" stopIfTrue="1" operator="lessThan">
      <formula>0</formula>
    </cfRule>
  </conditionalFormatting>
  <conditionalFormatting sqref="L44:Q45">
    <cfRule type="cellIs" dxfId="50" priority="6855" stopIfTrue="1" operator="lessThan">
      <formula>0</formula>
    </cfRule>
  </conditionalFormatting>
  <conditionalFormatting sqref="L33:R33">
    <cfRule type="cellIs" dxfId="49" priority="9744" stopIfTrue="1" operator="lessThan">
      <formula>0</formula>
    </cfRule>
  </conditionalFormatting>
  <conditionalFormatting sqref="L44:R46">
    <cfRule type="cellIs" dxfId="48" priority="6742" stopIfTrue="1" operator="lessThan">
      <formula>0</formula>
    </cfRule>
  </conditionalFormatting>
  <conditionalFormatting sqref="M13:M32">
    <cfRule type="cellIs" dxfId="47" priority="9497" stopIfTrue="1" operator="lessThan">
      <formula>0</formula>
    </cfRule>
  </conditionalFormatting>
  <conditionalFormatting sqref="M34:N38">
    <cfRule type="cellIs" dxfId="46" priority="8405" stopIfTrue="1" operator="lessThan">
      <formula>0</formula>
    </cfRule>
  </conditionalFormatting>
  <conditionalFormatting sqref="N42:N43">
    <cfRule type="cellIs" dxfId="45" priority="7267" stopIfTrue="1" operator="lessThan">
      <formula>0</formula>
    </cfRule>
  </conditionalFormatting>
  <conditionalFormatting sqref="O38:O45">
    <cfRule type="cellIs" dxfId="44" priority="6693" stopIfTrue="1" operator="lessThan">
      <formula>0</formula>
    </cfRule>
  </conditionalFormatting>
  <conditionalFormatting sqref="O5:R15">
    <cfRule type="cellIs" dxfId="43" priority="10996" stopIfTrue="1" operator="lessThan">
      <formula>0</formula>
    </cfRule>
  </conditionalFormatting>
  <conditionalFormatting sqref="O17:R32">
    <cfRule type="cellIs" dxfId="42" priority="9475" stopIfTrue="1" operator="lessThan">
      <formula>0</formula>
    </cfRule>
  </conditionalFormatting>
  <conditionalFormatting sqref="O34:R37">
    <cfRule type="cellIs" dxfId="41" priority="8521" stopIfTrue="1" operator="lessThan">
      <formula>0</formula>
    </cfRule>
  </conditionalFormatting>
  <conditionalFormatting sqref="O97:R97">
    <cfRule type="cellIs" dxfId="40" priority="5690" stopIfTrue="1" operator="lessThan">
      <formula>0</formula>
    </cfRule>
  </conditionalFormatting>
  <conditionalFormatting sqref="P24:P28 R24:R28">
    <cfRule type="cellIs" dxfId="39" priority="10194" stopIfTrue="1" operator="lessThan">
      <formula>0</formula>
    </cfRule>
  </conditionalFormatting>
  <conditionalFormatting sqref="P30:P41 R30:R41">
    <cfRule type="cellIs" dxfId="38" priority="7420" stopIfTrue="1" operator="lessThan">
      <formula>0</formula>
    </cfRule>
  </conditionalFormatting>
  <conditionalFormatting sqref="P29:R29">
    <cfRule type="cellIs" dxfId="37" priority="9992" stopIfTrue="1" operator="lessThan">
      <formula>0</formula>
    </cfRule>
  </conditionalFormatting>
  <conditionalFormatting sqref="P38:R41">
    <cfRule type="cellIs" dxfId="36" priority="8395" stopIfTrue="1" operator="lessThan">
      <formula>0</formula>
    </cfRule>
  </conditionalFormatting>
  <conditionalFormatting sqref="Q40:Q45">
    <cfRule type="cellIs" dxfId="35" priority="6838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30"/>
  <sheetViews>
    <sheetView workbookViewId="0">
      <pane xSplit="1" ySplit="3" topLeftCell="E118" activePane="bottomRight" state="frozen"/>
      <selection pane="topRight" activeCell="B1" sqref="B1"/>
      <selection pane="bottomLeft" activeCell="A4" sqref="A4"/>
      <selection pane="bottomRight" activeCell="A129" sqref="A129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2" customWidth="1"/>
    <col min="13" max="13" width="8.81640625" customWidth="1"/>
    <col min="14" max="14" width="9.1796875" customWidth="1"/>
    <col min="15" max="15" width="10" customWidth="1"/>
  </cols>
  <sheetData>
    <row r="1" spans="1:18" ht="16.2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6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6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6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20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20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20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20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20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20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20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20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100"/>
      <c r="B130" s="115"/>
      <c r="C130" s="50"/>
      <c r="D130" s="50"/>
      <c r="E130" s="115"/>
      <c r="F130" s="115"/>
      <c r="G130" s="115"/>
      <c r="H130" s="270"/>
      <c r="I130" s="245"/>
      <c r="J130" s="115"/>
      <c r="K130" s="197"/>
      <c r="L130" s="198"/>
      <c r="M130" s="198"/>
      <c r="N130" s="198"/>
      <c r="O130" s="394"/>
      <c r="P130" s="395"/>
      <c r="Q130" s="395"/>
      <c r="R130" s="199"/>
    </row>
  </sheetData>
  <conditionalFormatting sqref="L37:N40">
    <cfRule type="cellIs" dxfId="34" priority="417" stopIfTrue="1" operator="lessThan">
      <formula>0</formula>
    </cfRule>
  </conditionalFormatting>
  <conditionalFormatting sqref="L48:N51">
    <cfRule type="cellIs" dxfId="33" priority="229" stopIfTrue="1" operator="lessThan">
      <formula>0</formula>
    </cfRule>
  </conditionalFormatting>
  <conditionalFormatting sqref="L93:N130">
    <cfRule type="cellIs" dxfId="32" priority="1" stopIfTrue="1" operator="lessThan">
      <formula>0</formula>
    </cfRule>
  </conditionalFormatting>
  <conditionalFormatting sqref="O36">
    <cfRule type="cellIs" dxfId="31" priority="1760" stopIfTrue="1" operator="lessThan">
      <formula>0</formula>
    </cfRule>
  </conditionalFormatting>
  <conditionalFormatting sqref="O44:O47">
    <cfRule type="cellIs" dxfId="30" priority="301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74"/>
  <sheetViews>
    <sheetView zoomScale="98" zoomScaleNormal="98" workbookViewId="0">
      <pane xSplit="1" ySplit="3" topLeftCell="C161" activePane="bottomRight" state="frozen"/>
      <selection activeCell="A12" sqref="A12"/>
      <selection pane="topRight" activeCell="A12" sqref="A12"/>
      <selection pane="bottomLeft" activeCell="A12" sqref="A12"/>
      <selection pane="bottomRight" activeCell="A173" sqref="A173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81640625" customWidth="1"/>
    <col min="11" max="11" width="10.1796875" customWidth="1"/>
    <col min="13" max="13" width="8.81640625" customWidth="1"/>
    <col min="15" max="15" width="10.453125" bestFit="1" customWidth="1"/>
  </cols>
  <sheetData>
    <row r="1" spans="1:18" ht="16.2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6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6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20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20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20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20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20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20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20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20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100"/>
      <c r="B174" s="115"/>
      <c r="C174" s="50"/>
      <c r="D174" s="50"/>
      <c r="E174" s="115"/>
      <c r="F174" s="115"/>
      <c r="G174" s="115"/>
      <c r="H174" s="270"/>
      <c r="I174" s="245"/>
      <c r="J174" s="115"/>
      <c r="K174" s="197"/>
      <c r="L174" s="198"/>
      <c r="M174" s="198"/>
      <c r="N174" s="198"/>
      <c r="O174" s="394"/>
      <c r="P174" s="395"/>
      <c r="Q174" s="395"/>
      <c r="R174" s="199"/>
    </row>
  </sheetData>
  <conditionalFormatting sqref="L4:N34">
    <cfRule type="cellIs" dxfId="29" priority="7588" stopIfTrue="1" operator="lessThan">
      <formula>0</formula>
    </cfRule>
  </conditionalFormatting>
  <conditionalFormatting sqref="L86:N89">
    <cfRule type="cellIs" dxfId="28" priority="8702" stopIfTrue="1" operator="lessThan">
      <formula>0</formula>
    </cfRule>
  </conditionalFormatting>
  <conditionalFormatting sqref="L97:N174">
    <cfRule type="cellIs" dxfId="27" priority="1" stopIfTrue="1" operator="lessThan">
      <formula>0</formula>
    </cfRule>
  </conditionalFormatting>
  <conditionalFormatting sqref="O32:O34">
    <cfRule type="cellIs" dxfId="26" priority="53486" stopIfTrue="1" operator="lessThan">
      <formula>0</formula>
    </cfRule>
  </conditionalFormatting>
  <conditionalFormatting sqref="O33:Q34">
    <cfRule type="cellIs" dxfId="25" priority="53599" stopIfTrue="1" operator="lessThan">
      <formula>0</formula>
    </cfRule>
  </conditionalFormatting>
  <conditionalFormatting sqref="O23:R31">
    <cfRule type="cellIs" dxfId="24" priority="52925" stopIfTrue="1" operator="lessThan">
      <formula>0</formula>
    </cfRule>
  </conditionalFormatting>
  <conditionalFormatting sqref="O33:R85">
    <cfRule type="cellIs" dxfId="23" priority="11377" stopIfTrue="1" operator="lessThan">
      <formula>0</formula>
    </cfRule>
  </conditionalFormatting>
  <conditionalFormatting sqref="O88:R88 R88:R89">
    <cfRule type="cellIs" dxfId="22" priority="7592" stopIfTrue="1" operator="lessThan">
      <formula>0</formula>
    </cfRule>
  </conditionalFormatting>
  <conditionalFormatting sqref="O93:R96">
    <cfRule type="cellIs" dxfId="21" priority="5616" stopIfTrue="1" operator="lessThan">
      <formula>0</formula>
    </cfRule>
  </conditionalFormatting>
  <conditionalFormatting sqref="P104:P137">
    <cfRule type="cellIs" dxfId="20" priority="2194" stopIfTrue="1" operator="lessThan">
      <formula>0</formula>
    </cfRule>
  </conditionalFormatting>
  <conditionalFormatting sqref="P32:Q32">
    <cfRule type="cellIs" dxfId="19" priority="53766" stopIfTrue="1" operator="lessThan">
      <formula>0</formula>
    </cfRule>
  </conditionalFormatting>
  <conditionalFormatting sqref="P100:R100">
    <cfRule type="cellIs" dxfId="18" priority="4558" stopIfTrue="1" operator="lessThan">
      <formula>0</formula>
    </cfRule>
  </conditionalFormatting>
  <conditionalFormatting sqref="P104:R116">
    <cfRule type="cellIs" dxfId="17" priority="2888" stopIfTrue="1" operator="lessThan">
      <formula>0</formula>
    </cfRule>
  </conditionalFormatting>
  <conditionalFormatting sqref="P141:R154 R155:R174">
    <cfRule type="cellIs" dxfId="16" priority="8" stopIfTrue="1" operator="lessThan">
      <formula>0</formula>
    </cfRule>
  </conditionalFormatting>
  <conditionalFormatting sqref="Q32:Q34">
    <cfRule type="cellIs" dxfId="15" priority="53583" stopIfTrue="1" operator="lessThan">
      <formula>0</formula>
    </cfRule>
  </conditionalFormatting>
  <conditionalFormatting sqref="Q89:R89">
    <cfRule type="cellIs" dxfId="14" priority="9118" stopIfTrue="1" operator="lessThan">
      <formula>0</formula>
    </cfRule>
  </conditionalFormatting>
  <conditionalFormatting sqref="Q117:R137">
    <cfRule type="cellIs" dxfId="13" priority="1394" stopIfTrue="1" operator="lessThan">
      <formula>0</formula>
    </cfRule>
  </conditionalFormatting>
  <conditionalFormatting sqref="R104:R137">
    <cfRule type="cellIs" dxfId="12" priority="3524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98"/>
  <sheetViews>
    <sheetView zoomScale="98" zoomScaleNormal="98" workbookViewId="0">
      <pane xSplit="1" ySplit="3" topLeftCell="D86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97" sqref="A97"/>
    </sheetView>
  </sheetViews>
  <sheetFormatPr defaultRowHeight="15"/>
  <cols>
    <col min="2" max="2" width="12.453125" customWidth="1"/>
    <col min="5" max="5" width="12.08984375" customWidth="1"/>
    <col min="8" max="8" width="10" customWidth="1"/>
    <col min="9" max="9" width="8.08984375" customWidth="1"/>
    <col min="10" max="10" width="10.81640625" customWidth="1"/>
    <col min="11" max="11" width="10.1796875" customWidth="1"/>
    <col min="13" max="13" width="8.81640625" customWidth="1"/>
    <col min="15" max="15" width="10.81640625" bestFit="1" customWidth="1"/>
  </cols>
  <sheetData>
    <row r="1" spans="1:18" ht="16.2" thickBot="1">
      <c r="A1" s="9"/>
      <c r="B1" s="9" t="s">
        <v>74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20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8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1"/>
      <c r="P16" s="17"/>
      <c r="Q16" s="15"/>
      <c r="R16" s="15"/>
    </row>
    <row r="17" spans="1:18">
      <c r="A17" s="320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8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1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128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6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6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20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20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20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20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20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20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20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20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100"/>
      <c r="B98" s="115"/>
      <c r="C98" s="50"/>
      <c r="D98" s="50"/>
      <c r="E98" s="115"/>
      <c r="F98" s="115"/>
      <c r="G98" s="115"/>
      <c r="H98" s="270"/>
      <c r="I98" s="115"/>
      <c r="J98" s="115"/>
      <c r="K98" s="197"/>
      <c r="L98" s="198"/>
      <c r="M98" s="198"/>
      <c r="N98" s="198"/>
      <c r="O98" s="394"/>
      <c r="P98" s="199"/>
      <c r="Q98" s="199"/>
      <c r="R98" s="199"/>
    </row>
  </sheetData>
  <conditionalFormatting sqref="L4:N6">
    <cfRule type="cellIs" dxfId="11" priority="8803" stopIfTrue="1" operator="lessThan">
      <formula>0</formula>
    </cfRule>
  </conditionalFormatting>
  <conditionalFormatting sqref="L8:N356">
    <cfRule type="cellIs" dxfId="10" priority="12" stopIfTrue="1" operator="lessThan">
      <formula>0</formula>
    </cfRule>
  </conditionalFormatting>
  <conditionalFormatting sqref="O7:R7">
    <cfRule type="cellIs" dxfId="9" priority="7797" stopIfTrue="1" operator="lessThan">
      <formula>0</formula>
    </cfRule>
  </conditionalFormatting>
  <conditionalFormatting sqref="P21:R59">
    <cfRule type="cellIs" dxfId="8" priority="1498" stopIfTrue="1" operator="lessThan">
      <formula>0</formula>
    </cfRule>
  </conditionalFormatting>
  <conditionalFormatting sqref="P65:R98">
    <cfRule type="cellIs" dxfId="7" priority="1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30"/>
  <sheetViews>
    <sheetView zoomScaleNormal="100" workbookViewId="0">
      <pane xSplit="1" ySplit="3" topLeftCell="B117" activePane="bottomRight" state="frozen"/>
      <selection pane="topRight" activeCell="B1" sqref="B1"/>
      <selection pane="bottomLeft" activeCell="A4" sqref="A4"/>
      <selection pane="bottomRight" activeCell="A129" sqref="A129"/>
    </sheetView>
  </sheetViews>
  <sheetFormatPr defaultRowHeight="15"/>
  <cols>
    <col min="2" max="2" width="11" customWidth="1"/>
    <col min="5" max="5" width="10.81640625" customWidth="1"/>
    <col min="8" max="8" width="10" customWidth="1"/>
    <col min="9" max="9" width="7" customWidth="1"/>
    <col min="11" max="11" width="11.453125" customWidth="1"/>
    <col min="13" max="13" width="8.81640625" customWidth="1"/>
    <col min="15" max="15" width="9.1796875" customWidth="1"/>
  </cols>
  <sheetData>
    <row r="1" spans="1:18" ht="16.2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6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20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20"/>
      <c r="P46" s="17"/>
      <c r="Q46" s="15"/>
      <c r="R46" s="15"/>
    </row>
    <row r="47" spans="1:18">
      <c r="A47" s="320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20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20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20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20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20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20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20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20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20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100"/>
      <c r="B130" s="115"/>
      <c r="C130" s="50"/>
      <c r="D130" s="50"/>
      <c r="E130" s="115"/>
      <c r="F130" s="115"/>
      <c r="G130" s="115"/>
      <c r="H130" s="270"/>
      <c r="I130" s="245"/>
      <c r="J130" s="115"/>
      <c r="K130" s="197"/>
      <c r="L130" s="198"/>
      <c r="M130" s="198"/>
      <c r="N130" s="198"/>
      <c r="O130" s="394"/>
      <c r="P130" s="395"/>
      <c r="Q130" s="395"/>
      <c r="R130" s="395"/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</vt:i4>
      </vt:variant>
    </vt:vector>
  </HeadingPairs>
  <TitlesOfParts>
    <vt:vector size="30" baseType="lpstr">
      <vt:lpstr>91-DAY TB</vt:lpstr>
      <vt:lpstr>182-DAY TB</vt:lpstr>
      <vt:lpstr>273-DAY TB</vt:lpstr>
      <vt:lpstr>365-DAY TB</vt:lpstr>
      <vt:lpstr>GC18</vt:lpstr>
      <vt:lpstr>TOTAL DEBT</vt:lpstr>
      <vt:lpstr>GC23</vt:lpstr>
      <vt:lpstr>GC24</vt:lpstr>
      <vt:lpstr>GC25</vt:lpstr>
      <vt:lpstr>GI25</vt:lpstr>
      <vt:lpstr>GC26</vt:lpstr>
      <vt:lpstr>GC27</vt:lpstr>
      <vt:lpstr>GI27</vt:lpstr>
      <vt:lpstr>GC28</vt:lpstr>
      <vt:lpstr>GI29</vt:lpstr>
      <vt:lpstr>GC30</vt:lpstr>
      <vt:lpstr>GC32</vt:lpstr>
      <vt:lpstr>GI33</vt:lpstr>
      <vt:lpstr>GC35</vt:lpstr>
      <vt:lpstr>GI36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2025-04-01T08:35:54Z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