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19\"/>
    </mc:Choice>
  </mc:AlternateContent>
  <xr:revisionPtr revIDLastSave="0" documentId="13_ncr:1_{D5B6B36A-9427-4DCC-BB6E-4F251B3DCE2A}" xr6:coauthVersionLast="45" xr6:coauthVersionMax="45" xr10:uidLastSave="{00000000-0000-0000-0000-000000000000}"/>
  <bookViews>
    <workbookView xWindow="-120" yWindow="-120" windowWidth="21840" windowHeight="1314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36" l="1"/>
  <c r="G35" i="36"/>
  <c r="G36" i="36"/>
  <c r="G37" i="36"/>
  <c r="G38" i="36"/>
  <c r="G39" i="36"/>
  <c r="G40" i="36"/>
  <c r="G41" i="36"/>
  <c r="G42" i="36"/>
  <c r="G44" i="36"/>
  <c r="G45" i="36"/>
  <c r="G46" i="36"/>
  <c r="G47" i="36"/>
  <c r="G48" i="36"/>
  <c r="G49" i="36"/>
  <c r="G50" i="36"/>
  <c r="G51" i="36"/>
  <c r="G52" i="36"/>
  <c r="G33" i="36"/>
  <c r="F34" i="36"/>
  <c r="F35" i="36"/>
  <c r="F36" i="36"/>
  <c r="F37" i="36"/>
  <c r="F38" i="36"/>
  <c r="F39" i="36"/>
  <c r="F40" i="36"/>
  <c r="F41" i="36"/>
  <c r="F42" i="36"/>
  <c r="F44" i="36"/>
  <c r="F45" i="36"/>
  <c r="F46" i="36"/>
  <c r="F47" i="36"/>
  <c r="F48" i="36"/>
  <c r="F49" i="36"/>
  <c r="F50" i="36"/>
  <c r="F51" i="36"/>
  <c r="F52" i="36"/>
  <c r="F33" i="36"/>
  <c r="E34" i="36"/>
  <c r="E35" i="36"/>
  <c r="E36" i="36"/>
  <c r="E37" i="36"/>
  <c r="E38" i="36"/>
  <c r="E39" i="36"/>
  <c r="E40" i="36"/>
  <c r="E41" i="36"/>
  <c r="E42" i="36"/>
  <c r="E44" i="36"/>
  <c r="E45" i="36"/>
  <c r="E46" i="36"/>
  <c r="E47" i="36"/>
  <c r="E48" i="36"/>
  <c r="E49" i="36"/>
  <c r="E50" i="36"/>
  <c r="E51" i="36"/>
  <c r="E52" i="36"/>
  <c r="E33" i="36"/>
  <c r="G24" i="36"/>
  <c r="G25" i="36"/>
  <c r="G26" i="36"/>
  <c r="G23" i="36"/>
  <c r="F24" i="36"/>
  <c r="F25" i="36"/>
  <c r="F26" i="36"/>
  <c r="F23" i="36"/>
  <c r="E24" i="36"/>
  <c r="E25" i="36"/>
  <c r="E26" i="36"/>
  <c r="E23" i="36"/>
  <c r="G7" i="36" l="1"/>
  <c r="G8" i="36"/>
  <c r="G9" i="36"/>
  <c r="G10" i="36"/>
  <c r="G11" i="36"/>
  <c r="G12" i="36"/>
  <c r="G13" i="36"/>
  <c r="G14" i="36"/>
  <c r="G15" i="36"/>
  <c r="G16" i="36"/>
  <c r="G17" i="36"/>
  <c r="G6" i="36"/>
  <c r="F7" i="36"/>
  <c r="F8" i="36"/>
  <c r="F9" i="36"/>
  <c r="F10" i="36"/>
  <c r="F11" i="36"/>
  <c r="F12" i="36"/>
  <c r="F13" i="36"/>
  <c r="F14" i="36"/>
  <c r="F15" i="36"/>
  <c r="F16" i="36"/>
  <c r="F17" i="36"/>
  <c r="F6" i="36"/>
  <c r="E7" i="36"/>
  <c r="E8" i="36"/>
  <c r="E9" i="36"/>
  <c r="E10" i="36"/>
  <c r="E11" i="36"/>
  <c r="E12" i="36"/>
  <c r="E13" i="36"/>
  <c r="E14" i="36"/>
  <c r="E15" i="36"/>
  <c r="E16" i="36"/>
  <c r="E17" i="36"/>
  <c r="E6" i="36"/>
  <c r="D17" i="36"/>
  <c r="C17" i="4" l="1"/>
  <c r="H72" i="37" l="1"/>
  <c r="B72" i="37"/>
  <c r="B31" i="37"/>
  <c r="H31" i="37"/>
  <c r="H30" i="36"/>
  <c r="B30" i="36"/>
  <c r="B20" i="36"/>
  <c r="H20" i="36"/>
  <c r="B30" i="4" l="1"/>
  <c r="B19" i="4"/>
  <c r="B14" i="4"/>
  <c r="C28" i="4"/>
  <c r="C26" i="4"/>
  <c r="C24" i="4"/>
  <c r="C22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3" i="37"/>
  <c r="I73" i="37"/>
  <c r="H73" i="37"/>
  <c r="C73" i="37"/>
  <c r="D73" i="37"/>
  <c r="B73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<sst xmlns="http://schemas.openxmlformats.org/spreadsheetml/2006/main" count="331" uniqueCount="126">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</sst>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[$-409]mmm\-yy;@"/>
    <numFmt numFmtId="168" formatCode="#,##0.0"/>
    <numFmt numFmtId="169" formatCode="_-[$€-2]* #,##0.00_-;\-[$€-2]* #,##0.00_-;_-[$€-2]* &quot;-&quot;??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Black][&gt;0.05]#,##0.0;[Black][&lt;-0.05]\-#,##0.0;;"/>
    <numFmt numFmtId="176" formatCode="[Black][&gt;0.5]#,##0;[Black][&lt;-0.5]\-#,##0;;"/>
    <numFmt numFmtId="177" formatCode="0.0"/>
    <numFmt numFmtId="178" formatCode="#,##0.0_);\(#,##0.0\)"/>
    <numFmt numFmtId="179" formatCode="_(* #,##0.0_);_(* \(#,##0.0\);_(* &quot;-&quot;??_);_(@_)"/>
    <numFmt numFmtId="180" formatCode="_ * #,##0.0_ ;_ * \-#,##0.0_ ;_ * &quot;-&quot;??_ ;_ @_ "/>
    <numFmt numFmtId="181" formatCode="0.0000"/>
    <numFmt numFmtId="182" formatCode="_-* #,##0.00\ _€_-;\-* #,##0.00\ _€_-;_-* &quot;-&quot;??\ _€_-;_-@_-"/>
    <numFmt numFmtId="183" formatCode="&quot;£&quot;#,##0;[Red]\-&quot;£&quot;#,##0"/>
    <numFmt numFmtId="184" formatCode="_-&quot;£&quot;* #,##0.00_-;\-&quot;£&quot;* #,##0.00_-;_-&quot;£&quot;* &quot;-&quot;??_-;_-@_-"/>
    <numFmt numFmtId="185" formatCode="[$-816]dd/mmm/yy;@"/>
  </numFmts>
  <fonts count="1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sz val="10"/>
      <color rgb="FFFF0000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</font>
    <font>
      <u/>
      <sz val="10"/>
      <color indexed="12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23">
    <xf numFmtId="0" fontId="0" fillId="0" borderId="0"/>
    <xf numFmtId="0" fontId="44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4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6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6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43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8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96" fillId="0" borderId="0"/>
    <xf numFmtId="185" fontId="5" fillId="0" borderId="0"/>
    <xf numFmtId="185" fontId="129" fillId="0" borderId="0" applyNumberFormat="0" applyFill="0" applyBorder="0" applyAlignment="0" applyProtection="0">
      <alignment vertical="top"/>
      <protection locked="0"/>
    </xf>
    <xf numFmtId="185" fontId="5" fillId="0" borderId="0"/>
    <xf numFmtId="185" fontId="5" fillId="0" borderId="0"/>
    <xf numFmtId="185" fontId="5" fillId="0" borderId="0"/>
    <xf numFmtId="0" fontId="5" fillId="0" borderId="0" applyNumberFormat="0" applyFont="0" applyFill="0" applyBorder="0" applyAlignment="0" applyProtection="0"/>
    <xf numFmtId="185" fontId="5" fillId="0" borderId="0"/>
    <xf numFmtId="184" fontId="5" fillId="0" borderId="0"/>
    <xf numFmtId="183" fontId="5" fillId="0" borderId="0"/>
    <xf numFmtId="184" fontId="5" fillId="0" borderId="0"/>
    <xf numFmtId="185" fontId="5" fillId="0" borderId="0"/>
    <xf numFmtId="185" fontId="5" fillId="0" borderId="0"/>
    <xf numFmtId="185" fontId="96" fillId="0" borderId="0"/>
    <xf numFmtId="185" fontId="96" fillId="0" borderId="0"/>
    <xf numFmtId="0" fontId="5" fillId="0" borderId="0"/>
    <xf numFmtId="164" fontId="5" fillId="0" borderId="0"/>
    <xf numFmtId="164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6" fillId="0" borderId="0"/>
    <xf numFmtId="185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125" fillId="0" borderId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5" fillId="0" borderId="0"/>
    <xf numFmtId="0" fontId="5" fillId="0" borderId="0"/>
  </cellStyleXfs>
  <cellXfs count="297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78" fontId="42" fillId="0" borderId="0" xfId="603" applyNumberFormat="1" applyFont="1" applyAlignment="1">
      <alignment horizontal="center"/>
    </xf>
    <xf numFmtId="168" fontId="38" fillId="0" borderId="0" xfId="603" applyNumberFormat="1" applyFont="1"/>
    <xf numFmtId="0" fontId="38" fillId="0" borderId="14" xfId="603" applyFont="1" applyBorder="1"/>
    <xf numFmtId="168" fontId="42" fillId="0" borderId="0" xfId="603" applyNumberFormat="1" applyFont="1"/>
    <xf numFmtId="0" fontId="43" fillId="0" borderId="0" xfId="603" applyFont="1" applyAlignment="1">
      <alignment horizontal="left" indent="1"/>
    </xf>
    <xf numFmtId="168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68" fontId="48" fillId="0" borderId="0" xfId="644" applyNumberFormat="1" applyFont="1"/>
    <xf numFmtId="177" fontId="48" fillId="0" borderId="0" xfId="644" applyNumberFormat="1" applyFont="1"/>
    <xf numFmtId="0" fontId="49" fillId="0" borderId="0" xfId="644" applyFont="1"/>
    <xf numFmtId="0" fontId="41" fillId="0" borderId="0" xfId="644"/>
    <xf numFmtId="168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68" fontId="58" fillId="23" borderId="0" xfId="0" applyNumberFormat="1" applyFont="1" applyFill="1"/>
    <xf numFmtId="168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68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68" fontId="60" fillId="23" borderId="0" xfId="0" applyNumberFormat="1" applyFont="1" applyFill="1" applyAlignment="1">
      <alignment horizontal="left" indent="1"/>
    </xf>
    <xf numFmtId="168" fontId="58" fillId="23" borderId="0" xfId="0" applyNumberFormat="1" applyFont="1" applyFill="1" applyAlignment="1">
      <alignment horizontal="left"/>
    </xf>
    <xf numFmtId="168" fontId="59" fillId="23" borderId="0" xfId="0" applyNumberFormat="1" applyFont="1" applyFill="1" applyAlignment="1">
      <alignment horizontal="left" indent="2"/>
    </xf>
    <xf numFmtId="168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68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68" fontId="0" fillId="0" borderId="0" xfId="0" applyNumberFormat="1"/>
    <xf numFmtId="168" fontId="76" fillId="29" borderId="0" xfId="806" applyNumberFormat="1" applyFont="1" applyFill="1"/>
    <xf numFmtId="168" fontId="76" fillId="29" borderId="0" xfId="806" applyNumberFormat="1" applyFont="1" applyFill="1" applyAlignment="1">
      <alignment horizontal="center"/>
    </xf>
    <xf numFmtId="168" fontId="77" fillId="29" borderId="0" xfId="806" applyNumberFormat="1" applyFont="1" applyFill="1"/>
    <xf numFmtId="168" fontId="77" fillId="29" borderId="0" xfId="806" applyNumberFormat="1" applyFont="1" applyFill="1" applyAlignment="1">
      <alignment horizontal="center"/>
    </xf>
    <xf numFmtId="168" fontId="76" fillId="29" borderId="0" xfId="809" applyNumberFormat="1" applyFont="1" applyFill="1"/>
    <xf numFmtId="177" fontId="76" fillId="29" borderId="0" xfId="809" applyNumberFormat="1" applyFont="1" applyFill="1"/>
    <xf numFmtId="177" fontId="59" fillId="29" borderId="0" xfId="0" applyNumberFormat="1" applyFont="1" applyFill="1"/>
    <xf numFmtId="168" fontId="77" fillId="29" borderId="0" xfId="809" applyNumberFormat="1" applyFont="1" applyFill="1"/>
    <xf numFmtId="177" fontId="77" fillId="29" borderId="0" xfId="809" applyNumberFormat="1" applyFont="1" applyFill="1"/>
    <xf numFmtId="168" fontId="76" fillId="29" borderId="0" xfId="810" applyNumberFormat="1" applyFont="1" applyFill="1"/>
    <xf numFmtId="177" fontId="76" fillId="29" borderId="0" xfId="810" applyNumberFormat="1" applyFont="1" applyFill="1"/>
    <xf numFmtId="168" fontId="77" fillId="29" borderId="0" xfId="810" applyNumberFormat="1" applyFont="1" applyFill="1"/>
    <xf numFmtId="177" fontId="77" fillId="29" borderId="0" xfId="810" applyNumberFormat="1" applyFont="1" applyFill="1"/>
    <xf numFmtId="168" fontId="58" fillId="29" borderId="18" xfId="0" applyNumberFormat="1" applyFont="1" applyFill="1" applyBorder="1"/>
    <xf numFmtId="168" fontId="76" fillId="29" borderId="0" xfId="571" applyNumberFormat="1" applyFont="1" applyFill="1"/>
    <xf numFmtId="177" fontId="76" fillId="29" borderId="0" xfId="571" applyNumberFormat="1" applyFont="1" applyFill="1"/>
    <xf numFmtId="168" fontId="77" fillId="29" borderId="0" xfId="571" applyNumberFormat="1" applyFont="1" applyFill="1"/>
    <xf numFmtId="177" fontId="77" fillId="29" borderId="0" xfId="571" applyNumberFormat="1" applyFont="1" applyFill="1"/>
    <xf numFmtId="168" fontId="76" fillId="29" borderId="18" xfId="571" applyNumberFormat="1" applyFont="1" applyFill="1" applyBorder="1"/>
    <xf numFmtId="177" fontId="76" fillId="29" borderId="18" xfId="571" applyNumberFormat="1" applyFont="1" applyFill="1" applyBorder="1"/>
    <xf numFmtId="177" fontId="0" fillId="0" borderId="0" xfId="0" applyNumberFormat="1"/>
    <xf numFmtId="177" fontId="58" fillId="29" borderId="0" xfId="809" applyNumberFormat="1" applyFont="1" applyFill="1"/>
    <xf numFmtId="168" fontId="76" fillId="29" borderId="18" xfId="809" applyNumberFormat="1" applyFont="1" applyFill="1" applyBorder="1"/>
    <xf numFmtId="177" fontId="76" fillId="29" borderId="18" xfId="809" applyNumberFormat="1" applyFont="1" applyFill="1" applyBorder="1"/>
    <xf numFmtId="177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68" fontId="94" fillId="23" borderId="16" xfId="640" applyNumberFormat="1" applyFont="1" applyFill="1" applyBorder="1" applyAlignment="1">
      <alignment horizontal="right"/>
    </xf>
    <xf numFmtId="168" fontId="53" fillId="23" borderId="25" xfId="640" applyNumberFormat="1" applyFont="1" applyFill="1" applyBorder="1" applyAlignment="1">
      <alignment horizontal="right"/>
    </xf>
    <xf numFmtId="168" fontId="76" fillId="29" borderId="0" xfId="808" applyNumberFormat="1" applyFont="1" applyFill="1"/>
    <xf numFmtId="168" fontId="76" fillId="29" borderId="0" xfId="808" applyNumberFormat="1" applyFont="1" applyFill="1" applyAlignment="1">
      <alignment horizontal="center"/>
    </xf>
    <xf numFmtId="168" fontId="77" fillId="29" borderId="0" xfId="808" applyNumberFormat="1" applyFont="1" applyFill="1"/>
    <xf numFmtId="168" fontId="77" fillId="29" borderId="0" xfId="808" applyNumberFormat="1" applyFont="1" applyFill="1" applyAlignment="1">
      <alignment horizontal="center"/>
    </xf>
    <xf numFmtId="168" fontId="76" fillId="29" borderId="14" xfId="808" applyNumberFormat="1" applyFont="1" applyFill="1" applyBorder="1"/>
    <xf numFmtId="168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79" fontId="83" fillId="0" borderId="0" xfId="322" applyNumberFormat="1" applyFont="1"/>
    <xf numFmtId="179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68" fontId="58" fillId="29" borderId="0" xfId="806" applyNumberFormat="1" applyFont="1" applyFill="1"/>
    <xf numFmtId="168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68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68" fontId="116" fillId="63" borderId="23" xfId="620" applyNumberFormat="1" applyFont="1" applyFill="1" applyBorder="1" applyAlignment="1">
      <alignment horizontal="left" indent="1"/>
    </xf>
    <xf numFmtId="168" fontId="85" fillId="0" borderId="0" xfId="620" applyNumberFormat="1" applyFont="1" applyAlignment="1">
      <alignment horizontal="center"/>
    </xf>
    <xf numFmtId="168" fontId="113" fillId="63" borderId="23" xfId="620" applyNumberFormat="1" applyFont="1" applyFill="1" applyBorder="1" applyAlignment="1">
      <alignment horizontal="left" indent="1"/>
    </xf>
    <xf numFmtId="168" fontId="117" fillId="63" borderId="23" xfId="620" applyNumberFormat="1" applyFont="1" applyFill="1" applyBorder="1" applyAlignment="1">
      <alignment horizontal="left" indent="2"/>
    </xf>
    <xf numFmtId="168" fontId="114" fillId="63" borderId="23" xfId="620" applyNumberFormat="1" applyFont="1" applyFill="1" applyBorder="1" applyAlignment="1">
      <alignment horizontal="left" indent="2"/>
    </xf>
    <xf numFmtId="168" fontId="120" fillId="63" borderId="24" xfId="620" applyNumberFormat="1" applyFont="1" applyFill="1" applyBorder="1"/>
    <xf numFmtId="0" fontId="5" fillId="0" borderId="0" xfId="620" applyFont="1" applyAlignment="1">
      <alignment horizontal="center"/>
    </xf>
    <xf numFmtId="168" fontId="116" fillId="63" borderId="24" xfId="620" applyNumberFormat="1" applyFont="1" applyFill="1" applyBorder="1" applyAlignment="1">
      <alignment horizontal="left" indent="1"/>
    </xf>
    <xf numFmtId="168" fontId="118" fillId="63" borderId="36" xfId="620" applyNumberFormat="1" applyFont="1" applyFill="1" applyBorder="1" applyAlignment="1">
      <alignment horizontal="right"/>
    </xf>
    <xf numFmtId="168" fontId="119" fillId="63" borderId="36" xfId="620" applyNumberFormat="1" applyFont="1" applyFill="1" applyBorder="1" applyAlignment="1">
      <alignment horizontal="right"/>
    </xf>
    <xf numFmtId="168" fontId="119" fillId="63" borderId="35" xfId="620" applyNumberFormat="1" applyFont="1" applyFill="1" applyBorder="1" applyAlignment="1">
      <alignment horizontal="right"/>
    </xf>
    <xf numFmtId="168" fontId="118" fillId="63" borderId="35" xfId="620" applyNumberFormat="1" applyFont="1" applyFill="1" applyBorder="1" applyAlignment="1">
      <alignment horizontal="right"/>
    </xf>
    <xf numFmtId="168" fontId="118" fillId="63" borderId="37" xfId="620" applyNumberFormat="1" applyFont="1" applyFill="1" applyBorder="1" applyAlignment="1">
      <alignment horizontal="right"/>
    </xf>
    <xf numFmtId="168" fontId="118" fillId="63" borderId="38" xfId="620" applyNumberFormat="1" applyFont="1" applyFill="1" applyBorder="1" applyAlignment="1">
      <alignment horizontal="right"/>
    </xf>
    <xf numFmtId="180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43" fontId="0" fillId="0" borderId="0" xfId="0" applyNumberFormat="1"/>
    <xf numFmtId="167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68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6" fontId="2" fillId="0" borderId="0" xfId="321" applyFont="1"/>
    <xf numFmtId="180" fontId="2" fillId="0" borderId="0" xfId="321" applyNumberFormat="1" applyFont="1"/>
    <xf numFmtId="0" fontId="122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68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68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68" fontId="5" fillId="64" borderId="34" xfId="620" applyNumberFormat="1" applyFont="1" applyFill="1" applyBorder="1"/>
    <xf numFmtId="168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4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5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68" fontId="118" fillId="64" borderId="19" xfId="620" applyNumberFormat="1" applyFont="1" applyFill="1" applyBorder="1" applyAlignment="1">
      <alignment horizontal="right"/>
    </xf>
    <xf numFmtId="168" fontId="118" fillId="64" borderId="0" xfId="620" applyNumberFormat="1" applyFont="1" applyFill="1" applyAlignment="1">
      <alignment horizontal="right"/>
    </xf>
    <xf numFmtId="168" fontId="118" fillId="64" borderId="36" xfId="620" applyNumberFormat="1" applyFont="1" applyFill="1" applyBorder="1" applyAlignment="1">
      <alignment horizontal="right"/>
    </xf>
    <xf numFmtId="168" fontId="118" fillId="64" borderId="35" xfId="620" applyNumberFormat="1" applyFont="1" applyFill="1" applyBorder="1" applyAlignment="1">
      <alignment horizontal="right"/>
    </xf>
    <xf numFmtId="168" fontId="119" fillId="64" borderId="19" xfId="620" applyNumberFormat="1" applyFont="1" applyFill="1" applyBorder="1" applyAlignment="1">
      <alignment horizontal="right"/>
    </xf>
    <xf numFmtId="168" fontId="119" fillId="64" borderId="0" xfId="620" applyNumberFormat="1" applyFont="1" applyFill="1" applyAlignment="1">
      <alignment horizontal="right"/>
    </xf>
    <xf numFmtId="168" fontId="119" fillId="64" borderId="36" xfId="620" applyNumberFormat="1" applyFont="1" applyFill="1" applyBorder="1" applyAlignment="1">
      <alignment horizontal="right"/>
    </xf>
    <xf numFmtId="168" fontId="119" fillId="64" borderId="35" xfId="620" applyNumberFormat="1" applyFont="1" applyFill="1" applyBorder="1" applyAlignment="1">
      <alignment horizontal="right"/>
    </xf>
    <xf numFmtId="168" fontId="118" fillId="64" borderId="46" xfId="620" applyNumberFormat="1" applyFont="1" applyFill="1" applyBorder="1" applyAlignment="1">
      <alignment horizontal="right"/>
    </xf>
    <xf numFmtId="168" fontId="118" fillId="64" borderId="14" xfId="620" applyNumberFormat="1" applyFont="1" applyFill="1" applyBorder="1" applyAlignment="1">
      <alignment horizontal="right"/>
    </xf>
    <xf numFmtId="168" fontId="118" fillId="64" borderId="37" xfId="620" applyNumberFormat="1" applyFont="1" applyFill="1" applyBorder="1" applyAlignment="1">
      <alignment horizontal="right"/>
    </xf>
    <xf numFmtId="168" fontId="118" fillId="64" borderId="38" xfId="620" applyNumberFormat="1" applyFont="1" applyFill="1" applyBorder="1" applyAlignment="1">
      <alignment horizontal="right"/>
    </xf>
    <xf numFmtId="180" fontId="118" fillId="63" borderId="34" xfId="346" applyNumberFormat="1" applyFont="1" applyFill="1" applyBorder="1" applyAlignment="1">
      <alignment horizontal="right"/>
    </xf>
    <xf numFmtId="177" fontId="118" fillId="63" borderId="34" xfId="620" applyNumberFormat="1" applyFont="1" applyFill="1" applyBorder="1" applyAlignment="1">
      <alignment horizontal="right"/>
    </xf>
    <xf numFmtId="177" fontId="118" fillId="63" borderId="35" xfId="620" applyNumberFormat="1" applyFont="1" applyFill="1" applyBorder="1" applyAlignment="1">
      <alignment horizontal="right"/>
    </xf>
    <xf numFmtId="180" fontId="119" fillId="63" borderId="34" xfId="346" applyNumberFormat="1" applyFont="1" applyFill="1" applyBorder="1" applyAlignment="1">
      <alignment horizontal="right"/>
    </xf>
    <xf numFmtId="177" fontId="119" fillId="63" borderId="34" xfId="620" applyNumberFormat="1" applyFont="1" applyFill="1" applyBorder="1" applyAlignment="1">
      <alignment horizontal="right"/>
    </xf>
    <xf numFmtId="177" fontId="119" fillId="63" borderId="35" xfId="620" applyNumberFormat="1" applyFont="1" applyFill="1" applyBorder="1" applyAlignment="1">
      <alignment horizontal="right"/>
    </xf>
    <xf numFmtId="177" fontId="119" fillId="63" borderId="48" xfId="620" applyNumberFormat="1" applyFont="1" applyFill="1" applyBorder="1" applyAlignment="1">
      <alignment horizontal="right"/>
    </xf>
    <xf numFmtId="177" fontId="119" fillId="63" borderId="38" xfId="620" applyNumberFormat="1" applyFont="1" applyFill="1" applyBorder="1" applyAlignment="1">
      <alignment horizontal="right"/>
    </xf>
    <xf numFmtId="180" fontId="118" fillId="63" borderId="36" xfId="346" applyNumberFormat="1" applyFont="1" applyFill="1" applyBorder="1" applyAlignment="1">
      <alignment horizontal="right"/>
    </xf>
    <xf numFmtId="180" fontId="119" fillId="63" borderId="36" xfId="346" applyNumberFormat="1" applyFont="1" applyFill="1" applyBorder="1" applyAlignment="1">
      <alignment horizontal="right"/>
    </xf>
    <xf numFmtId="180" fontId="119" fillId="64" borderId="36" xfId="346" applyNumberFormat="1" applyFont="1" applyFill="1" applyBorder="1" applyAlignment="1">
      <alignment horizontal="right"/>
    </xf>
    <xf numFmtId="180" fontId="47" fillId="63" borderId="36" xfId="346" applyNumberFormat="1" applyFont="1" applyFill="1" applyBorder="1" applyAlignment="1">
      <alignment horizontal="right"/>
    </xf>
    <xf numFmtId="168" fontId="47" fillId="63" borderId="36" xfId="620" applyNumberFormat="1" applyFont="1" applyFill="1" applyBorder="1" applyAlignment="1">
      <alignment horizontal="right"/>
    </xf>
    <xf numFmtId="168" fontId="47" fillId="63" borderId="35" xfId="620" applyNumberFormat="1" applyFont="1" applyFill="1" applyBorder="1" applyAlignment="1">
      <alignment horizontal="right"/>
    </xf>
    <xf numFmtId="180" fontId="118" fillId="63" borderId="37" xfId="346" applyNumberFormat="1" applyFont="1" applyFill="1" applyBorder="1" applyAlignment="1">
      <alignment horizontal="right"/>
    </xf>
    <xf numFmtId="167" fontId="52" fillId="28" borderId="78" xfId="640" applyNumberFormat="1" applyFont="1" applyFill="1" applyBorder="1"/>
    <xf numFmtId="17" fontId="123" fillId="62" borderId="50" xfId="620" applyNumberFormat="1" applyFont="1" applyFill="1" applyBorder="1" applyAlignment="1">
      <alignment horizontal="center"/>
    </xf>
    <xf numFmtId="17" fontId="123" fillId="62" borderId="51" xfId="620" applyNumberFormat="1" applyFont="1" applyFill="1" applyBorder="1" applyAlignment="1">
      <alignment horizontal="center"/>
    </xf>
    <xf numFmtId="181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68" fontId="85" fillId="63" borderId="19" xfId="620" applyNumberFormat="1" applyFont="1" applyFill="1" applyBorder="1"/>
    <xf numFmtId="168" fontId="117" fillId="64" borderId="36" xfId="620" applyNumberFormat="1" applyFont="1" applyFill="1" applyBorder="1" applyAlignment="1">
      <alignment horizontal="center"/>
    </xf>
    <xf numFmtId="168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5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6" fillId="65" borderId="0" xfId="0" applyFont="1" applyFill="1"/>
    <xf numFmtId="0" fontId="93" fillId="65" borderId="0" xfId="0" applyFont="1" applyFill="1"/>
    <xf numFmtId="0" fontId="0" fillId="65" borderId="0" xfId="0" applyFill="1"/>
    <xf numFmtId="0" fontId="125" fillId="65" borderId="0" xfId="0" applyFont="1" applyFill="1"/>
    <xf numFmtId="166" fontId="0" fillId="0" borderId="0" xfId="321" applyFont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68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7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3" fillId="62" borderId="30" xfId="620" applyFont="1" applyFill="1" applyBorder="1" applyAlignment="1">
      <alignment horizontal="center"/>
    </xf>
    <xf numFmtId="0" fontId="123" fillId="62" borderId="26" xfId="620" applyFont="1" applyFill="1" applyBorder="1" applyAlignment="1">
      <alignment horizontal="center"/>
    </xf>
    <xf numFmtId="0" fontId="123" fillId="62" borderId="31" xfId="620" applyFont="1" applyFill="1" applyBorder="1" applyAlignment="1">
      <alignment horizontal="center"/>
    </xf>
    <xf numFmtId="168" fontId="52" fillId="62" borderId="54" xfId="620" applyNumberFormat="1" applyFont="1" applyFill="1" applyBorder="1" applyAlignment="1">
      <alignment horizontal="center"/>
    </xf>
    <xf numFmtId="168" fontId="52" fillId="62" borderId="52" xfId="620" applyNumberFormat="1" applyFont="1" applyFill="1" applyBorder="1" applyAlignment="1">
      <alignment horizontal="center"/>
    </xf>
    <xf numFmtId="168" fontId="52" fillId="62" borderId="55" xfId="620" applyNumberFormat="1" applyFont="1" applyFill="1" applyBorder="1" applyAlignment="1">
      <alignment horizontal="center"/>
    </xf>
    <xf numFmtId="168" fontId="123" fillId="62" borderId="54" xfId="620" applyNumberFormat="1" applyFont="1" applyFill="1" applyBorder="1" applyAlignment="1">
      <alignment horizontal="center"/>
    </xf>
    <xf numFmtId="168" fontId="123" fillId="62" borderId="52" xfId="620" applyNumberFormat="1" applyFont="1" applyFill="1" applyBorder="1" applyAlignment="1">
      <alignment horizontal="center"/>
    </xf>
    <xf numFmtId="168" fontId="123" fillId="62" borderId="53" xfId="620" applyNumberFormat="1" applyFont="1" applyFill="1" applyBorder="1" applyAlignment="1">
      <alignment horizontal="center"/>
    </xf>
    <xf numFmtId="168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  <xf numFmtId="168" fontId="118" fillId="64" borderId="47" xfId="620" applyNumberFormat="1" applyFont="1" applyFill="1" applyBorder="1" applyAlignment="1">
      <alignment horizontal="right"/>
    </xf>
    <xf numFmtId="168" fontId="118" fillId="64" borderId="34" xfId="620" applyNumberFormat="1" applyFont="1" applyFill="1" applyBorder="1" applyAlignment="1">
      <alignment horizontal="right"/>
    </xf>
    <xf numFmtId="168" fontId="118" fillId="64" borderId="41" xfId="620" applyNumberFormat="1" applyFont="1" applyFill="1" applyBorder="1" applyAlignment="1">
      <alignment horizontal="right"/>
    </xf>
    <xf numFmtId="168" fontId="119" fillId="64" borderId="41" xfId="620" applyNumberFormat="1" applyFont="1" applyFill="1" applyBorder="1" applyAlignment="1">
      <alignment horizontal="right"/>
    </xf>
    <xf numFmtId="168" fontId="118" fillId="64" borderId="19" xfId="620" applyNumberFormat="1" applyFont="1" applyFill="1" applyBorder="1"/>
    <xf numFmtId="168" fontId="118" fillId="64" borderId="36" xfId="620" applyNumberFormat="1" applyFont="1" applyFill="1" applyBorder="1"/>
    <xf numFmtId="168" fontId="119" fillId="64" borderId="36" xfId="620" applyNumberFormat="1" applyFont="1" applyFill="1" applyBorder="1"/>
    <xf numFmtId="168" fontId="114" fillId="64" borderId="37" xfId="620" applyNumberFormat="1" applyFont="1" applyFill="1" applyBorder="1"/>
    <xf numFmtId="168" fontId="118" fillId="64" borderId="35" xfId="620" applyNumberFormat="1" applyFont="1" applyFill="1" applyBorder="1"/>
    <xf numFmtId="168" fontId="119" fillId="64" borderId="35" xfId="620" applyNumberFormat="1" applyFont="1" applyFill="1" applyBorder="1"/>
    <xf numFmtId="168" fontId="114" fillId="64" borderId="38" xfId="620" applyNumberFormat="1" applyFont="1" applyFill="1" applyBorder="1"/>
    <xf numFmtId="168" fontId="47" fillId="64" borderId="36" xfId="620" applyNumberFormat="1" applyFont="1" applyFill="1" applyBorder="1"/>
    <xf numFmtId="168" fontId="118" fillId="64" borderId="37" xfId="620" applyNumberFormat="1" applyFont="1" applyFill="1" applyBorder="1"/>
    <xf numFmtId="168" fontId="47" fillId="64" borderId="35" xfId="620" applyNumberFormat="1" applyFont="1" applyFill="1" applyBorder="1"/>
    <xf numFmtId="168" fontId="118" fillId="64" borderId="38" xfId="620" applyNumberFormat="1" applyFont="1" applyFill="1" applyBorder="1"/>
  </cellXfs>
  <cellStyles count="6523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1" xfId="2213" xr:uid="{00000000-0005-0000-0000-0000C7130000}"/>
    <cellStyle name="Vírgula 12" xfId="2224" xr:uid="{00000000-0005-0000-0000-0000C8130000}"/>
    <cellStyle name="Vírgula 13" xfId="2244" xr:uid="{00000000-0005-0000-0000-0000C9130000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6" xfId="2191" xr:uid="{00000000-0005-0000-0000-0000CD130000}"/>
    <cellStyle name="Vírgula 2" xfId="2193" xr:uid="{00000000-0005-0000-0000-0000CE130000}"/>
    <cellStyle name="Vírgula 2 2" xfId="2194" xr:uid="{00000000-0005-0000-0000-0000CF130000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3" xfId="2196" xr:uid="{00000000-0005-0000-0000-0000B0150000}"/>
    <cellStyle name="Vírgula 3 2" xfId="2197" xr:uid="{00000000-0005-0000-0000-0000B1150000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4" xfId="2199" xr:uid="{00000000-0005-0000-0000-000092170000}"/>
    <cellStyle name="Vírgula 5" xfId="2200" xr:uid="{00000000-0005-0000-0000-000093170000}"/>
    <cellStyle name="Vírgula 6" xfId="2201" xr:uid="{00000000-0005-0000-0000-000094170000}"/>
    <cellStyle name="Vírgula 7" xfId="2202" xr:uid="{00000000-0005-0000-0000-000095170000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[18]IR!$C$321:$D$355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[18]IR!$M$321:$M$355</c:f>
              <c:numCache>
                <c:formatCode>General</c:formatCode>
                <c:ptCount val="35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10.261428409490215</c:v>
                </c:pt>
                <c:pt idx="25">
                  <c:v>10.154943532593407</c:v>
                </c:pt>
                <c:pt idx="26">
                  <c:v>10.25654954215298</c:v>
                </c:pt>
                <c:pt idx="27">
                  <c:v>10.089757940490351</c:v>
                </c:pt>
                <c:pt idx="28">
                  <c:v>10.080849941054284</c:v>
                </c:pt>
                <c:pt idx="29">
                  <c:v>10.22375821135974</c:v>
                </c:pt>
                <c:pt idx="30">
                  <c:v>10.245106154740032</c:v>
                </c:pt>
                <c:pt idx="31">
                  <c:v>9.9475278246218135</c:v>
                </c:pt>
                <c:pt idx="32">
                  <c:v>9.9253003227323546</c:v>
                </c:pt>
                <c:pt idx="33">
                  <c:v>10.666247419438784</c:v>
                </c:pt>
                <c:pt idx="34">
                  <c:v>10.039999999999999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5BA-4510-B593-8744AF2CB5EC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[18]IR!$C$321:$D$355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[18]IR!$F$321:$F$355</c:f>
              <c:numCache>
                <c:formatCode>General</c:formatCode>
                <c:ptCount val="3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5BA-4510-B593-8744AF2CB5EC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[18]IR!$C$321:$D$355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[18]IR!$L$321:$L$355</c:f>
              <c:numCache>
                <c:formatCode>General</c:formatCode>
                <c:ptCount val="35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5.6426041415948136</c:v>
                </c:pt>
                <c:pt idx="25">
                  <c:v>5.6238877629051833</c:v>
                </c:pt>
                <c:pt idx="26">
                  <c:v>5.942830921471387</c:v>
                </c:pt>
                <c:pt idx="27">
                  <c:v>5.9943560586274325</c:v>
                </c:pt>
                <c:pt idx="28">
                  <c:v>5.7635200719836064</c:v>
                </c:pt>
                <c:pt idx="29">
                  <c:v>5.955890673900563</c:v>
                </c:pt>
                <c:pt idx="30">
                  <c:v>5.8133368442829925</c:v>
                </c:pt>
                <c:pt idx="31">
                  <c:v>5.7693429043254918</c:v>
                </c:pt>
                <c:pt idx="32">
                  <c:v>5.5549934021677858</c:v>
                </c:pt>
                <c:pt idx="33">
                  <c:v>5.616337523125674</c:v>
                </c:pt>
                <c:pt idx="34">
                  <c:v>5.49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5BA-4510-B593-8744AF2CB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86504352"/>
        <c:axId val="-1286503808"/>
      </c:lineChart>
      <c:catAx>
        <c:axId val="-128650435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-12865038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286503808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900" b="1"/>
                </a:pPr>
                <a:r>
                  <a:rPr lang="en-ZA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-128650435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-NCPI'!$A$145:$B$179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-NCPI'!$E$145:$E$179</c:f>
              <c:numCache>
                <c:formatCode>General</c:formatCode>
                <c:ptCount val="35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4.5291649724691752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  <c:pt idx="31">
                  <c:v>3.7</c:v>
                </c:pt>
                <c:pt idx="32">
                  <c:v>3.2589554606163205</c:v>
                </c:pt>
                <c:pt idx="33">
                  <c:v>3.0153102423883524</c:v>
                </c:pt>
                <c:pt idx="34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77-4BC0-B832-7CE39B930908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-NCPI'!$A$145:$B$179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-NCPI'!$D$145:$D$179</c:f>
              <c:numCache>
                <c:formatCode>General</c:formatCode>
                <c:ptCount val="35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  <c:pt idx="31">
                  <c:v>4.3</c:v>
                </c:pt>
                <c:pt idx="32">
                  <c:v>4.0999999999999996</c:v>
                </c:pt>
                <c:pt idx="33">
                  <c:v>3.7</c:v>
                </c:pt>
                <c:pt idx="34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7-4BC0-B832-7CE39B930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86500544"/>
        <c:axId val="-1286502176"/>
      </c:lineChart>
      <c:catAx>
        <c:axId val="-1286500544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86502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286502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86500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62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November</a:t>
          </a:r>
          <a:r>
            <a:rPr lang="en-ZA" sz="26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 </a:t>
          </a:r>
          <a:r>
            <a:rPr lang="en-ZA" sz="2600" b="1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433917</xdr:colOff>
      <xdr:row>15</xdr:row>
      <xdr:rowOff>105833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179916</xdr:rowOff>
    </xdr:from>
    <xdr:to>
      <xdr:col>9</xdr:col>
      <xdr:colOff>539749</xdr:colOff>
      <xdr:row>32</xdr:row>
      <xdr:rowOff>148167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4.5291649724691752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B179" t="str">
            <v>N</v>
          </cell>
          <cell r="D179">
            <v>3.6</v>
          </cell>
          <cell r="E179">
            <v>2.5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5.6426041415948136</v>
          </cell>
          <cell r="M345">
            <v>10.261428409490215</v>
          </cell>
        </row>
        <row r="346">
          <cell r="C346"/>
          <cell r="D346" t="str">
            <v>F</v>
          </cell>
          <cell r="F346">
            <v>6.75</v>
          </cell>
          <cell r="L346">
            <v>5.6238877629051833</v>
          </cell>
          <cell r="M346">
            <v>10.154943532593407</v>
          </cell>
        </row>
        <row r="347">
          <cell r="C347"/>
          <cell r="D347" t="str">
            <v>M</v>
          </cell>
          <cell r="F347">
            <v>6.75</v>
          </cell>
          <cell r="L347">
            <v>5.942830921471387</v>
          </cell>
          <cell r="M347">
            <v>10.25654954215298</v>
          </cell>
        </row>
        <row r="348">
          <cell r="C348"/>
          <cell r="D348" t="str">
            <v>A</v>
          </cell>
          <cell r="F348">
            <v>6.75</v>
          </cell>
          <cell r="L348">
            <v>5.9943560586274325</v>
          </cell>
          <cell r="M348">
            <v>10.089757940490351</v>
          </cell>
        </row>
        <row r="349">
          <cell r="C349"/>
          <cell r="D349" t="str">
            <v>M</v>
          </cell>
          <cell r="F349">
            <v>6.75</v>
          </cell>
          <cell r="L349">
            <v>5.7635200719836064</v>
          </cell>
          <cell r="M349">
            <v>10.080849941054284</v>
          </cell>
        </row>
        <row r="350">
          <cell r="C350"/>
          <cell r="D350" t="str">
            <v>J</v>
          </cell>
          <cell r="F350">
            <v>6.75</v>
          </cell>
          <cell r="L350">
            <v>5.955890673900563</v>
          </cell>
          <cell r="M350">
            <v>10.22375821135974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10.245106154740032</v>
          </cell>
        </row>
        <row r="352">
          <cell r="C352"/>
          <cell r="D352" t="str">
            <v>A</v>
          </cell>
          <cell r="F352">
            <v>6.5</v>
          </cell>
          <cell r="L352">
            <v>5.7693429043254918</v>
          </cell>
          <cell r="M352">
            <v>9.9475278246218135</v>
          </cell>
        </row>
        <row r="353">
          <cell r="C353"/>
          <cell r="D353" t="str">
            <v>S</v>
          </cell>
          <cell r="F353">
            <v>6.5</v>
          </cell>
          <cell r="L353">
            <v>5.5549934021677858</v>
          </cell>
          <cell r="M353">
            <v>9.9253003227323546</v>
          </cell>
        </row>
        <row r="354">
          <cell r="C354"/>
          <cell r="D354" t="str">
            <v>O</v>
          </cell>
          <cell r="F354">
            <v>6.5</v>
          </cell>
          <cell r="L354">
            <v>5.616337523125674</v>
          </cell>
          <cell r="M354">
            <v>10.666247419438784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10.039999999999999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26" t="s">
        <v>96</v>
      </c>
      <c r="B1" s="227"/>
      <c r="C1" s="227"/>
      <c r="D1" s="227"/>
      <c r="E1" s="227"/>
      <c r="F1" s="227"/>
      <c r="G1" s="227"/>
      <c r="H1" s="228"/>
      <c r="I1" s="228"/>
      <c r="J1" s="228"/>
    </row>
    <row r="2" spans="1:12" ht="18">
      <c r="A2" s="237" t="s">
        <v>0</v>
      </c>
      <c r="B2" s="238"/>
      <c r="C2" s="238"/>
      <c r="D2" s="238"/>
      <c r="E2" s="238"/>
      <c r="F2" s="238"/>
      <c r="G2" s="238"/>
      <c r="H2" s="239"/>
      <c r="I2" s="239"/>
      <c r="J2" s="239"/>
    </row>
    <row r="3" spans="1:12" ht="16.5">
      <c r="A3" s="41"/>
      <c r="B3" s="229" t="s">
        <v>95</v>
      </c>
      <c r="C3" s="230"/>
      <c r="D3" s="231"/>
      <c r="E3" s="234" t="s">
        <v>1</v>
      </c>
      <c r="F3" s="235"/>
      <c r="G3" s="42" t="s">
        <v>2</v>
      </c>
      <c r="H3" s="232" t="s">
        <v>3</v>
      </c>
      <c r="I3" s="240"/>
      <c r="J3" s="240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42" t="s">
        <v>92</v>
      </c>
      <c r="B18" s="243"/>
      <c r="C18" s="243"/>
      <c r="D18" s="243"/>
      <c r="E18" s="243"/>
      <c r="F18" s="243"/>
      <c r="G18" s="243"/>
      <c r="H18" s="244"/>
      <c r="I18" s="244"/>
      <c r="J18" s="244"/>
      <c r="K18" s="82"/>
      <c r="L18" s="55"/>
    </row>
    <row r="19" spans="1:12" ht="16.5">
      <c r="A19" s="41"/>
      <c r="B19" s="229" t="s">
        <v>95</v>
      </c>
      <c r="C19" s="230"/>
      <c r="D19" s="231"/>
      <c r="E19" s="234" t="s">
        <v>1</v>
      </c>
      <c r="F19" s="235"/>
      <c r="G19" s="42" t="s">
        <v>2</v>
      </c>
      <c r="H19" s="232" t="s">
        <v>3</v>
      </c>
      <c r="I19" s="240"/>
      <c r="J19" s="240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41" t="s">
        <v>22</v>
      </c>
      <c r="B30" s="241"/>
      <c r="C30" s="241"/>
      <c r="D30" s="241"/>
      <c r="E30" s="241"/>
      <c r="F30" s="241"/>
      <c r="G30" s="241"/>
      <c r="H30" s="241"/>
      <c r="I30" s="241"/>
      <c r="J30" s="241"/>
      <c r="K30" s="82"/>
      <c r="L30" s="55"/>
    </row>
    <row r="31" spans="1:12" ht="15.75">
      <c r="A31" s="41"/>
      <c r="B31" s="229" t="s">
        <v>95</v>
      </c>
      <c r="C31" s="230"/>
      <c r="D31" s="231"/>
      <c r="E31" s="232" t="s">
        <v>23</v>
      </c>
      <c r="F31" s="236"/>
      <c r="G31" s="42" t="s">
        <v>2</v>
      </c>
      <c r="H31" s="232" t="s">
        <v>3</v>
      </c>
      <c r="I31" s="233"/>
      <c r="J31" s="233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57"/>
  <sheetViews>
    <sheetView zoomScale="85" zoomScaleNormal="85" workbookViewId="0">
      <selection activeCell="K33" sqref="K33:K52"/>
    </sheetView>
  </sheetViews>
  <sheetFormatPr defaultRowHeight="15"/>
  <cols>
    <col min="1" max="1" width="49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10" width="10.7109375" style="104" customWidth="1"/>
    <col min="11" max="11" width="9" style="104" customWidth="1"/>
    <col min="12" max="12" width="6.42578125" style="153" customWidth="1"/>
    <col min="13" max="13" width="6.42578125" style="104" customWidth="1"/>
    <col min="14" max="14" width="6.42578125" style="152" customWidth="1"/>
    <col min="15" max="19" width="6.42578125" style="104" customWidth="1"/>
    <col min="20" max="16384" width="9.140625" style="104"/>
  </cols>
  <sheetData>
    <row r="1" spans="1:19" ht="20.25" thickBot="1">
      <c r="A1" s="245" t="s">
        <v>98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9" ht="16.5">
      <c r="A2" s="248" t="s">
        <v>121</v>
      </c>
      <c r="B2" s="249"/>
      <c r="C2" s="249"/>
      <c r="D2" s="249"/>
      <c r="E2" s="249"/>
      <c r="F2" s="249"/>
      <c r="G2" s="249"/>
      <c r="H2" s="249"/>
      <c r="I2" s="249"/>
      <c r="J2" s="250"/>
    </row>
    <row r="3" spans="1:19" ht="15.75" customHeight="1">
      <c r="A3" s="156"/>
      <c r="B3" s="255" t="s">
        <v>95</v>
      </c>
      <c r="C3" s="256"/>
      <c r="D3" s="257"/>
      <c r="E3" s="246" t="s">
        <v>1</v>
      </c>
      <c r="F3" s="247"/>
      <c r="G3" s="157" t="s">
        <v>2</v>
      </c>
      <c r="H3" s="258" t="s">
        <v>93</v>
      </c>
      <c r="I3" s="259"/>
      <c r="J3" s="260"/>
    </row>
    <row r="4" spans="1:19" ht="17.25" thickBot="1">
      <c r="A4" s="144"/>
      <c r="B4" s="149">
        <v>43434</v>
      </c>
      <c r="C4" s="149">
        <v>43768</v>
      </c>
      <c r="D4" s="149">
        <v>43799</v>
      </c>
      <c r="E4" s="213" t="s">
        <v>4</v>
      </c>
      <c r="F4" s="213" t="s">
        <v>5</v>
      </c>
      <c r="G4" s="213" t="s">
        <v>4</v>
      </c>
      <c r="H4" s="206">
        <v>43738</v>
      </c>
      <c r="I4" s="206">
        <v>43768</v>
      </c>
      <c r="J4" s="207">
        <v>43799</v>
      </c>
    </row>
    <row r="5" spans="1:19" ht="17.25" thickTop="1">
      <c r="A5" s="209"/>
      <c r="B5" s="210"/>
      <c r="C5" s="210"/>
      <c r="D5" s="210"/>
      <c r="E5" s="210"/>
      <c r="F5" s="210"/>
      <c r="G5" s="210"/>
      <c r="H5" s="158"/>
      <c r="I5" s="211"/>
      <c r="J5" s="212"/>
    </row>
    <row r="6" spans="1:19" ht="16.5">
      <c r="A6" s="159" t="s">
        <v>6</v>
      </c>
      <c r="B6" s="178">
        <v>35076.231860708256</v>
      </c>
      <c r="C6" s="178">
        <v>43580.232788853158</v>
      </c>
      <c r="D6" s="178">
        <v>40693.300000000003</v>
      </c>
      <c r="E6" s="178">
        <f>+D6-C6</f>
        <v>-2886.9327888531552</v>
      </c>
      <c r="F6" s="178">
        <f>D6-B6</f>
        <v>5617.0681392917468</v>
      </c>
      <c r="G6" s="178">
        <f>(D6-C6)/C6*100</f>
        <v>-6.6244088296645538</v>
      </c>
      <c r="H6" s="179">
        <v>7.8226619162449254</v>
      </c>
      <c r="I6" s="180">
        <v>12.485762970151228</v>
      </c>
      <c r="J6" s="181">
        <v>16.027950141921707</v>
      </c>
      <c r="K6" s="152"/>
      <c r="M6" s="153"/>
      <c r="N6" s="153"/>
      <c r="O6" s="153"/>
      <c r="P6" s="153"/>
      <c r="Q6" s="153"/>
      <c r="R6" s="153"/>
      <c r="S6" s="153"/>
    </row>
    <row r="7" spans="1:19" ht="16.5">
      <c r="A7" s="159" t="s">
        <v>7</v>
      </c>
      <c r="B7" s="178">
        <v>116834.66485488131</v>
      </c>
      <c r="C7" s="178">
        <v>124092.74613619065</v>
      </c>
      <c r="D7" s="178">
        <v>126719.8</v>
      </c>
      <c r="E7" s="178">
        <f t="shared" ref="E7:E17" si="0">+D7-C7</f>
        <v>2627.0538638093567</v>
      </c>
      <c r="F7" s="178">
        <f t="shared" ref="F7:F17" si="1">D7-B7</f>
        <v>9885.1351451186929</v>
      </c>
      <c r="G7" s="178">
        <f t="shared" ref="G7:G17" si="2">(D7-C7)/C7*100</f>
        <v>2.1170084034776613</v>
      </c>
      <c r="H7" s="179">
        <v>8.2080515553041238</v>
      </c>
      <c r="I7" s="180">
        <v>7.9632383071817969</v>
      </c>
      <c r="J7" s="181">
        <v>8.5</v>
      </c>
      <c r="K7" s="152"/>
      <c r="M7" s="153"/>
      <c r="N7" s="153"/>
      <c r="O7" s="153"/>
      <c r="P7" s="153"/>
      <c r="Q7" s="153"/>
      <c r="R7" s="153"/>
      <c r="S7" s="153"/>
    </row>
    <row r="8" spans="1:19" ht="16.5">
      <c r="A8" s="160" t="s">
        <v>8</v>
      </c>
      <c r="B8" s="182">
        <v>14072.359107141945</v>
      </c>
      <c r="C8" s="182">
        <v>14569.345123140854</v>
      </c>
      <c r="D8" s="182">
        <v>16756.2</v>
      </c>
      <c r="E8" s="182">
        <f t="shared" si="0"/>
        <v>2186.8548768591463</v>
      </c>
      <c r="F8" s="182">
        <f t="shared" si="1"/>
        <v>2683.8408928580557</v>
      </c>
      <c r="G8" s="182">
        <f t="shared" si="2"/>
        <v>15.009973738529334</v>
      </c>
      <c r="H8" s="183">
        <v>21.370505210077795</v>
      </c>
      <c r="I8" s="184">
        <v>18.393604385854161</v>
      </c>
      <c r="J8" s="185">
        <v>19.100000000000001</v>
      </c>
      <c r="K8" s="152"/>
      <c r="M8" s="153"/>
      <c r="N8" s="153"/>
      <c r="O8" s="153"/>
      <c r="P8" s="153"/>
      <c r="Q8" s="153"/>
      <c r="R8" s="153"/>
      <c r="S8" s="153"/>
    </row>
    <row r="9" spans="1:19" ht="16.5">
      <c r="A9" s="161" t="s">
        <v>9</v>
      </c>
      <c r="B9" s="178">
        <v>102762.30574773936</v>
      </c>
      <c r="C9" s="178">
        <v>109523.40101304979</v>
      </c>
      <c r="D9" s="178">
        <v>109963.7</v>
      </c>
      <c r="E9" s="178">
        <f t="shared" si="0"/>
        <v>440.29898695020529</v>
      </c>
      <c r="F9" s="178">
        <f t="shared" si="1"/>
        <v>7201.3942522606376</v>
      </c>
      <c r="G9" s="178">
        <f t="shared" si="2"/>
        <v>0.40201361798264773</v>
      </c>
      <c r="H9" s="179">
        <v>6.5519931640312166</v>
      </c>
      <c r="I9" s="180">
        <v>6.712633037302453</v>
      </c>
      <c r="J9" s="181">
        <v>7</v>
      </c>
      <c r="K9" s="152"/>
      <c r="M9" s="153"/>
      <c r="N9" s="153"/>
      <c r="O9" s="153"/>
      <c r="P9" s="153"/>
      <c r="Q9" s="153"/>
      <c r="R9" s="153"/>
      <c r="S9" s="153"/>
    </row>
    <row r="10" spans="1:19">
      <c r="A10" s="162" t="s">
        <v>10</v>
      </c>
      <c r="B10" s="182">
        <v>4897.6015376799996</v>
      </c>
      <c r="C10" s="182">
        <v>6426.2985816522305</v>
      </c>
      <c r="D10" s="182">
        <v>6397.3</v>
      </c>
      <c r="E10" s="182">
        <f t="shared" si="0"/>
        <v>-28.998581652230314</v>
      </c>
      <c r="F10" s="182">
        <f t="shared" si="1"/>
        <v>1499.6984623200005</v>
      </c>
      <c r="G10" s="182">
        <f t="shared" si="2"/>
        <v>-0.45124858865139517</v>
      </c>
      <c r="H10" s="183">
        <v>14.17535408476121</v>
      </c>
      <c r="I10" s="184">
        <v>17.100078011405699</v>
      </c>
      <c r="J10" s="185">
        <v>30.6</v>
      </c>
      <c r="K10" s="152"/>
      <c r="M10" s="153"/>
      <c r="N10" s="153"/>
      <c r="O10" s="153"/>
      <c r="P10" s="153"/>
      <c r="Q10" s="153"/>
      <c r="R10" s="153"/>
      <c r="S10" s="153"/>
    </row>
    <row r="11" spans="1:19">
      <c r="A11" s="162" t="s">
        <v>11</v>
      </c>
      <c r="B11" s="182">
        <v>413.96326865999998</v>
      </c>
      <c r="C11" s="182">
        <v>415.04231692999997</v>
      </c>
      <c r="D11" s="182">
        <v>384.93054696999997</v>
      </c>
      <c r="E11" s="182">
        <f t="shared" si="0"/>
        <v>-30.111769960000004</v>
      </c>
      <c r="F11" s="182">
        <f t="shared" si="1"/>
        <v>-29.032721690000017</v>
      </c>
      <c r="G11" s="182">
        <f t="shared" si="2"/>
        <v>-7.2551083905689024</v>
      </c>
      <c r="H11" s="183">
        <v>-14.05386643587623</v>
      </c>
      <c r="I11" s="184">
        <v>-6.1262378514877298</v>
      </c>
      <c r="J11" s="185">
        <v>-7.0133569541034433</v>
      </c>
      <c r="K11" s="152"/>
      <c r="M11" s="153"/>
      <c r="N11" s="153"/>
      <c r="O11" s="153"/>
      <c r="P11" s="153"/>
      <c r="Q11" s="153"/>
      <c r="R11" s="153"/>
      <c r="S11" s="153"/>
    </row>
    <row r="12" spans="1:19">
      <c r="A12" s="162" t="s">
        <v>12</v>
      </c>
      <c r="B12" s="182">
        <v>1669.1508149000001</v>
      </c>
      <c r="C12" s="182">
        <v>1288.9552195356093</v>
      </c>
      <c r="D12" s="182">
        <v>1227.0629347399999</v>
      </c>
      <c r="E12" s="182">
        <f t="shared" si="0"/>
        <v>-61.892284795609385</v>
      </c>
      <c r="F12" s="182">
        <f t="shared" si="1"/>
        <v>-442.08788016000017</v>
      </c>
      <c r="G12" s="182">
        <f t="shared" si="2"/>
        <v>-4.8017404994029365</v>
      </c>
      <c r="H12" s="183">
        <v>-16.441058350653677</v>
      </c>
      <c r="I12" s="184">
        <v>-20.815484288704084</v>
      </c>
      <c r="J12" s="185">
        <v>-26.526024611179999</v>
      </c>
      <c r="K12" s="152"/>
      <c r="M12" s="153"/>
      <c r="N12" s="153"/>
      <c r="O12" s="153"/>
      <c r="P12" s="153"/>
      <c r="Q12" s="153"/>
      <c r="R12" s="153"/>
      <c r="S12" s="153"/>
    </row>
    <row r="13" spans="1:19" ht="16.5">
      <c r="A13" s="163" t="s">
        <v>110</v>
      </c>
      <c r="B13" s="178">
        <v>95781.590126499359</v>
      </c>
      <c r="C13" s="178">
        <v>101393.10489493195</v>
      </c>
      <c r="D13" s="178">
        <v>101954.3</v>
      </c>
      <c r="E13" s="178">
        <f t="shared" si="0"/>
        <v>561.19510506805091</v>
      </c>
      <c r="F13" s="178">
        <f t="shared" si="1"/>
        <v>6172.7098735006439</v>
      </c>
      <c r="G13" s="178">
        <f t="shared" si="2"/>
        <v>0.55348448560637953</v>
      </c>
      <c r="H13" s="179">
        <v>6.654518619400406</v>
      </c>
      <c r="I13" s="180">
        <v>6.6440711910280186</v>
      </c>
      <c r="J13" s="181">
        <v>6.4</v>
      </c>
      <c r="K13" s="152"/>
      <c r="M13" s="153"/>
      <c r="N13" s="153"/>
      <c r="O13" s="153"/>
      <c r="P13" s="153"/>
      <c r="Q13" s="153"/>
      <c r="R13" s="153"/>
      <c r="S13" s="153"/>
    </row>
    <row r="14" spans="1:19">
      <c r="A14" s="162" t="s">
        <v>13</v>
      </c>
      <c r="B14" s="182">
        <v>38861.860094407122</v>
      </c>
      <c r="C14" s="182">
        <v>41109.947510174876</v>
      </c>
      <c r="D14" s="182">
        <v>41233.9</v>
      </c>
      <c r="E14" s="182">
        <f t="shared" si="0"/>
        <v>123.95248982512567</v>
      </c>
      <c r="F14" s="182">
        <f t="shared" si="1"/>
        <v>2372.0399055928792</v>
      </c>
      <c r="G14" s="182">
        <f t="shared" si="2"/>
        <v>0.30151459034202593</v>
      </c>
      <c r="H14" s="183">
        <v>5.7462487341745714</v>
      </c>
      <c r="I14" s="184">
        <v>6.3682813208039306</v>
      </c>
      <c r="J14" s="185">
        <v>6.1</v>
      </c>
      <c r="K14" s="152"/>
      <c r="M14" s="153"/>
      <c r="N14" s="153"/>
      <c r="O14" s="153"/>
      <c r="P14" s="153"/>
      <c r="Q14" s="153"/>
      <c r="R14" s="153"/>
      <c r="S14" s="153"/>
    </row>
    <row r="15" spans="1:19">
      <c r="A15" s="162" t="s">
        <v>14</v>
      </c>
      <c r="B15" s="182">
        <v>56919.730032092237</v>
      </c>
      <c r="C15" s="182">
        <v>60283.157384757069</v>
      </c>
      <c r="D15" s="182">
        <v>60720.3</v>
      </c>
      <c r="E15" s="182">
        <f t="shared" si="0"/>
        <v>437.14261524293397</v>
      </c>
      <c r="F15" s="182">
        <f t="shared" si="1"/>
        <v>3800.5699679077661</v>
      </c>
      <c r="G15" s="182">
        <f t="shared" si="2"/>
        <v>0.72514883792975959</v>
      </c>
      <c r="H15" s="183">
        <v>6.0949399937675395</v>
      </c>
      <c r="I15" s="184">
        <v>6.8329670294001659</v>
      </c>
      <c r="J15" s="185">
        <v>6.6699010573450437</v>
      </c>
      <c r="K15" s="152"/>
      <c r="M15" s="153"/>
      <c r="N15" s="153"/>
      <c r="O15" s="153"/>
      <c r="P15" s="153"/>
      <c r="Q15" s="153"/>
      <c r="R15" s="153"/>
      <c r="S15" s="153"/>
    </row>
    <row r="16" spans="1:19" s="105" customFormat="1" ht="16.5">
      <c r="A16" s="159" t="s">
        <v>15</v>
      </c>
      <c r="B16" s="178">
        <v>46442.742051253896</v>
      </c>
      <c r="C16" s="178">
        <v>53280.146828437311</v>
      </c>
      <c r="D16" s="178">
        <v>52155.4</v>
      </c>
      <c r="E16" s="178">
        <f t="shared" si="0"/>
        <v>-1124.7468284373099</v>
      </c>
      <c r="F16" s="178">
        <f t="shared" si="1"/>
        <v>5712.6579487461058</v>
      </c>
      <c r="G16" s="178">
        <f t="shared" si="2"/>
        <v>-2.111005497148887</v>
      </c>
      <c r="H16" s="179">
        <v>7.7240310546607134</v>
      </c>
      <c r="I16" s="180">
        <v>14.699823918985942</v>
      </c>
      <c r="J16" s="181">
        <v>12.3</v>
      </c>
      <c r="K16" s="152"/>
      <c r="L16" s="153"/>
      <c r="M16" s="153"/>
      <c r="N16" s="153"/>
      <c r="O16" s="153"/>
      <c r="P16" s="153"/>
      <c r="Q16" s="153"/>
      <c r="R16" s="153"/>
      <c r="S16" s="153"/>
    </row>
    <row r="17" spans="1:19" ht="17.25" thickBot="1">
      <c r="A17" s="164" t="s">
        <v>16</v>
      </c>
      <c r="B17" s="186">
        <v>105468.17377386719</v>
      </c>
      <c r="C17" s="186">
        <v>114392.8147579323</v>
      </c>
      <c r="D17" s="186">
        <f>D6+D7-D16</f>
        <v>115257.70000000001</v>
      </c>
      <c r="E17" s="188">
        <f t="shared" si="0"/>
        <v>864.88524206771399</v>
      </c>
      <c r="F17" s="186">
        <f t="shared" si="1"/>
        <v>9789.5262261328171</v>
      </c>
      <c r="G17" s="186">
        <f t="shared" si="2"/>
        <v>0.75606605528319737</v>
      </c>
      <c r="H17" s="187">
        <v>8.2900972238604993</v>
      </c>
      <c r="I17" s="188">
        <v>6.6789680750179485</v>
      </c>
      <c r="J17" s="189">
        <v>9.3000000000000007</v>
      </c>
      <c r="K17" s="152"/>
      <c r="M17" s="153"/>
      <c r="N17" s="153"/>
      <c r="O17" s="153"/>
      <c r="P17" s="153"/>
      <c r="Q17" s="153"/>
      <c r="R17" s="153"/>
      <c r="S17" s="153"/>
    </row>
    <row r="18" spans="1:19" ht="13.5" thickBot="1">
      <c r="A18" s="155"/>
      <c r="B18" s="165"/>
      <c r="C18" s="155"/>
      <c r="D18" s="155"/>
      <c r="E18" s="155"/>
      <c r="F18" s="155"/>
      <c r="G18" s="155"/>
      <c r="H18" s="155"/>
      <c r="I18" s="155"/>
      <c r="J18" s="155"/>
      <c r="K18" s="152"/>
      <c r="M18" s="153"/>
      <c r="N18" s="153"/>
      <c r="O18" s="153"/>
      <c r="P18" s="153"/>
      <c r="Q18" s="153"/>
      <c r="R18" s="153"/>
      <c r="S18" s="153"/>
    </row>
    <row r="19" spans="1:19" ht="16.5">
      <c r="A19" s="252" t="s">
        <v>122</v>
      </c>
      <c r="B19" s="253"/>
      <c r="C19" s="253"/>
      <c r="D19" s="253"/>
      <c r="E19" s="253"/>
      <c r="F19" s="253"/>
      <c r="G19" s="253"/>
      <c r="H19" s="253"/>
      <c r="I19" s="253"/>
      <c r="J19" s="254"/>
      <c r="K19" s="152"/>
      <c r="M19" s="153"/>
      <c r="N19" s="153"/>
      <c r="O19" s="153"/>
      <c r="P19" s="153"/>
      <c r="Q19" s="153"/>
      <c r="R19" s="153"/>
      <c r="S19" s="153"/>
    </row>
    <row r="20" spans="1:19" ht="15.75" customHeight="1">
      <c r="A20" s="143"/>
      <c r="B20" s="255" t="str">
        <f>B3</f>
        <v>N$ Million</v>
      </c>
      <c r="C20" s="256"/>
      <c r="D20" s="257"/>
      <c r="E20" s="246" t="s">
        <v>1</v>
      </c>
      <c r="F20" s="247"/>
      <c r="G20" s="220" t="s">
        <v>2</v>
      </c>
      <c r="H20" s="255" t="str">
        <f>H3</f>
        <v>Annual percentage change</v>
      </c>
      <c r="I20" s="256"/>
      <c r="J20" s="261"/>
      <c r="K20" s="152"/>
      <c r="M20" s="153"/>
      <c r="N20" s="153"/>
      <c r="O20" s="153"/>
      <c r="P20" s="153"/>
      <c r="Q20" s="153"/>
      <c r="R20" s="153"/>
      <c r="S20" s="153"/>
    </row>
    <row r="21" spans="1:19" ht="17.25" thickBot="1">
      <c r="A21" s="144"/>
      <c r="B21" s="148">
        <f>B4</f>
        <v>43434</v>
      </c>
      <c r="C21" s="148">
        <f>C4</f>
        <v>43768</v>
      </c>
      <c r="D21" s="148">
        <f>D4</f>
        <v>43799</v>
      </c>
      <c r="E21" s="213" t="s">
        <v>4</v>
      </c>
      <c r="F21" s="213" t="s">
        <v>5</v>
      </c>
      <c r="G21" s="213" t="s">
        <v>4</v>
      </c>
      <c r="H21" s="206">
        <f>H4</f>
        <v>43738</v>
      </c>
      <c r="I21" s="206">
        <f>I4</f>
        <v>43768</v>
      </c>
      <c r="J21" s="207">
        <f>J4</f>
        <v>43799</v>
      </c>
      <c r="K21" s="152"/>
      <c r="M21" s="153"/>
      <c r="N21" s="153"/>
      <c r="O21" s="153"/>
      <c r="P21" s="153"/>
      <c r="Q21" s="153"/>
      <c r="R21" s="153"/>
      <c r="S21" s="153"/>
    </row>
    <row r="22" spans="1:19" ht="13.5" thickTop="1">
      <c r="A22" s="214"/>
      <c r="B22" s="167"/>
      <c r="C22" s="167"/>
      <c r="D22" s="167"/>
      <c r="E22" s="167"/>
      <c r="F22" s="167"/>
      <c r="G22" s="167"/>
      <c r="H22" s="167"/>
      <c r="I22" s="167"/>
      <c r="J22" s="168"/>
      <c r="K22" s="152"/>
      <c r="M22" s="153"/>
      <c r="N22" s="153"/>
      <c r="O22" s="153"/>
      <c r="P22" s="153"/>
      <c r="Q22" s="153"/>
      <c r="R22" s="153"/>
      <c r="S22" s="153"/>
    </row>
    <row r="23" spans="1:19" ht="16.5">
      <c r="A23" s="169" t="s">
        <v>17</v>
      </c>
      <c r="B23" s="190">
        <v>105468.17377386719</v>
      </c>
      <c r="C23" s="190">
        <v>114392.8147579323</v>
      </c>
      <c r="D23" s="190">
        <v>115257.70000000001</v>
      </c>
      <c r="E23" s="190">
        <f>D23-C23</f>
        <v>864.88524206771399</v>
      </c>
      <c r="F23" s="190">
        <f>D23-B23</f>
        <v>9789.5262261328171</v>
      </c>
      <c r="G23" s="191">
        <f>(D23-C23)/C23*100</f>
        <v>0.75606605528319737</v>
      </c>
      <c r="H23" s="191">
        <v>8.2900972238604993</v>
      </c>
      <c r="I23" s="191">
        <v>6.6789680750179485</v>
      </c>
      <c r="J23" s="192">
        <v>9.3000000000000007</v>
      </c>
      <c r="K23" s="152"/>
      <c r="M23" s="153"/>
      <c r="N23" s="153"/>
      <c r="O23" s="153"/>
      <c r="P23" s="153"/>
      <c r="Q23" s="153"/>
      <c r="R23" s="153"/>
      <c r="S23" s="153"/>
    </row>
    <row r="24" spans="1:19" ht="16.5">
      <c r="A24" s="107" t="s">
        <v>18</v>
      </c>
      <c r="B24" s="193">
        <v>3124.9166399982973</v>
      </c>
      <c r="C24" s="193">
        <v>2648.8324378208044</v>
      </c>
      <c r="D24" s="193">
        <v>3085.1152384078036</v>
      </c>
      <c r="E24" s="193">
        <f t="shared" ref="E24:E26" si="3">D24-C24</f>
        <v>436.2828005869992</v>
      </c>
      <c r="F24" s="193">
        <f t="shared" ref="F24:F26" si="4">D24-B24</f>
        <v>-39.801401590493697</v>
      </c>
      <c r="G24" s="194">
        <f t="shared" ref="G24:G26" si="5">(D24-C24)/C24*100</f>
        <v>16.470758752332753</v>
      </c>
      <c r="H24" s="194">
        <v>-9.5834677431281108</v>
      </c>
      <c r="I24" s="194">
        <v>-10.374768031451211</v>
      </c>
      <c r="J24" s="195">
        <v>-1.3</v>
      </c>
      <c r="K24" s="152"/>
      <c r="M24" s="153"/>
      <c r="N24" s="153"/>
      <c r="O24" s="153"/>
      <c r="P24" s="153"/>
      <c r="Q24" s="153"/>
      <c r="R24" s="153"/>
      <c r="S24" s="153"/>
    </row>
    <row r="25" spans="1:19" ht="16.5">
      <c r="A25" s="107" t="s">
        <v>19</v>
      </c>
      <c r="B25" s="193">
        <v>48405.680939045109</v>
      </c>
      <c r="C25" s="193">
        <v>53119.116555453053</v>
      </c>
      <c r="D25" s="193">
        <v>53396.178813868646</v>
      </c>
      <c r="E25" s="193">
        <f t="shared" si="3"/>
        <v>277.06225841559353</v>
      </c>
      <c r="F25" s="193">
        <f t="shared" si="4"/>
        <v>4990.4978748235371</v>
      </c>
      <c r="G25" s="194">
        <f t="shared" si="5"/>
        <v>0.52158672128207884</v>
      </c>
      <c r="H25" s="194">
        <v>10.697488138619178</v>
      </c>
      <c r="I25" s="194">
        <v>6.4651852388278428</v>
      </c>
      <c r="J25" s="195">
        <v>10.3</v>
      </c>
      <c r="K25" s="152"/>
      <c r="M25" s="153"/>
      <c r="N25" s="153"/>
      <c r="O25" s="153"/>
      <c r="P25" s="153"/>
      <c r="Q25" s="153"/>
      <c r="R25" s="153"/>
      <c r="S25" s="153"/>
    </row>
    <row r="26" spans="1:19" ht="16.5">
      <c r="A26" s="107" t="s">
        <v>20</v>
      </c>
      <c r="B26" s="193">
        <v>53937.576194823778</v>
      </c>
      <c r="C26" s="193">
        <v>58624.865764658447</v>
      </c>
      <c r="D26" s="193">
        <v>58776.44125888437</v>
      </c>
      <c r="E26" s="193">
        <f t="shared" si="3"/>
        <v>151.57549422592274</v>
      </c>
      <c r="F26" s="193">
        <f t="shared" si="4"/>
        <v>4838.865064060592</v>
      </c>
      <c r="G26" s="194">
        <f t="shared" si="5"/>
        <v>0.25855154165197058</v>
      </c>
      <c r="H26" s="194">
        <v>7.2675816103434272</v>
      </c>
      <c r="I26" s="194">
        <v>7.8019105008844178</v>
      </c>
      <c r="J26" s="195">
        <v>9</v>
      </c>
      <c r="K26" s="152"/>
      <c r="M26" s="153"/>
      <c r="N26" s="153"/>
      <c r="O26" s="153"/>
      <c r="P26" s="153"/>
      <c r="Q26" s="153"/>
      <c r="R26" s="153"/>
      <c r="S26" s="153"/>
    </row>
    <row r="27" spans="1:19" ht="17.25" thickBot="1">
      <c r="A27" s="170" t="s">
        <v>21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7">
        <v>0</v>
      </c>
      <c r="K27" s="152"/>
      <c r="M27" s="153"/>
      <c r="N27" s="153"/>
      <c r="O27" s="153"/>
      <c r="P27" s="153"/>
      <c r="Q27" s="153"/>
      <c r="R27" s="153"/>
      <c r="S27" s="153"/>
    </row>
    <row r="28" spans="1:19" ht="13.5" thickBot="1">
      <c r="A28" s="171"/>
      <c r="B28" s="108"/>
      <c r="C28" s="108"/>
      <c r="D28" s="108"/>
      <c r="E28" s="108"/>
      <c r="F28" s="108"/>
      <c r="G28" s="108"/>
      <c r="H28" s="154"/>
      <c r="I28" s="154"/>
      <c r="J28" s="154"/>
      <c r="K28" s="152"/>
      <c r="M28" s="153"/>
      <c r="N28" s="153"/>
      <c r="O28" s="153"/>
      <c r="P28" s="153"/>
      <c r="Q28" s="153"/>
      <c r="R28" s="153"/>
      <c r="S28" s="153"/>
    </row>
    <row r="29" spans="1:19" ht="16.5">
      <c r="A29" s="248" t="s">
        <v>22</v>
      </c>
      <c r="B29" s="249"/>
      <c r="C29" s="249"/>
      <c r="D29" s="249"/>
      <c r="E29" s="249"/>
      <c r="F29" s="249"/>
      <c r="G29" s="249"/>
      <c r="H29" s="249"/>
      <c r="I29" s="249"/>
      <c r="J29" s="251"/>
      <c r="K29" s="152"/>
      <c r="M29" s="153"/>
      <c r="N29" s="153"/>
      <c r="O29" s="153"/>
      <c r="P29" s="153"/>
      <c r="Q29" s="153"/>
      <c r="R29" s="153"/>
      <c r="S29" s="153"/>
    </row>
    <row r="30" spans="1:19" ht="15.75" customHeight="1">
      <c r="A30" s="156"/>
      <c r="B30" s="255" t="str">
        <f>B3</f>
        <v>N$ Million</v>
      </c>
      <c r="C30" s="256"/>
      <c r="D30" s="257"/>
      <c r="E30" s="246" t="s">
        <v>1</v>
      </c>
      <c r="F30" s="247"/>
      <c r="G30" s="172" t="s">
        <v>2</v>
      </c>
      <c r="H30" s="255" t="str">
        <f>H3</f>
        <v>Annual percentage change</v>
      </c>
      <c r="I30" s="256"/>
      <c r="J30" s="261"/>
      <c r="K30" s="152"/>
      <c r="M30" s="153"/>
      <c r="N30" s="153"/>
      <c r="O30" s="153"/>
      <c r="P30" s="153"/>
      <c r="Q30" s="153"/>
      <c r="R30" s="153"/>
      <c r="S30" s="153"/>
    </row>
    <row r="31" spans="1:19" ht="17.25" thickBot="1">
      <c r="A31" s="144"/>
      <c r="B31" s="149">
        <f>B4</f>
        <v>43434</v>
      </c>
      <c r="C31" s="149">
        <f>C4</f>
        <v>43768</v>
      </c>
      <c r="D31" s="148">
        <f>D4</f>
        <v>43799</v>
      </c>
      <c r="E31" s="148" t="s">
        <v>4</v>
      </c>
      <c r="F31" s="148" t="s">
        <v>5</v>
      </c>
      <c r="G31" s="148" t="s">
        <v>4</v>
      </c>
      <c r="H31" s="148">
        <f>H4</f>
        <v>43738</v>
      </c>
      <c r="I31" s="148">
        <f>I4</f>
        <v>43768</v>
      </c>
      <c r="J31" s="218">
        <f>J4</f>
        <v>43799</v>
      </c>
      <c r="K31" s="152"/>
      <c r="M31" s="153"/>
      <c r="N31" s="153"/>
      <c r="O31" s="153"/>
      <c r="P31" s="153"/>
      <c r="Q31" s="153"/>
      <c r="R31" s="153"/>
      <c r="S31" s="153"/>
    </row>
    <row r="32" spans="1:19" ht="13.5" thickTop="1">
      <c r="A32" s="219"/>
      <c r="B32" s="215"/>
      <c r="C32" s="216"/>
      <c r="D32" s="216"/>
      <c r="E32" s="216"/>
      <c r="F32" s="215"/>
      <c r="G32" s="216"/>
      <c r="H32" s="217"/>
      <c r="I32" s="217"/>
      <c r="J32" s="173"/>
      <c r="K32" s="152"/>
      <c r="M32" s="153"/>
      <c r="N32" s="153"/>
      <c r="O32" s="153"/>
      <c r="P32" s="153"/>
      <c r="Q32" s="153"/>
      <c r="R32" s="153"/>
      <c r="S32" s="153"/>
    </row>
    <row r="33" spans="1:19" ht="16.5">
      <c r="A33" s="174" t="s">
        <v>24</v>
      </c>
      <c r="B33" s="198">
        <v>96766.72368444351</v>
      </c>
      <c r="C33" s="198">
        <v>101907.32487024264</v>
      </c>
      <c r="D33" s="198">
        <v>102494.07218967663</v>
      </c>
      <c r="E33" s="198">
        <f>D33-C33</f>
        <v>586.7473194339982</v>
      </c>
      <c r="F33" s="198">
        <f>D33-B33</f>
        <v>5727.3485052331234</v>
      </c>
      <c r="G33" s="129">
        <f>(D33-C33)/C33*100</f>
        <v>0.57576559897053181</v>
      </c>
      <c r="H33" s="129">
        <v>6.2378907530522127</v>
      </c>
      <c r="I33" s="129">
        <v>6.1395806314626213</v>
      </c>
      <c r="J33" s="132">
        <v>5.9</v>
      </c>
      <c r="K33" s="152"/>
      <c r="M33" s="153"/>
      <c r="N33" s="153"/>
      <c r="O33" s="153"/>
      <c r="P33" s="153"/>
      <c r="Q33" s="153"/>
      <c r="R33" s="153"/>
      <c r="S33" s="153"/>
    </row>
    <row r="34" spans="1:19" ht="16.5">
      <c r="A34" s="111" t="s">
        <v>10</v>
      </c>
      <c r="B34" s="199">
        <v>4897.6005376799994</v>
      </c>
      <c r="C34" s="199">
        <v>6426.2975816522303</v>
      </c>
      <c r="D34" s="199">
        <v>6246.9906166423525</v>
      </c>
      <c r="E34" s="199">
        <f t="shared" ref="E34:E52" si="6">D34-C34</f>
        <v>-179.30696500987779</v>
      </c>
      <c r="F34" s="199">
        <f t="shared" ref="F34:F52" si="7">D34-B34</f>
        <v>1349.3900789623531</v>
      </c>
      <c r="G34" s="129">
        <f t="shared" ref="G34:G52" si="8">(D34-C34)/C34*100</f>
        <v>-2.790206378270101</v>
      </c>
      <c r="H34" s="130">
        <v>14.175356866094788</v>
      </c>
      <c r="I34" s="130">
        <v>17.100081127384215</v>
      </c>
      <c r="J34" s="131">
        <v>27.55</v>
      </c>
      <c r="K34" s="152"/>
      <c r="M34" s="153"/>
      <c r="N34" s="153"/>
      <c r="O34" s="153"/>
      <c r="P34" s="153"/>
      <c r="Q34" s="153"/>
      <c r="R34" s="153"/>
      <c r="S34" s="153"/>
    </row>
    <row r="35" spans="1:19" ht="16.5">
      <c r="A35" s="174" t="s">
        <v>25</v>
      </c>
      <c r="B35" s="198">
        <v>38761.292689597125</v>
      </c>
      <c r="C35" s="198">
        <v>40774.626911525564</v>
      </c>
      <c r="D35" s="198">
        <v>40959.508451465939</v>
      </c>
      <c r="E35" s="198">
        <f t="shared" si="6"/>
        <v>184.88153994037566</v>
      </c>
      <c r="F35" s="198">
        <f t="shared" si="7"/>
        <v>2198.2157618688143</v>
      </c>
      <c r="G35" s="129">
        <f t="shared" si="8"/>
        <v>0.45342300823877341</v>
      </c>
      <c r="H35" s="129">
        <v>6.1542202068158218</v>
      </c>
      <c r="I35" s="129">
        <v>5.9791177079659548</v>
      </c>
      <c r="J35" s="132">
        <v>5.7</v>
      </c>
      <c r="K35" s="152"/>
      <c r="M35" s="153"/>
      <c r="N35" s="153"/>
      <c r="O35" s="153"/>
      <c r="P35" s="153"/>
      <c r="Q35" s="153"/>
      <c r="R35" s="153"/>
      <c r="S35" s="153"/>
    </row>
    <row r="36" spans="1:19" ht="16.5">
      <c r="A36" s="174" t="s">
        <v>26</v>
      </c>
      <c r="B36" s="198">
        <v>27274.760912934085</v>
      </c>
      <c r="C36" s="198">
        <v>28337.067705445672</v>
      </c>
      <c r="D36" s="198">
        <v>28351.874965296069</v>
      </c>
      <c r="E36" s="198">
        <f t="shared" si="6"/>
        <v>14.807259850396804</v>
      </c>
      <c r="F36" s="198">
        <f t="shared" si="7"/>
        <v>1077.1140523619833</v>
      </c>
      <c r="G36" s="129">
        <f t="shared" si="8"/>
        <v>5.2254029966379414E-2</v>
      </c>
      <c r="H36" s="129">
        <v>7.4311961616716928</v>
      </c>
      <c r="I36" s="129">
        <v>7.1793677409176979</v>
      </c>
      <c r="J36" s="132">
        <v>3.95</v>
      </c>
      <c r="K36" s="152"/>
      <c r="M36" s="153"/>
      <c r="N36" s="153"/>
      <c r="O36" s="153"/>
      <c r="P36" s="153"/>
      <c r="Q36" s="153"/>
      <c r="R36" s="153"/>
      <c r="S36" s="153"/>
    </row>
    <row r="37" spans="1:19">
      <c r="A37" s="175" t="s">
        <v>27</v>
      </c>
      <c r="B37" s="200">
        <v>11459.7608741439</v>
      </c>
      <c r="C37" s="200">
        <v>12071.924582017948</v>
      </c>
      <c r="D37" s="200">
        <v>12133.608513965932</v>
      </c>
      <c r="E37" s="199">
        <f t="shared" si="6"/>
        <v>61.683931947984092</v>
      </c>
      <c r="F37" s="199">
        <f t="shared" si="7"/>
        <v>673.84763982203185</v>
      </c>
      <c r="G37" s="130">
        <f t="shared" si="8"/>
        <v>0.51097015665478074</v>
      </c>
      <c r="H37" s="184">
        <v>4.097416736667455</v>
      </c>
      <c r="I37" s="184">
        <v>5.8492033204873053</v>
      </c>
      <c r="J37" s="185">
        <v>5.7919046940114782</v>
      </c>
      <c r="K37" s="152"/>
      <c r="M37" s="153"/>
      <c r="N37" s="153"/>
      <c r="O37" s="153"/>
      <c r="P37" s="153"/>
      <c r="Q37" s="153"/>
      <c r="R37" s="153"/>
      <c r="S37" s="153"/>
    </row>
    <row r="38" spans="1:19">
      <c r="A38" s="175" t="s">
        <v>28</v>
      </c>
      <c r="B38" s="200">
        <v>6108.5242506197119</v>
      </c>
      <c r="C38" s="200">
        <v>6873.5965748171038</v>
      </c>
      <c r="D38" s="200">
        <v>7070.9228556535973</v>
      </c>
      <c r="E38" s="199">
        <f t="shared" si="6"/>
        <v>197.32628083649342</v>
      </c>
      <c r="F38" s="199">
        <f t="shared" si="7"/>
        <v>962.39860503388536</v>
      </c>
      <c r="G38" s="130">
        <f t="shared" si="8"/>
        <v>2.8707864752994174</v>
      </c>
      <c r="H38" s="184">
        <v>14.788585967886974</v>
      </c>
      <c r="I38" s="184">
        <v>12.31035746169384</v>
      </c>
      <c r="J38" s="185">
        <v>15.76</v>
      </c>
      <c r="K38" s="152"/>
      <c r="M38" s="153"/>
      <c r="N38" s="153"/>
      <c r="O38" s="153"/>
      <c r="P38" s="153"/>
      <c r="Q38" s="153"/>
      <c r="R38" s="153"/>
      <c r="S38" s="153"/>
    </row>
    <row r="39" spans="1:19">
      <c r="A39" s="175" t="s">
        <v>107</v>
      </c>
      <c r="B39" s="200">
        <v>9706.4757881704754</v>
      </c>
      <c r="C39" s="200">
        <v>9391.5465486106223</v>
      </c>
      <c r="D39" s="200">
        <v>9147.3435956765406</v>
      </c>
      <c r="E39" s="199">
        <f t="shared" si="6"/>
        <v>-244.20295293408162</v>
      </c>
      <c r="F39" s="199">
        <f t="shared" si="7"/>
        <v>-559.13219249393478</v>
      </c>
      <c r="G39" s="130">
        <f t="shared" si="8"/>
        <v>-2.6002421610763227</v>
      </c>
      <c r="H39" s="184">
        <v>2.6397054540306755</v>
      </c>
      <c r="I39" s="184">
        <v>5.3583615202214645</v>
      </c>
      <c r="J39" s="185">
        <v>-5.76</v>
      </c>
      <c r="K39" s="152"/>
      <c r="M39" s="153"/>
      <c r="N39" s="153"/>
      <c r="O39" s="153"/>
      <c r="P39" s="153"/>
      <c r="Q39" s="153"/>
      <c r="R39" s="153"/>
      <c r="S39" s="153"/>
    </row>
    <row r="40" spans="1:19" ht="16.5">
      <c r="A40" s="174" t="s">
        <v>29</v>
      </c>
      <c r="B40" s="198">
        <v>4430.1257973330403</v>
      </c>
      <c r="C40" s="198">
        <v>4247.1052814998866</v>
      </c>
      <c r="D40" s="198">
        <v>4247.3848747698739</v>
      </c>
      <c r="E40" s="198">
        <f t="shared" si="6"/>
        <v>0.27959326998734468</v>
      </c>
      <c r="F40" s="198">
        <f t="shared" si="7"/>
        <v>-182.74092256316635</v>
      </c>
      <c r="G40" s="129">
        <f t="shared" si="8"/>
        <v>6.5831490263553085E-3</v>
      </c>
      <c r="H40" s="129">
        <v>-6.1811307845039352</v>
      </c>
      <c r="I40" s="129">
        <v>-5.1862923683974032</v>
      </c>
      <c r="J40" s="132">
        <v>-4.12</v>
      </c>
      <c r="K40" s="152"/>
      <c r="M40" s="153"/>
      <c r="N40" s="153"/>
      <c r="O40" s="153"/>
      <c r="P40" s="153"/>
      <c r="Q40" s="153"/>
      <c r="R40" s="153"/>
      <c r="S40" s="153"/>
    </row>
    <row r="41" spans="1:19" ht="16.5">
      <c r="A41" s="174" t="s">
        <v>30</v>
      </c>
      <c r="B41" s="198">
        <v>259.20306261999997</v>
      </c>
      <c r="C41" s="198">
        <v>174.67002103999999</v>
      </c>
      <c r="D41" s="198">
        <v>170.56002103999998</v>
      </c>
      <c r="E41" s="198">
        <f t="shared" si="6"/>
        <v>-4.1100000000000136</v>
      </c>
      <c r="F41" s="198">
        <f t="shared" si="7"/>
        <v>-88.643041579999988</v>
      </c>
      <c r="G41" s="129">
        <f t="shared" si="8"/>
        <v>-2.3530082469382716</v>
      </c>
      <c r="H41" s="129">
        <v>-35.07037212460483</v>
      </c>
      <c r="I41" s="129">
        <v>-34.49880713630921</v>
      </c>
      <c r="J41" s="132">
        <v>-34.198300237660987</v>
      </c>
      <c r="K41" s="152"/>
      <c r="M41" s="153"/>
      <c r="N41" s="153"/>
      <c r="O41" s="153"/>
      <c r="P41" s="153"/>
      <c r="Q41" s="153"/>
      <c r="R41" s="153"/>
      <c r="S41" s="153"/>
    </row>
    <row r="42" spans="1:19" ht="16.5">
      <c r="A42" s="174" t="s">
        <v>75</v>
      </c>
      <c r="B42" s="198">
        <v>6797.20291671</v>
      </c>
      <c r="C42" s="198">
        <v>8015.7839035400002</v>
      </c>
      <c r="D42" s="198">
        <v>8189.6885903599996</v>
      </c>
      <c r="E42" s="198">
        <f t="shared" si="6"/>
        <v>173.90468681999937</v>
      </c>
      <c r="F42" s="198">
        <f t="shared" si="7"/>
        <v>1392.4856736499996</v>
      </c>
      <c r="G42" s="129">
        <f t="shared" si="8"/>
        <v>2.1695281324038445</v>
      </c>
      <c r="H42" s="129">
        <v>10.88501039145973</v>
      </c>
      <c r="I42" s="129">
        <v>9.9679480661929887</v>
      </c>
      <c r="J42" s="132">
        <v>20.47888806508891</v>
      </c>
      <c r="K42" s="152"/>
      <c r="M42" s="153"/>
      <c r="N42" s="153"/>
      <c r="O42" s="153"/>
      <c r="P42" s="153"/>
      <c r="Q42" s="153"/>
      <c r="R42" s="153"/>
      <c r="S42" s="153"/>
    </row>
    <row r="43" spans="1:19" ht="16.5">
      <c r="A43" s="176"/>
      <c r="B43" s="201"/>
      <c r="C43" s="201"/>
      <c r="D43" s="201"/>
      <c r="E43" s="198"/>
      <c r="F43" s="198"/>
      <c r="G43" s="129"/>
      <c r="H43" s="202"/>
      <c r="I43" s="202"/>
      <c r="J43" s="203"/>
      <c r="K43" s="152"/>
      <c r="M43" s="153"/>
      <c r="N43" s="153"/>
      <c r="O43" s="153"/>
      <c r="P43" s="153"/>
      <c r="Q43" s="153"/>
      <c r="R43" s="153"/>
      <c r="S43" s="153"/>
    </row>
    <row r="44" spans="1:19" ht="16.5">
      <c r="A44" s="174" t="s">
        <v>125</v>
      </c>
      <c r="B44" s="198">
        <v>56833.23805239224</v>
      </c>
      <c r="C44" s="198">
        <v>60132.71915128707</v>
      </c>
      <c r="D44" s="198">
        <v>60567.327930780695</v>
      </c>
      <c r="E44" s="198">
        <f t="shared" si="6"/>
        <v>434.60877949362475</v>
      </c>
      <c r="F44" s="198">
        <f t="shared" si="7"/>
        <v>3734.089878388455</v>
      </c>
      <c r="G44" s="129">
        <f t="shared" si="8"/>
        <v>0.72274925469476703</v>
      </c>
      <c r="H44" s="129">
        <v>6.7900041774035031</v>
      </c>
      <c r="I44" s="129">
        <v>6.723063244639377</v>
      </c>
      <c r="J44" s="132">
        <v>6.5630196260152189</v>
      </c>
      <c r="K44" s="152"/>
      <c r="M44" s="153"/>
      <c r="N44" s="153"/>
      <c r="O44" s="153"/>
      <c r="P44" s="153"/>
      <c r="Q44" s="153"/>
      <c r="R44" s="153"/>
      <c r="S44" s="153"/>
    </row>
    <row r="45" spans="1:19" ht="16.5">
      <c r="A45" s="174" t="s">
        <v>33</v>
      </c>
      <c r="B45" s="198">
        <v>48276.653900503268</v>
      </c>
      <c r="C45" s="198">
        <v>52059.753410012207</v>
      </c>
      <c r="D45" s="198">
        <v>52522.58174122261</v>
      </c>
      <c r="E45" s="198">
        <f t="shared" si="6"/>
        <v>462.82833121040312</v>
      </c>
      <c r="F45" s="198">
        <f t="shared" si="7"/>
        <v>4245.9278407193415</v>
      </c>
      <c r="G45" s="129">
        <f t="shared" si="8"/>
        <v>0.889032891810416</v>
      </c>
      <c r="H45" s="129">
        <v>9.1476745083199518</v>
      </c>
      <c r="I45" s="129">
        <v>8.9821234621755508</v>
      </c>
      <c r="J45" s="132">
        <v>8.7857247036856592</v>
      </c>
      <c r="K45" s="152"/>
      <c r="M45" s="153"/>
      <c r="N45" s="153"/>
      <c r="O45" s="153"/>
      <c r="P45" s="153"/>
      <c r="Q45" s="153"/>
      <c r="R45" s="153"/>
      <c r="S45" s="153"/>
    </row>
    <row r="46" spans="1:19">
      <c r="A46" s="175" t="s">
        <v>27</v>
      </c>
      <c r="B46" s="200">
        <v>38793.059939372099</v>
      </c>
      <c r="C46" s="200">
        <v>40915.867301243845</v>
      </c>
      <c r="D46" s="200">
        <v>41002.515994514288</v>
      </c>
      <c r="E46" s="199">
        <f t="shared" si="6"/>
        <v>86.648693270442891</v>
      </c>
      <c r="F46" s="199">
        <f t="shared" si="7"/>
        <v>2209.4560551421891</v>
      </c>
      <c r="G46" s="130">
        <f t="shared" si="8"/>
        <v>0.21177283774162786</v>
      </c>
      <c r="H46" s="184">
        <v>6.3023958393295629</v>
      </c>
      <c r="I46" s="184">
        <v>6.5160642607168882</v>
      </c>
      <c r="J46" s="185">
        <v>5.6860538790946862</v>
      </c>
      <c r="K46" s="152"/>
      <c r="M46" s="153"/>
      <c r="N46" s="153"/>
      <c r="O46" s="153"/>
      <c r="P46" s="153"/>
      <c r="Q46" s="153"/>
      <c r="R46" s="153"/>
      <c r="S46" s="153"/>
    </row>
    <row r="47" spans="1:19">
      <c r="A47" s="175" t="s">
        <v>34</v>
      </c>
      <c r="B47" s="200">
        <v>6393.299912565978</v>
      </c>
      <c r="C47" s="200">
        <v>7800.8798911104077</v>
      </c>
      <c r="D47" s="200">
        <v>8137.2150196058701</v>
      </c>
      <c r="E47" s="199">
        <f t="shared" si="6"/>
        <v>336.33512849546241</v>
      </c>
      <c r="F47" s="199">
        <f t="shared" si="7"/>
        <v>1743.9151070398921</v>
      </c>
      <c r="G47" s="130">
        <f t="shared" si="8"/>
        <v>4.3115024611356647</v>
      </c>
      <c r="H47" s="184">
        <v>20.390110921683629</v>
      </c>
      <c r="I47" s="184">
        <v>24.282191618017706</v>
      </c>
      <c r="J47" s="185">
        <v>27.2645612279792</v>
      </c>
      <c r="K47" s="152"/>
      <c r="M47" s="153"/>
      <c r="N47" s="153"/>
      <c r="O47" s="153"/>
      <c r="P47" s="153"/>
      <c r="Q47" s="153"/>
      <c r="R47" s="153"/>
      <c r="S47" s="153"/>
    </row>
    <row r="48" spans="1:19">
      <c r="A48" s="175" t="s">
        <v>106</v>
      </c>
      <c r="B48" s="200">
        <v>3090.2940485651911</v>
      </c>
      <c r="C48" s="200">
        <v>3343.0062176579522</v>
      </c>
      <c r="D48" s="200">
        <v>3382.8507271024509</v>
      </c>
      <c r="E48" s="199">
        <f t="shared" si="6"/>
        <v>39.844509444498726</v>
      </c>
      <c r="F48" s="199">
        <f t="shared" si="7"/>
        <v>292.55667853725981</v>
      </c>
      <c r="G48" s="130">
        <f t="shared" si="8"/>
        <v>1.1918766179386004</v>
      </c>
      <c r="H48" s="184">
        <v>8.9743850143530608</v>
      </c>
      <c r="I48" s="184">
        <v>8.5579323414891206</v>
      </c>
      <c r="J48" s="185">
        <v>9.466880646296147</v>
      </c>
      <c r="K48" s="152"/>
      <c r="M48" s="153"/>
      <c r="N48" s="153"/>
      <c r="O48" s="153"/>
      <c r="P48" s="153"/>
      <c r="Q48" s="153"/>
      <c r="R48" s="153"/>
      <c r="S48" s="153"/>
    </row>
    <row r="49" spans="1:19" ht="16.5">
      <c r="A49" s="174" t="s">
        <v>29</v>
      </c>
      <c r="B49" s="198">
        <v>6807.0519570050765</v>
      </c>
      <c r="C49" s="198">
        <v>6440.6801640168651</v>
      </c>
      <c r="D49" s="198">
        <v>6412.6860123273773</v>
      </c>
      <c r="E49" s="198">
        <f t="shared" si="6"/>
        <v>-27.994151689487808</v>
      </c>
      <c r="F49" s="198">
        <f t="shared" si="7"/>
        <v>-394.36594467769919</v>
      </c>
      <c r="G49" s="129">
        <f t="shared" si="8"/>
        <v>-0.43464589106422369</v>
      </c>
      <c r="H49" s="129">
        <v>-6.0337892628032535</v>
      </c>
      <c r="I49" s="129">
        <v>-6.1198518838077263</v>
      </c>
      <c r="J49" s="132">
        <v>-5.8226256047571212</v>
      </c>
      <c r="K49" s="152"/>
      <c r="M49" s="153"/>
      <c r="N49" s="153"/>
      <c r="O49" s="153"/>
      <c r="P49" s="153"/>
      <c r="Q49" s="153"/>
      <c r="R49" s="153"/>
      <c r="S49" s="153"/>
    </row>
    <row r="50" spans="1:19" ht="16.5">
      <c r="A50" s="174" t="s">
        <v>30</v>
      </c>
      <c r="B50" s="198">
        <v>29.901781140000004</v>
      </c>
      <c r="C50" s="198">
        <v>47.503644879999996</v>
      </c>
      <c r="D50" s="198">
        <v>47.459784499999998</v>
      </c>
      <c r="E50" s="198">
        <f t="shared" si="6"/>
        <v>-4.3860379999998145E-2</v>
      </c>
      <c r="F50" s="198">
        <f t="shared" si="7"/>
        <v>17.558003359999994</v>
      </c>
      <c r="G50" s="129">
        <f t="shared" si="8"/>
        <v>-9.2330557183127354E-2</v>
      </c>
      <c r="H50" s="129">
        <v>125.4696691273636</v>
      </c>
      <c r="I50" s="129">
        <v>108.22726851427166</v>
      </c>
      <c r="J50" s="132">
        <v>58.751897279119703</v>
      </c>
      <c r="K50" s="152"/>
      <c r="M50" s="153"/>
      <c r="N50" s="153"/>
      <c r="O50" s="153"/>
      <c r="P50" s="153"/>
      <c r="Q50" s="153"/>
      <c r="R50" s="153"/>
      <c r="S50" s="153"/>
    </row>
    <row r="51" spans="1:19" ht="16.5">
      <c r="A51" s="174" t="s">
        <v>31</v>
      </c>
      <c r="B51" s="198">
        <v>1719.6304137438997</v>
      </c>
      <c r="C51" s="198">
        <v>1584.781932378</v>
      </c>
      <c r="D51" s="198">
        <v>1584.5905323507002</v>
      </c>
      <c r="E51" s="198">
        <f t="shared" si="6"/>
        <v>-0.19140002729977823</v>
      </c>
      <c r="F51" s="198">
        <f t="shared" si="7"/>
        <v>-135.03988139319949</v>
      </c>
      <c r="G51" s="129">
        <f t="shared" si="8"/>
        <v>-1.2077373131871735E-2</v>
      </c>
      <c r="H51" s="129">
        <v>-8.8287216877371719</v>
      </c>
      <c r="I51" s="129">
        <v>-6.3483704025442478</v>
      </c>
      <c r="J51" s="132">
        <v>-7.7165449548138554</v>
      </c>
      <c r="K51" s="152"/>
      <c r="M51" s="153"/>
      <c r="N51" s="153"/>
      <c r="O51" s="153"/>
      <c r="P51" s="153"/>
      <c r="Q51" s="153"/>
      <c r="R51" s="153"/>
      <c r="S51" s="153"/>
    </row>
    <row r="52" spans="1:19" ht="17.25" thickBot="1">
      <c r="A52" s="177" t="s">
        <v>35</v>
      </c>
      <c r="B52" s="204">
        <v>1172.1929424541399</v>
      </c>
      <c r="C52" s="204">
        <v>999.97880742999996</v>
      </c>
      <c r="D52" s="204">
        <v>967.23580743000002</v>
      </c>
      <c r="E52" s="204">
        <f t="shared" si="6"/>
        <v>-32.742999999999938</v>
      </c>
      <c r="F52" s="204">
        <f t="shared" si="7"/>
        <v>-204.95713502413992</v>
      </c>
      <c r="G52" s="133">
        <f t="shared" si="8"/>
        <v>-3.2743693923025461</v>
      </c>
      <c r="H52" s="133">
        <v>-16.804767681702387</v>
      </c>
      <c r="I52" s="133">
        <v>-16.229620504910372</v>
      </c>
      <c r="J52" s="134">
        <v>-17.484931669613644</v>
      </c>
      <c r="K52" s="152"/>
      <c r="M52" s="153"/>
      <c r="N52" s="153"/>
      <c r="O52" s="153"/>
      <c r="P52" s="153"/>
      <c r="Q52" s="153"/>
      <c r="R52" s="153"/>
      <c r="S52" s="153"/>
    </row>
    <row r="53" spans="1:19">
      <c r="K53" s="152"/>
    </row>
    <row r="56" spans="1:19">
      <c r="H56" s="152"/>
      <c r="I56" s="152"/>
      <c r="J56" s="152"/>
    </row>
    <row r="57" spans="1:19">
      <c r="H57" s="152"/>
      <c r="I57" s="152"/>
      <c r="J57" s="152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4"/>
  <sheetViews>
    <sheetView topLeftCell="A10" zoomScale="90" zoomScaleNormal="90" workbookViewId="0">
      <selection activeCell="D8" sqref="D8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5" ht="15.75" thickBot="1">
      <c r="A1" s="32" t="s">
        <v>111</v>
      </c>
    </row>
    <row r="2" spans="1:5" ht="17.25" thickBot="1">
      <c r="A2" s="51" t="s">
        <v>36</v>
      </c>
      <c r="B2" s="138">
        <v>43768</v>
      </c>
      <c r="C2" s="205">
        <v>43799</v>
      </c>
    </row>
    <row r="3" spans="1:5" ht="15.75">
      <c r="A3" s="52"/>
      <c r="B3" s="101"/>
      <c r="C3" s="101"/>
    </row>
    <row r="4" spans="1:5" ht="15.75">
      <c r="A4" s="52" t="s">
        <v>37</v>
      </c>
      <c r="B4" s="102">
        <v>6.5</v>
      </c>
      <c r="C4" s="102">
        <v>6.5</v>
      </c>
    </row>
    <row r="5" spans="1:5" ht="15.75">
      <c r="A5" s="52"/>
      <c r="B5" s="102"/>
      <c r="C5" s="102"/>
    </row>
    <row r="6" spans="1:5" ht="15.75">
      <c r="A6" s="52" t="s">
        <v>38</v>
      </c>
      <c r="B6" s="102">
        <v>10.25</v>
      </c>
      <c r="C6" s="102">
        <v>10.25</v>
      </c>
    </row>
    <row r="7" spans="1:5" ht="15.75">
      <c r="A7" s="52"/>
      <c r="B7" s="113"/>
      <c r="C7" s="113"/>
    </row>
    <row r="8" spans="1:5" ht="15.75">
      <c r="A8" s="52" t="s">
        <v>39</v>
      </c>
      <c r="B8" s="102">
        <v>11.25</v>
      </c>
      <c r="C8" s="102">
        <v>11.25</v>
      </c>
    </row>
    <row r="9" spans="1:5" ht="15.75">
      <c r="A9" s="52"/>
      <c r="B9" s="102"/>
      <c r="C9" s="102"/>
    </row>
    <row r="10" spans="1:5" ht="15.75">
      <c r="A10" s="52" t="s">
        <v>40</v>
      </c>
      <c r="B10" s="102">
        <v>10.666247419438784</v>
      </c>
      <c r="C10" s="102">
        <v>10.039999999999999</v>
      </c>
      <c r="D10" s="140"/>
    </row>
    <row r="11" spans="1:5" ht="15.75">
      <c r="A11" s="52"/>
      <c r="B11" s="102"/>
      <c r="C11" s="102"/>
      <c r="D11" s="140"/>
    </row>
    <row r="12" spans="1:5" ht="15.75">
      <c r="A12" s="52" t="s">
        <v>41</v>
      </c>
      <c r="B12" s="102">
        <v>5.616337523125674</v>
      </c>
      <c r="C12" s="102">
        <v>5.49</v>
      </c>
      <c r="D12" s="140"/>
    </row>
    <row r="13" spans="1:5" ht="16.5" thickBot="1">
      <c r="A13" s="52"/>
      <c r="B13" s="83"/>
      <c r="C13" s="83"/>
    </row>
    <row r="14" spans="1:5" ht="17.25" thickBot="1">
      <c r="A14" s="51" t="s">
        <v>118</v>
      </c>
      <c r="B14" s="138">
        <f>B2</f>
        <v>43768</v>
      </c>
      <c r="C14" s="205">
        <f>C2</f>
        <v>43799</v>
      </c>
    </row>
    <row r="15" spans="1:5" ht="15.75">
      <c r="A15" s="52"/>
      <c r="B15" s="83"/>
      <c r="C15" s="83"/>
    </row>
    <row r="16" spans="1:5" ht="15.75">
      <c r="A16" s="52" t="s">
        <v>117</v>
      </c>
      <c r="B16" s="135">
        <v>32469.696831540001</v>
      </c>
      <c r="C16" s="135">
        <v>29752.377189999999</v>
      </c>
      <c r="D16" s="137"/>
      <c r="E16" s="137"/>
    </row>
    <row r="17" spans="1:5" ht="15.75">
      <c r="A17" s="52" t="s">
        <v>46</v>
      </c>
      <c r="B17" s="135">
        <v>203.56881037999847</v>
      </c>
      <c r="C17" s="135">
        <f>C16-B16</f>
        <v>-2717.3196415400016</v>
      </c>
      <c r="E17" s="225"/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38">
        <f>B2</f>
        <v>43768</v>
      </c>
      <c r="C19" s="205">
        <f>C2</f>
        <v>43799</v>
      </c>
    </row>
    <row r="20" spans="1:5" ht="15.75">
      <c r="A20" s="52"/>
      <c r="B20" s="83"/>
      <c r="C20" s="83"/>
    </row>
    <row r="21" spans="1:5" ht="16.5">
      <c r="A21" s="53" t="s">
        <v>112</v>
      </c>
      <c r="B21" s="208">
        <v>14.97935</v>
      </c>
      <c r="C21" s="208">
        <v>14.734349999999999</v>
      </c>
    </row>
    <row r="22" spans="1:5" ht="15.75">
      <c r="A22" s="52" t="s">
        <v>115</v>
      </c>
      <c r="B22" s="208">
        <v>6.6758570966029898E-2</v>
      </c>
      <c r="C22" s="208">
        <f t="shared" ref="C22" si="0">1/C21</f>
        <v>6.7868619925548129E-2</v>
      </c>
      <c r="E22" s="140"/>
    </row>
    <row r="23" spans="1:5" ht="16.5">
      <c r="A23" s="53" t="s">
        <v>113</v>
      </c>
      <c r="B23" s="208">
        <v>19.3566</v>
      </c>
      <c r="C23" s="208">
        <v>19.042149999999999</v>
      </c>
    </row>
    <row r="24" spans="1:5" ht="15.75">
      <c r="A24" s="52" t="s">
        <v>116</v>
      </c>
      <c r="B24" s="208">
        <v>5.1661965427812734E-2</v>
      </c>
      <c r="C24" s="208">
        <f t="shared" ref="C24" si="1">1/C23</f>
        <v>5.2515078391883269E-2</v>
      </c>
    </row>
    <row r="25" spans="1:5" ht="16.5">
      <c r="A25" s="53" t="s">
        <v>47</v>
      </c>
      <c r="B25" s="208">
        <v>7.2542</v>
      </c>
      <c r="C25" s="208">
        <v>7.4294000000000002</v>
      </c>
    </row>
    <row r="26" spans="1:5" ht="15.75">
      <c r="A26" s="52" t="s">
        <v>114</v>
      </c>
      <c r="B26" s="208">
        <v>0.13785117587053017</v>
      </c>
      <c r="C26" s="208">
        <f t="shared" ref="C26" si="2">1/C25</f>
        <v>0.13460037149702533</v>
      </c>
    </row>
    <row r="27" spans="1:5" ht="16.5">
      <c r="A27" s="53" t="s">
        <v>48</v>
      </c>
      <c r="B27" s="208">
        <v>16.7211</v>
      </c>
      <c r="C27" s="208">
        <v>16.223549999999999</v>
      </c>
    </row>
    <row r="28" spans="1:5" ht="15.75">
      <c r="A28" s="52" t="s">
        <v>49</v>
      </c>
      <c r="B28" s="208">
        <v>5.9804677921907051E-2</v>
      </c>
      <c r="C28" s="208">
        <f t="shared" ref="C28" si="3">1/C27</f>
        <v>6.163879052365235E-2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38">
        <f>B2</f>
        <v>43768</v>
      </c>
      <c r="C30" s="205">
        <f>C2</f>
        <v>43799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3.0153102423883524</v>
      </c>
      <c r="C32" s="16">
        <v>2.5</v>
      </c>
    </row>
    <row r="33" spans="1:4" ht="15.75">
      <c r="A33" s="52" t="s">
        <v>44</v>
      </c>
      <c r="B33" s="16">
        <v>2.5572380602492615</v>
      </c>
      <c r="C33" s="16">
        <v>2.7</v>
      </c>
      <c r="D33" s="136"/>
    </row>
    <row r="34" spans="1:4" ht="16.5" thickBot="1">
      <c r="A34" s="54" t="s">
        <v>45</v>
      </c>
      <c r="B34" s="85">
        <v>0.18815726942334265</v>
      </c>
      <c r="C34" s="85">
        <v>0.1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zoomScale="90" zoomScaleNormal="90" workbookViewId="0">
      <selection activeCell="E36" sqref="E36"/>
    </sheetView>
  </sheetViews>
  <sheetFormatPr defaultRowHeight="15"/>
  <cols>
    <col min="1" max="3" width="9.140625" style="223"/>
    <col min="4" max="4" width="10.85546875" style="223" customWidth="1"/>
    <col min="5" max="16384" width="9.140625" style="223"/>
  </cols>
  <sheetData>
    <row r="1" spans="2:11">
      <c r="B1" s="221" t="s">
        <v>119</v>
      </c>
      <c r="C1" s="222"/>
      <c r="D1" s="222"/>
      <c r="E1" s="222"/>
      <c r="F1" s="222"/>
      <c r="G1" s="222"/>
      <c r="H1" s="222"/>
      <c r="I1" s="222"/>
      <c r="J1" s="222"/>
      <c r="K1" s="222"/>
    </row>
    <row r="18" spans="2:16">
      <c r="B18" s="221" t="s">
        <v>120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</row>
    <row r="20" spans="2:16">
      <c r="P20" s="223" t="s">
        <v>109</v>
      </c>
    </row>
    <row r="35" spans="1:16">
      <c r="A35" s="224" t="s">
        <v>97</v>
      </c>
    </row>
    <row r="44" spans="1:16">
      <c r="A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</row>
    <row r="46" spans="1:16">
      <c r="P46" s="223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1516"/>
  <sheetViews>
    <sheetView tabSelected="1" topLeftCell="A64" zoomScale="80" zoomScaleNormal="80" workbookViewId="0">
      <selection activeCell="N13" sqref="N13"/>
    </sheetView>
  </sheetViews>
  <sheetFormatPr defaultRowHeight="12.75"/>
  <cols>
    <col min="1" max="1" width="52.42578125" style="104" customWidth="1"/>
    <col min="2" max="10" width="12.140625" style="104" customWidth="1"/>
    <col min="11" max="11" width="11" style="104" customWidth="1"/>
    <col min="12" max="19" width="7.7109375" style="104" customWidth="1"/>
    <col min="20" max="16384" width="9.140625" style="104"/>
  </cols>
  <sheetData>
    <row r="1" spans="1:20" ht="20.25" thickBot="1">
      <c r="A1" s="266" t="s">
        <v>98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20" ht="19.5" customHeight="1">
      <c r="A2" s="268" t="s">
        <v>123</v>
      </c>
      <c r="B2" s="269"/>
      <c r="C2" s="269"/>
      <c r="D2" s="269"/>
      <c r="E2" s="269"/>
      <c r="F2" s="269"/>
      <c r="G2" s="269"/>
      <c r="H2" s="269"/>
      <c r="I2" s="269"/>
      <c r="J2" s="270"/>
    </row>
    <row r="3" spans="1:20" ht="19.5" customHeight="1">
      <c r="A3" s="271"/>
      <c r="B3" s="272"/>
      <c r="C3" s="272"/>
      <c r="D3" s="272"/>
      <c r="E3" s="272"/>
      <c r="F3" s="272"/>
      <c r="G3" s="272"/>
      <c r="H3" s="272"/>
      <c r="I3" s="272"/>
      <c r="J3" s="273"/>
    </row>
    <row r="4" spans="1:20" ht="16.5">
      <c r="A4" s="114"/>
      <c r="B4" s="262" t="s">
        <v>95</v>
      </c>
      <c r="C4" s="264"/>
      <c r="D4" s="263"/>
      <c r="E4" s="262" t="s">
        <v>1</v>
      </c>
      <c r="F4" s="263"/>
      <c r="G4" s="115" t="s">
        <v>2</v>
      </c>
      <c r="H4" s="262" t="s">
        <v>93</v>
      </c>
      <c r="I4" s="264"/>
      <c r="J4" s="265"/>
    </row>
    <row r="5" spans="1:20" ht="17.25" thickBot="1">
      <c r="A5" s="116"/>
      <c r="B5" s="166">
        <v>43434</v>
      </c>
      <c r="C5" s="148">
        <v>43768</v>
      </c>
      <c r="D5" s="148">
        <v>43799</v>
      </c>
      <c r="E5" s="149" t="s">
        <v>4</v>
      </c>
      <c r="F5" s="141" t="s">
        <v>5</v>
      </c>
      <c r="G5" s="149" t="s">
        <v>4</v>
      </c>
      <c r="H5" s="206">
        <v>43738</v>
      </c>
      <c r="I5" s="206">
        <v>43769</v>
      </c>
      <c r="J5" s="207">
        <v>43799</v>
      </c>
    </row>
    <row r="6" spans="1:20" ht="17.25" thickTop="1">
      <c r="A6" s="119" t="s">
        <v>50</v>
      </c>
      <c r="B6" s="282">
        <v>29675.269154788744</v>
      </c>
      <c r="C6" s="178">
        <v>33349.535773764255</v>
      </c>
      <c r="D6" s="178">
        <v>31564.356927555848</v>
      </c>
      <c r="E6" s="178">
        <v>-1785.1788462084078</v>
      </c>
      <c r="F6" s="178">
        <v>1889.0877727671032</v>
      </c>
      <c r="G6" s="178">
        <v>-5.3529346204956454</v>
      </c>
      <c r="H6" s="178">
        <v>1.6512931519912399</v>
      </c>
      <c r="I6" s="178">
        <v>1.1528501329645309</v>
      </c>
      <c r="J6" s="284">
        <v>6.3658656739167441</v>
      </c>
      <c r="K6" s="152"/>
      <c r="L6" s="152"/>
      <c r="M6" s="152"/>
      <c r="N6" s="152"/>
      <c r="O6" s="152"/>
      <c r="P6" s="152"/>
      <c r="Q6" s="152"/>
      <c r="R6" s="152"/>
      <c r="S6" s="152"/>
      <c r="T6" s="152"/>
    </row>
    <row r="7" spans="1:20" ht="16.5">
      <c r="A7" s="119" t="s">
        <v>51</v>
      </c>
      <c r="B7" s="180">
        <v>28541.030574168744</v>
      </c>
      <c r="C7" s="178">
        <v>32541.217403644318</v>
      </c>
      <c r="D7" s="178">
        <v>29656.972508945848</v>
      </c>
      <c r="E7" s="178">
        <v>-2884.2448946984696</v>
      </c>
      <c r="F7" s="178">
        <v>1115.9419347771036</v>
      </c>
      <c r="G7" s="178">
        <v>-8.8633589177750309</v>
      </c>
      <c r="H7" s="178">
        <v>-2.6425542753392222</v>
      </c>
      <c r="I7" s="178">
        <v>2.2197353880845156</v>
      </c>
      <c r="J7" s="284">
        <v>3.909956691567757</v>
      </c>
      <c r="K7" s="152"/>
      <c r="L7" s="152"/>
      <c r="M7" s="152"/>
      <c r="N7" s="152"/>
      <c r="O7" s="152"/>
      <c r="P7" s="152"/>
      <c r="Q7" s="152"/>
      <c r="R7" s="152"/>
      <c r="S7" s="152"/>
    </row>
    <row r="8" spans="1:20" ht="16.5">
      <c r="A8" s="107" t="s">
        <v>52</v>
      </c>
      <c r="B8" s="184">
        <v>8473.77207662</v>
      </c>
      <c r="C8" s="182">
        <v>11722.811462220001</v>
      </c>
      <c r="D8" s="182">
        <v>11313.315145659999</v>
      </c>
      <c r="E8" s="182">
        <v>-409.49631656000201</v>
      </c>
      <c r="F8" s="182">
        <v>2839.543069039999</v>
      </c>
      <c r="G8" s="182">
        <v>-3.4931579159122208</v>
      </c>
      <c r="H8" s="182">
        <v>18.61193719438505</v>
      </c>
      <c r="I8" s="182">
        <v>20.547177980191435</v>
      </c>
      <c r="J8" s="285">
        <v>33.509788124636799</v>
      </c>
      <c r="K8" s="152"/>
      <c r="L8" s="152"/>
      <c r="M8" s="152"/>
      <c r="N8" s="152"/>
      <c r="O8" s="152"/>
      <c r="P8" s="152"/>
      <c r="Q8" s="152"/>
      <c r="R8" s="152"/>
      <c r="S8" s="152"/>
    </row>
    <row r="9" spans="1:20" ht="16.5">
      <c r="A9" s="107" t="s">
        <v>53</v>
      </c>
      <c r="B9" s="184">
        <v>19904.398432019996</v>
      </c>
      <c r="C9" s="182">
        <v>20713.726978980001</v>
      </c>
      <c r="D9" s="182">
        <v>18230.164544399999</v>
      </c>
      <c r="E9" s="182">
        <v>-2483.5624345800024</v>
      </c>
      <c r="F9" s="182">
        <v>-1674.2338876199974</v>
      </c>
      <c r="G9" s="182">
        <v>-11.989935162804287</v>
      </c>
      <c r="H9" s="182">
        <v>-12.149256253288755</v>
      </c>
      <c r="I9" s="182">
        <v>-5.718217862768455</v>
      </c>
      <c r="J9" s="285">
        <v>-8.4113764771040422</v>
      </c>
      <c r="K9" s="152"/>
      <c r="L9" s="152"/>
      <c r="M9" s="152"/>
      <c r="N9" s="152"/>
      <c r="O9" s="152"/>
      <c r="P9" s="152"/>
      <c r="Q9" s="152"/>
      <c r="R9" s="152"/>
      <c r="S9" s="152"/>
    </row>
    <row r="10" spans="1:20" ht="16.5">
      <c r="A10" s="107" t="s">
        <v>54</v>
      </c>
      <c r="B10" s="184">
        <v>163.11395852874932</v>
      </c>
      <c r="C10" s="182">
        <v>104.93285544431507</v>
      </c>
      <c r="D10" s="182">
        <v>113.74671188584988</v>
      </c>
      <c r="E10" s="182">
        <v>8.81385644153481</v>
      </c>
      <c r="F10" s="182">
        <v>-49.367246642899445</v>
      </c>
      <c r="G10" s="182">
        <v>8.3995202496057715</v>
      </c>
      <c r="H10" s="182">
        <v>-27.430714143949658</v>
      </c>
      <c r="I10" s="182">
        <v>-25.123110930144449</v>
      </c>
      <c r="J10" s="285">
        <v>-30.265494803866417</v>
      </c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20" ht="16.5">
      <c r="A11" s="107" t="s">
        <v>94</v>
      </c>
      <c r="B11" s="184">
        <v>-0.25389299999999998</v>
      </c>
      <c r="C11" s="182">
        <v>-0.25389299999999998</v>
      </c>
      <c r="D11" s="182">
        <v>-0.25389299999999998</v>
      </c>
      <c r="E11" s="182">
        <v>0</v>
      </c>
      <c r="F11" s="182">
        <v>0</v>
      </c>
      <c r="G11" s="182">
        <v>0</v>
      </c>
      <c r="H11" s="182">
        <v>0</v>
      </c>
      <c r="I11" s="182">
        <v>0</v>
      </c>
      <c r="J11" s="285">
        <v>0</v>
      </c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20" ht="16.5">
      <c r="A12" s="119" t="s">
        <v>55</v>
      </c>
      <c r="B12" s="180">
        <v>1134.23858062</v>
      </c>
      <c r="C12" s="178">
        <v>808.31837011993571</v>
      </c>
      <c r="D12" s="178">
        <v>1907.3844186099998</v>
      </c>
      <c r="E12" s="178">
        <v>1099.0660484900641</v>
      </c>
      <c r="F12" s="178">
        <v>773.14583798999979</v>
      </c>
      <c r="G12" s="178">
        <v>135.96945079040924</v>
      </c>
      <c r="H12" s="178">
        <v>278.35866443151917</v>
      </c>
      <c r="I12" s="178">
        <v>-28.774575215743809</v>
      </c>
      <c r="J12" s="284">
        <v>68.16430433598731</v>
      </c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20" ht="16.5">
      <c r="A13" s="107" t="s">
        <v>56</v>
      </c>
      <c r="B13" s="184">
        <v>442.38658817999999</v>
      </c>
      <c r="C13" s="182">
        <v>64.125009239935792</v>
      </c>
      <c r="D13" s="182">
        <v>349.04793502999996</v>
      </c>
      <c r="E13" s="182">
        <v>284.92292579006414</v>
      </c>
      <c r="F13" s="182">
        <v>-93.338653150000027</v>
      </c>
      <c r="G13" s="182">
        <v>444.32418672092729</v>
      </c>
      <c r="H13" s="182">
        <v>29.700344653370678</v>
      </c>
      <c r="I13" s="182">
        <v>-87.024292524174484</v>
      </c>
      <c r="J13" s="285">
        <v>-21.098888538642143</v>
      </c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20" ht="16.5">
      <c r="A14" s="107" t="s">
        <v>57</v>
      </c>
      <c r="B14" s="184">
        <v>633.93229783000004</v>
      </c>
      <c r="C14" s="184">
        <v>662.41482540999993</v>
      </c>
      <c r="D14" s="184">
        <v>1475.6020941099998</v>
      </c>
      <c r="E14" s="184">
        <v>813.18726869999989</v>
      </c>
      <c r="F14" s="184">
        <v>841.66979627999979</v>
      </c>
      <c r="G14" s="184">
        <v>122.76103092902244</v>
      </c>
      <c r="H14" s="184">
        <v>552.82703478688552</v>
      </c>
      <c r="I14" s="184">
        <v>13.639463669375942</v>
      </c>
      <c r="J14" s="185">
        <v>132.76966628157319</v>
      </c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20" ht="16.5">
      <c r="A15" s="107" t="s">
        <v>58</v>
      </c>
      <c r="B15" s="184">
        <v>57.919694610000008</v>
      </c>
      <c r="C15" s="182">
        <v>81.778535470000008</v>
      </c>
      <c r="D15" s="182">
        <v>82.734389470000011</v>
      </c>
      <c r="E15" s="182">
        <v>0.9558540000000022</v>
      </c>
      <c r="F15" s="182">
        <v>24.814694860000003</v>
      </c>
      <c r="G15" s="182">
        <v>1.1688323769880355</v>
      </c>
      <c r="H15" s="182">
        <v>43.203446007702638</v>
      </c>
      <c r="I15" s="182">
        <v>41.555310894546238</v>
      </c>
      <c r="J15" s="285">
        <v>42.843276414160641</v>
      </c>
      <c r="K15" s="152"/>
      <c r="L15" s="152"/>
      <c r="M15" s="152"/>
      <c r="N15" s="152"/>
      <c r="O15" s="152"/>
      <c r="P15" s="152"/>
      <c r="Q15" s="152"/>
      <c r="R15" s="152"/>
      <c r="S15" s="152"/>
    </row>
    <row r="16" spans="1:20" ht="16.5">
      <c r="A16" s="120"/>
      <c r="B16" s="184"/>
      <c r="C16" s="182"/>
      <c r="D16" s="182"/>
      <c r="E16" s="182"/>
      <c r="F16" s="182"/>
      <c r="G16" s="182"/>
      <c r="H16" s="182"/>
      <c r="I16" s="182"/>
      <c r="J16" s="285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ht="16.5">
      <c r="A17" s="119" t="s">
        <v>59</v>
      </c>
      <c r="B17" s="180">
        <v>29675.288424288749</v>
      </c>
      <c r="C17" s="178">
        <v>33349.518759494313</v>
      </c>
      <c r="D17" s="178">
        <v>31564.362836285796</v>
      </c>
      <c r="E17" s="178">
        <v>-1785.1559232085165</v>
      </c>
      <c r="F17" s="178">
        <v>1889.0744119970477</v>
      </c>
      <c r="G17" s="178">
        <v>-5.3528686158336143</v>
      </c>
      <c r="H17" s="178">
        <v>1.6512102083891023</v>
      </c>
      <c r="I17" s="178">
        <v>1.1527682679850955</v>
      </c>
      <c r="J17" s="284">
        <v>6.3658165170548813</v>
      </c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ht="16.5">
      <c r="A18" s="119" t="s">
        <v>60</v>
      </c>
      <c r="B18" s="180">
        <v>7188.4182820600017</v>
      </c>
      <c r="C18" s="178">
        <v>7042.8000533200011</v>
      </c>
      <c r="D18" s="178">
        <v>7121.4143967400005</v>
      </c>
      <c r="E18" s="178">
        <v>78.614343419999386</v>
      </c>
      <c r="F18" s="178">
        <v>-67.003885320001245</v>
      </c>
      <c r="G18" s="178">
        <v>1.1162370481175401</v>
      </c>
      <c r="H18" s="178">
        <v>-17.868928884156048</v>
      </c>
      <c r="I18" s="178">
        <v>-7.9031721258210013</v>
      </c>
      <c r="J18" s="284">
        <v>-0.93210888252318114</v>
      </c>
      <c r="K18" s="152"/>
      <c r="L18" s="152"/>
      <c r="M18" s="152"/>
      <c r="N18" s="152"/>
      <c r="O18" s="152"/>
      <c r="P18" s="152"/>
      <c r="Q18" s="152"/>
      <c r="R18" s="152"/>
      <c r="S18" s="152"/>
    </row>
    <row r="19" spans="1:19" ht="16.5">
      <c r="A19" s="107" t="s">
        <v>61</v>
      </c>
      <c r="B19" s="184">
        <v>4360.8529075699998</v>
      </c>
      <c r="C19" s="182">
        <v>4149.0099917400003</v>
      </c>
      <c r="D19" s="182">
        <v>4413.0268232799999</v>
      </c>
      <c r="E19" s="182">
        <v>264.01683153999966</v>
      </c>
      <c r="F19" s="182">
        <v>52.173915710000074</v>
      </c>
      <c r="G19" s="182">
        <v>6.3633693836749927</v>
      </c>
      <c r="H19" s="182">
        <v>-3.5430409750500473</v>
      </c>
      <c r="I19" s="182">
        <v>0.72348009630435683</v>
      </c>
      <c r="J19" s="285">
        <v>1.1964153989104176</v>
      </c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ht="16.5">
      <c r="A20" s="107" t="s">
        <v>62</v>
      </c>
      <c r="B20" s="184">
        <v>2827.5653744900014</v>
      </c>
      <c r="C20" s="184">
        <v>2893.7900615800004</v>
      </c>
      <c r="D20" s="184">
        <v>2708.3875734600006</v>
      </c>
      <c r="E20" s="184">
        <v>-185.40248811999982</v>
      </c>
      <c r="F20" s="184">
        <v>-119.17780103000086</v>
      </c>
      <c r="G20" s="184">
        <v>-6.4069087312702493</v>
      </c>
      <c r="H20" s="184">
        <v>-31.511322932035725</v>
      </c>
      <c r="I20" s="184">
        <v>-17.975557105731355</v>
      </c>
      <c r="J20" s="185">
        <v>-4.2148557237689488</v>
      </c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ht="16.5">
      <c r="A21" s="107" t="s">
        <v>63</v>
      </c>
      <c r="B21" s="184">
        <v>12382.05587523</v>
      </c>
      <c r="C21" s="182">
        <v>16573.254628279999</v>
      </c>
      <c r="D21" s="182">
        <v>15365.446696080002</v>
      </c>
      <c r="E21" s="182">
        <v>-1207.8079321999976</v>
      </c>
      <c r="F21" s="182">
        <v>2983.3908208500015</v>
      </c>
      <c r="G21" s="182">
        <v>-7.2876930891958835</v>
      </c>
      <c r="H21" s="182">
        <v>23.207364653157384</v>
      </c>
      <c r="I21" s="182">
        <v>17.095623245955878</v>
      </c>
      <c r="J21" s="285">
        <v>24.094470667170881</v>
      </c>
      <c r="K21" s="152"/>
      <c r="L21" s="152"/>
      <c r="M21" s="152"/>
      <c r="N21" s="152"/>
      <c r="O21" s="152"/>
      <c r="P21" s="152"/>
      <c r="Q21" s="152"/>
      <c r="R21" s="152"/>
      <c r="S21" s="152"/>
    </row>
    <row r="22" spans="1:19" ht="16.5">
      <c r="A22" s="119" t="s">
        <v>64</v>
      </c>
      <c r="B22" s="180">
        <v>4380.9561360900007</v>
      </c>
      <c r="C22" s="180">
        <v>7212.62439068</v>
      </c>
      <c r="D22" s="180">
        <v>6092.86425478</v>
      </c>
      <c r="E22" s="180">
        <v>-1119.7601359</v>
      </c>
      <c r="F22" s="180">
        <v>1711.9081186899994</v>
      </c>
      <c r="G22" s="180">
        <v>-15.525002762474784</v>
      </c>
      <c r="H22" s="180">
        <v>35.816548004004545</v>
      </c>
      <c r="I22" s="180">
        <v>27.380803464777358</v>
      </c>
      <c r="J22" s="181">
        <v>39.076130084650345</v>
      </c>
      <c r="K22" s="152"/>
      <c r="L22" s="152"/>
      <c r="M22" s="152"/>
      <c r="N22" s="152"/>
      <c r="O22" s="152"/>
      <c r="P22" s="152"/>
      <c r="Q22" s="152"/>
      <c r="R22" s="152"/>
      <c r="S22" s="152"/>
    </row>
    <row r="23" spans="1:19" ht="16.5">
      <c r="A23" s="121" t="s">
        <v>104</v>
      </c>
      <c r="B23" s="180">
        <v>8001.0997391399997</v>
      </c>
      <c r="C23" s="180">
        <v>9360.6302375999985</v>
      </c>
      <c r="D23" s="180">
        <v>9272.5824413000028</v>
      </c>
      <c r="E23" s="180">
        <v>-88.047796299995753</v>
      </c>
      <c r="F23" s="180">
        <v>1271.4827021600031</v>
      </c>
      <c r="G23" s="180">
        <v>-0.94061824968069629</v>
      </c>
      <c r="H23" s="180">
        <v>15.335200540315455</v>
      </c>
      <c r="I23" s="180">
        <v>10.237199419873647</v>
      </c>
      <c r="J23" s="181">
        <v>15.891349234657454</v>
      </c>
      <c r="K23" s="152"/>
      <c r="L23" s="152"/>
      <c r="M23" s="152"/>
      <c r="N23" s="152"/>
      <c r="O23" s="152"/>
      <c r="P23" s="152"/>
      <c r="Q23" s="152"/>
      <c r="R23" s="152"/>
      <c r="S23" s="152"/>
    </row>
    <row r="24" spans="1:19" ht="16.5">
      <c r="A24" s="121" t="s">
        <v>65</v>
      </c>
      <c r="B24" s="180">
        <v>2723.3618673934379</v>
      </c>
      <c r="C24" s="283">
        <v>2984.8473132344152</v>
      </c>
      <c r="D24" s="283">
        <v>2936.0283551030029</v>
      </c>
      <c r="E24" s="283">
        <v>-48.818958131412273</v>
      </c>
      <c r="F24" s="283">
        <v>212.66648770956499</v>
      </c>
      <c r="G24" s="283">
        <v>-1.6355596453780237</v>
      </c>
      <c r="H24" s="283">
        <v>-3.4740009480938028</v>
      </c>
      <c r="I24" s="283">
        <v>2.2601330705421816</v>
      </c>
      <c r="J24" s="181">
        <v>7.8089691368525678</v>
      </c>
      <c r="K24" s="152"/>
      <c r="L24" s="152"/>
      <c r="M24" s="152"/>
      <c r="N24" s="152"/>
      <c r="O24" s="152"/>
      <c r="P24" s="152"/>
      <c r="Q24" s="152"/>
      <c r="R24" s="152"/>
      <c r="S24" s="152"/>
    </row>
    <row r="25" spans="1:19" ht="16.5">
      <c r="A25" s="121" t="s">
        <v>103</v>
      </c>
      <c r="B25" s="180">
        <v>8198.7755550899965</v>
      </c>
      <c r="C25" s="180">
        <v>7609.43504596</v>
      </c>
      <c r="D25" s="180">
        <v>7030.2401825599409</v>
      </c>
      <c r="E25" s="180">
        <v>-579.19486340005915</v>
      </c>
      <c r="F25" s="180">
        <v>-1168.5353725300556</v>
      </c>
      <c r="G25" s="180">
        <v>-7.6115356777710588</v>
      </c>
      <c r="H25" s="180">
        <v>-12.667571677148359</v>
      </c>
      <c r="I25" s="180">
        <v>-15.699954105140435</v>
      </c>
      <c r="J25" s="181">
        <v>-14.252559600861375</v>
      </c>
      <c r="K25" s="152"/>
      <c r="L25" s="152"/>
      <c r="M25" s="152"/>
      <c r="N25" s="152"/>
      <c r="O25" s="152"/>
      <c r="P25" s="152"/>
      <c r="Q25" s="152"/>
      <c r="R25" s="152"/>
      <c r="S25" s="152"/>
    </row>
    <row r="26" spans="1:19" ht="17.25" thickBot="1">
      <c r="A26" s="128" t="s">
        <v>66</v>
      </c>
      <c r="B26" s="188">
        <v>-817.32315548468875</v>
      </c>
      <c r="C26" s="188">
        <v>-860.81828130010035</v>
      </c>
      <c r="D26" s="188">
        <v>-888.7667941971531</v>
      </c>
      <c r="E26" s="188">
        <v>-27.948512897052751</v>
      </c>
      <c r="F26" s="188">
        <v>-71.443638712464349</v>
      </c>
      <c r="G26" s="188">
        <v>3.2467378428397069</v>
      </c>
      <c r="H26" s="188">
        <v>-19.303255598310415</v>
      </c>
      <c r="I26" s="188">
        <v>10.815354412421556</v>
      </c>
      <c r="J26" s="189">
        <v>8.7411739448513259</v>
      </c>
      <c r="K26" s="152"/>
      <c r="L26" s="152"/>
      <c r="M26" s="152"/>
      <c r="N26" s="152"/>
      <c r="O26" s="152"/>
      <c r="P26" s="152"/>
      <c r="Q26" s="152"/>
      <c r="R26" s="152"/>
      <c r="S26" s="152"/>
    </row>
    <row r="27" spans="1:19">
      <c r="A27" s="108"/>
      <c r="B27" s="122"/>
      <c r="C27" s="122"/>
      <c r="D27" s="122"/>
      <c r="E27" s="122"/>
      <c r="F27" s="122"/>
      <c r="G27" s="122"/>
      <c r="H27" s="108"/>
      <c r="I27" s="108"/>
      <c r="J27" s="108"/>
      <c r="K27" s="152"/>
    </row>
    <row r="28" spans="1:19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  <c r="K28" s="152"/>
    </row>
    <row r="29" spans="1:19" ht="19.5" customHeight="1">
      <c r="A29" s="268" t="s">
        <v>102</v>
      </c>
      <c r="B29" s="269"/>
      <c r="C29" s="269"/>
      <c r="D29" s="269"/>
      <c r="E29" s="269"/>
      <c r="F29" s="269"/>
      <c r="G29" s="269"/>
      <c r="H29" s="269"/>
      <c r="I29" s="269"/>
      <c r="J29" s="270"/>
      <c r="K29" s="152"/>
    </row>
    <row r="30" spans="1:19" ht="19.5" customHeight="1">
      <c r="A30" s="271"/>
      <c r="B30" s="272"/>
      <c r="C30" s="272"/>
      <c r="D30" s="272"/>
      <c r="E30" s="272"/>
      <c r="F30" s="272"/>
      <c r="G30" s="272"/>
      <c r="H30" s="272"/>
      <c r="I30" s="272"/>
      <c r="J30" s="273"/>
      <c r="K30" s="152"/>
    </row>
    <row r="31" spans="1:19" ht="16.5">
      <c r="A31" s="143"/>
      <c r="B31" s="262" t="str">
        <f>B4</f>
        <v>N$ Million</v>
      </c>
      <c r="C31" s="264"/>
      <c r="D31" s="263"/>
      <c r="E31" s="262" t="s">
        <v>1</v>
      </c>
      <c r="F31" s="263"/>
      <c r="G31" s="147" t="s">
        <v>2</v>
      </c>
      <c r="H31" s="262" t="str">
        <f>H4</f>
        <v>Annual percentage change</v>
      </c>
      <c r="I31" s="264"/>
      <c r="J31" s="265"/>
      <c r="K31" s="152"/>
    </row>
    <row r="32" spans="1:19" ht="17.25" thickBot="1">
      <c r="A32" s="144"/>
      <c r="B32" s="149">
        <f>B5</f>
        <v>43434</v>
      </c>
      <c r="C32" s="149">
        <f>C5</f>
        <v>43768</v>
      </c>
      <c r="D32" s="117">
        <f>D5</f>
        <v>43799</v>
      </c>
      <c r="E32" s="149" t="s">
        <v>4</v>
      </c>
      <c r="F32" s="141" t="s">
        <v>5</v>
      </c>
      <c r="G32" s="149" t="s">
        <v>4</v>
      </c>
      <c r="H32" s="118">
        <f>H5</f>
        <v>43738</v>
      </c>
      <c r="I32" s="150">
        <f>I5</f>
        <v>43769</v>
      </c>
      <c r="J32" s="139">
        <f>J5</f>
        <v>43799</v>
      </c>
      <c r="K32" s="152"/>
    </row>
    <row r="33" spans="1:19" ht="17.25" thickTop="1">
      <c r="A33" s="145" t="s">
        <v>50</v>
      </c>
      <c r="B33" s="286">
        <v>143816.90377241556</v>
      </c>
      <c r="C33" s="287">
        <v>157075.26714510308</v>
      </c>
      <c r="D33" s="287">
        <v>157582.36570855763</v>
      </c>
      <c r="E33" s="287">
        <v>507.09856345455046</v>
      </c>
      <c r="F33" s="287">
        <v>13765.461936142063</v>
      </c>
      <c r="G33" s="286">
        <v>0.3228379442997209</v>
      </c>
      <c r="H33" s="287">
        <v>8.5017486750270024</v>
      </c>
      <c r="I33" s="287">
        <v>7.2307106305342614</v>
      </c>
      <c r="J33" s="290">
        <v>9.5715187680061291</v>
      </c>
      <c r="K33" s="152"/>
      <c r="L33" s="152"/>
      <c r="M33" s="152"/>
      <c r="N33" s="152"/>
      <c r="O33" s="152"/>
      <c r="P33" s="152"/>
      <c r="Q33" s="152"/>
      <c r="R33" s="152"/>
      <c r="S33" s="152"/>
    </row>
    <row r="34" spans="1:19" ht="16.5">
      <c r="A34" s="121" t="s">
        <v>51</v>
      </c>
      <c r="B34" s="287">
        <v>15734.803873822559</v>
      </c>
      <c r="C34" s="287">
        <v>19690.494247923252</v>
      </c>
      <c r="D34" s="287">
        <v>20641.001377234577</v>
      </c>
      <c r="E34" s="287">
        <v>950.50712931132512</v>
      </c>
      <c r="F34" s="287">
        <v>4906.1975034120187</v>
      </c>
      <c r="G34" s="287">
        <v>4.8272385514730018</v>
      </c>
      <c r="H34" s="287">
        <v>27.037728333871144</v>
      </c>
      <c r="I34" s="287">
        <v>11.773012631364537</v>
      </c>
      <c r="J34" s="290">
        <v>31.180544370014616</v>
      </c>
      <c r="K34" s="152"/>
      <c r="L34" s="152"/>
      <c r="M34" s="152"/>
      <c r="N34" s="152"/>
      <c r="O34" s="152"/>
      <c r="P34" s="152"/>
      <c r="Q34" s="152"/>
      <c r="R34" s="152"/>
      <c r="S34" s="152"/>
    </row>
    <row r="35" spans="1:19" ht="16.5">
      <c r="A35" s="123" t="s">
        <v>67</v>
      </c>
      <c r="B35" s="288">
        <v>108.49912140069755</v>
      </c>
      <c r="C35" s="288">
        <v>218.68172040080387</v>
      </c>
      <c r="D35" s="288">
        <v>118.2258904578039</v>
      </c>
      <c r="E35" s="288">
        <v>-100.45582994299997</v>
      </c>
      <c r="F35" s="288">
        <v>9.7267690571063525</v>
      </c>
      <c r="G35" s="288">
        <v>-45.937003677711466</v>
      </c>
      <c r="H35" s="288">
        <v>4.2754483344689618</v>
      </c>
      <c r="I35" s="288">
        <v>45.278859108062477</v>
      </c>
      <c r="J35" s="291">
        <v>8.9648367023954734</v>
      </c>
      <c r="K35" s="152"/>
      <c r="L35" s="152"/>
      <c r="M35" s="152"/>
      <c r="N35" s="152"/>
      <c r="O35" s="152"/>
      <c r="P35" s="152"/>
      <c r="Q35" s="152"/>
      <c r="R35" s="152"/>
      <c r="S35" s="152"/>
    </row>
    <row r="36" spans="1:19" ht="16.5">
      <c r="A36" s="123" t="s">
        <v>52</v>
      </c>
      <c r="B36" s="288">
        <v>7749.7077793142462</v>
      </c>
      <c r="C36" s="288">
        <v>10371.689491543537</v>
      </c>
      <c r="D36" s="288">
        <v>9485.1237039903099</v>
      </c>
      <c r="E36" s="288">
        <v>-886.56578755322698</v>
      </c>
      <c r="F36" s="288">
        <v>1735.4159246760637</v>
      </c>
      <c r="G36" s="288">
        <v>-8.5479399308673862</v>
      </c>
      <c r="H36" s="288">
        <v>9.5655903021737174</v>
      </c>
      <c r="I36" s="288">
        <v>1.0512168852346804</v>
      </c>
      <c r="J36" s="291">
        <v>22.393307903922377</v>
      </c>
      <c r="K36" s="152"/>
      <c r="L36" s="152"/>
      <c r="M36" s="152"/>
      <c r="N36" s="152"/>
      <c r="O36" s="152"/>
      <c r="P36" s="152"/>
      <c r="Q36" s="152"/>
      <c r="R36" s="152"/>
      <c r="S36" s="152"/>
    </row>
    <row r="37" spans="1:19" ht="16.5">
      <c r="A37" s="123" t="s">
        <v>68</v>
      </c>
      <c r="B37" s="288">
        <v>1172.1929424541399</v>
      </c>
      <c r="C37" s="288">
        <v>999.97880742999996</v>
      </c>
      <c r="D37" s="288">
        <v>967.23580743000002</v>
      </c>
      <c r="E37" s="288">
        <v>-32.742999999999938</v>
      </c>
      <c r="F37" s="288">
        <v>-204.95713502413992</v>
      </c>
      <c r="G37" s="288">
        <v>-3.2743693923025461</v>
      </c>
      <c r="H37" s="288">
        <v>-16.804767681702387</v>
      </c>
      <c r="I37" s="288">
        <v>-16.229620504910372</v>
      </c>
      <c r="J37" s="291">
        <v>-17.484931669613644</v>
      </c>
      <c r="K37" s="152"/>
      <c r="L37" s="152"/>
      <c r="M37" s="152"/>
      <c r="N37" s="152"/>
      <c r="O37" s="152"/>
      <c r="P37" s="152"/>
      <c r="Q37" s="152"/>
      <c r="R37" s="152"/>
      <c r="S37" s="152"/>
    </row>
    <row r="38" spans="1:19" ht="16.5">
      <c r="A38" s="123" t="s">
        <v>69</v>
      </c>
      <c r="B38" s="288">
        <v>6704.4040306534744</v>
      </c>
      <c r="C38" s="288">
        <v>8100.1442285489111</v>
      </c>
      <c r="D38" s="288">
        <v>10070.415975356465</v>
      </c>
      <c r="E38" s="288">
        <v>1970.2717468075543</v>
      </c>
      <c r="F38" s="288">
        <v>3366.0119447029911</v>
      </c>
      <c r="G38" s="288">
        <v>24.32390944180159</v>
      </c>
      <c r="H38" s="288">
        <v>74.443940656029355</v>
      </c>
      <c r="I38" s="288">
        <v>34.812161181719404</v>
      </c>
      <c r="J38" s="291">
        <v>50.205982952595235</v>
      </c>
      <c r="K38" s="152"/>
      <c r="L38" s="152"/>
      <c r="M38" s="152"/>
      <c r="N38" s="152"/>
      <c r="O38" s="152"/>
      <c r="P38" s="152"/>
      <c r="Q38" s="152"/>
      <c r="R38" s="152"/>
      <c r="S38" s="152"/>
    </row>
    <row r="39" spans="1:19" ht="16.5">
      <c r="A39" s="121" t="s">
        <v>55</v>
      </c>
      <c r="B39" s="287">
        <v>128082.09989859301</v>
      </c>
      <c r="C39" s="287">
        <v>137384.77289717982</v>
      </c>
      <c r="D39" s="287">
        <v>136941.36433132304</v>
      </c>
      <c r="E39" s="287">
        <v>-443.4085658567783</v>
      </c>
      <c r="F39" s="287">
        <v>8859.2644327300368</v>
      </c>
      <c r="G39" s="287">
        <v>-0.32274942594156641</v>
      </c>
      <c r="H39" s="287">
        <v>6.3455354223879397</v>
      </c>
      <c r="I39" s="287">
        <v>6.6097643223648817</v>
      </c>
      <c r="J39" s="290">
        <v>6.9168638238631388</v>
      </c>
      <c r="K39" s="152"/>
      <c r="L39" s="152"/>
      <c r="M39" s="152"/>
      <c r="N39" s="152"/>
      <c r="O39" s="152"/>
      <c r="P39" s="152"/>
      <c r="Q39" s="152"/>
      <c r="R39" s="152"/>
      <c r="S39" s="152"/>
    </row>
    <row r="40" spans="1:19" ht="16.5">
      <c r="A40" s="123" t="s">
        <v>70</v>
      </c>
      <c r="B40" s="288">
        <v>6450.0306543017023</v>
      </c>
      <c r="C40" s="288">
        <v>4598.7702734291961</v>
      </c>
      <c r="D40" s="288">
        <v>3591.9730653421966</v>
      </c>
      <c r="E40" s="288">
        <v>-1006.7972080869995</v>
      </c>
      <c r="F40" s="288">
        <v>-2858.0575889595057</v>
      </c>
      <c r="G40" s="288">
        <v>-21.892748457214282</v>
      </c>
      <c r="H40" s="288">
        <v>-32.772506497843679</v>
      </c>
      <c r="I40" s="288">
        <v>-40.227789860239696</v>
      </c>
      <c r="J40" s="291">
        <v>-44.310759779930486</v>
      </c>
      <c r="K40" s="152"/>
      <c r="L40" s="152"/>
      <c r="M40" s="152"/>
      <c r="N40" s="152"/>
      <c r="O40" s="152"/>
      <c r="P40" s="152"/>
      <c r="Q40" s="152"/>
      <c r="R40" s="152"/>
      <c r="S40" s="152"/>
    </row>
    <row r="41" spans="1:19" ht="16.5">
      <c r="A41" s="123" t="s">
        <v>57</v>
      </c>
      <c r="B41" s="288">
        <v>18927.683191161945</v>
      </c>
      <c r="C41" s="288">
        <v>23344.380146170854</v>
      </c>
      <c r="D41" s="288">
        <v>23468.450897598017</v>
      </c>
      <c r="E41" s="288">
        <v>124.07075142716349</v>
      </c>
      <c r="F41" s="288">
        <v>4540.7677064360723</v>
      </c>
      <c r="G41" s="288">
        <v>0.53148017060335917</v>
      </c>
      <c r="H41" s="288">
        <v>22.411187577650196</v>
      </c>
      <c r="I41" s="288">
        <v>25.527972287265428</v>
      </c>
      <c r="J41" s="291">
        <v>23.990087220798003</v>
      </c>
      <c r="K41" s="152"/>
      <c r="L41" s="152"/>
      <c r="M41" s="152"/>
      <c r="N41" s="152"/>
      <c r="O41" s="152"/>
      <c r="P41" s="152"/>
      <c r="Q41" s="152"/>
      <c r="R41" s="152"/>
      <c r="S41" s="152"/>
    </row>
    <row r="42" spans="1:19" ht="16.5">
      <c r="A42" s="123" t="s">
        <v>10</v>
      </c>
      <c r="B42" s="288">
        <v>4897.6005376799994</v>
      </c>
      <c r="C42" s="288">
        <v>6426.2975816522303</v>
      </c>
      <c r="D42" s="288">
        <v>6397.3465309712637</v>
      </c>
      <c r="E42" s="288">
        <v>-28.951050680966546</v>
      </c>
      <c r="F42" s="288">
        <v>1499.7459932912643</v>
      </c>
      <c r="G42" s="288">
        <v>-0.45050902659137648</v>
      </c>
      <c r="H42" s="288">
        <v>14.175356866094788</v>
      </c>
      <c r="I42" s="288">
        <v>17.100081127384215</v>
      </c>
      <c r="J42" s="291">
        <v>30.622056285580527</v>
      </c>
      <c r="K42" s="152"/>
      <c r="L42" s="152"/>
      <c r="M42" s="152"/>
      <c r="N42" s="152"/>
      <c r="O42" s="152"/>
      <c r="P42" s="152"/>
      <c r="Q42" s="152"/>
      <c r="R42" s="152"/>
      <c r="S42" s="152"/>
    </row>
    <row r="43" spans="1:19" ht="16.5">
      <c r="A43" s="123" t="s">
        <v>71</v>
      </c>
      <c r="B43" s="288">
        <v>413.96326865999998</v>
      </c>
      <c r="C43" s="288">
        <v>415.04231692999997</v>
      </c>
      <c r="D43" s="288">
        <v>384.93054696999997</v>
      </c>
      <c r="E43" s="288">
        <v>-30.111769960000004</v>
      </c>
      <c r="F43" s="288">
        <v>-29.032721690000017</v>
      </c>
      <c r="G43" s="288">
        <v>-7.2551083905688927</v>
      </c>
      <c r="H43" s="288">
        <v>-14.05386643587623</v>
      </c>
      <c r="I43" s="288">
        <v>-6.1262378514877298</v>
      </c>
      <c r="J43" s="291">
        <v>-7.0133569541034433</v>
      </c>
      <c r="K43" s="152"/>
      <c r="L43" s="152"/>
      <c r="M43" s="152"/>
      <c r="N43" s="152"/>
      <c r="O43" s="152"/>
      <c r="P43" s="152"/>
      <c r="Q43" s="152"/>
      <c r="R43" s="152"/>
      <c r="S43" s="152"/>
    </row>
    <row r="44" spans="1:19" ht="16.5">
      <c r="A44" s="123" t="s">
        <v>12</v>
      </c>
      <c r="B44" s="288">
        <v>1669.1508149000001</v>
      </c>
      <c r="C44" s="288">
        <v>1288.9552195356093</v>
      </c>
      <c r="D44" s="288">
        <v>1227.1437906456094</v>
      </c>
      <c r="E44" s="288">
        <v>-61.811428889999888</v>
      </c>
      <c r="F44" s="288">
        <v>-442.00702425439067</v>
      </c>
      <c r="G44" s="288">
        <v>-4.7954675192106038</v>
      </c>
      <c r="H44" s="288">
        <v>-16.441058350653677</v>
      </c>
      <c r="I44" s="288">
        <v>-20.815484288704084</v>
      </c>
      <c r="J44" s="291">
        <v>-26.480951889351687</v>
      </c>
      <c r="K44" s="152"/>
      <c r="L44" s="152"/>
      <c r="M44" s="152"/>
      <c r="N44" s="152"/>
      <c r="O44" s="152"/>
      <c r="P44" s="152"/>
      <c r="Q44" s="152"/>
      <c r="R44" s="152"/>
      <c r="S44" s="152"/>
    </row>
    <row r="45" spans="1:19" ht="16.5">
      <c r="A45" s="123" t="s">
        <v>72</v>
      </c>
      <c r="B45" s="288">
        <v>38861.860094407122</v>
      </c>
      <c r="C45" s="288">
        <v>41109.947510174876</v>
      </c>
      <c r="D45" s="288">
        <v>41233.919871015249</v>
      </c>
      <c r="E45" s="288">
        <v>123.97236084037286</v>
      </c>
      <c r="F45" s="288">
        <v>2372.0597766081264</v>
      </c>
      <c r="G45" s="288">
        <v>0.30156292661207829</v>
      </c>
      <c r="H45" s="288">
        <v>6.6695792600580006</v>
      </c>
      <c r="I45" s="288">
        <v>6.3682813208039306</v>
      </c>
      <c r="J45" s="291">
        <v>6.1038246003811452</v>
      </c>
      <c r="K45" s="152"/>
      <c r="L45" s="152"/>
      <c r="M45" s="152"/>
      <c r="N45" s="152"/>
      <c r="O45" s="152"/>
      <c r="P45" s="152"/>
      <c r="Q45" s="152"/>
      <c r="R45" s="152"/>
      <c r="S45" s="152"/>
    </row>
    <row r="46" spans="1:19" ht="16.5">
      <c r="A46" s="123" t="s">
        <v>14</v>
      </c>
      <c r="B46" s="288">
        <v>56861.811337482235</v>
      </c>
      <c r="C46" s="288">
        <v>60201.37984928707</v>
      </c>
      <c r="D46" s="288">
        <v>60637.599628780699</v>
      </c>
      <c r="E46" s="288">
        <v>436.21977949362918</v>
      </c>
      <c r="F46" s="288">
        <v>3775.7882912984642</v>
      </c>
      <c r="G46" s="288">
        <v>0.7246009652697154</v>
      </c>
      <c r="H46" s="288">
        <v>6.6079076550267217</v>
      </c>
      <c r="I46" s="288">
        <v>6.797381139449584</v>
      </c>
      <c r="J46" s="291">
        <v>6.6402884510461178</v>
      </c>
      <c r="K46" s="152"/>
      <c r="L46" s="152"/>
      <c r="M46" s="152"/>
      <c r="N46" s="152"/>
      <c r="O46" s="152"/>
      <c r="P46" s="152"/>
      <c r="Q46" s="152"/>
      <c r="R46" s="152"/>
      <c r="S46" s="152"/>
    </row>
    <row r="47" spans="1:19" ht="16.5">
      <c r="A47" s="124"/>
      <c r="B47" s="287"/>
      <c r="C47" s="287"/>
      <c r="D47" s="287"/>
      <c r="E47" s="287"/>
      <c r="F47" s="287"/>
      <c r="G47" s="287"/>
      <c r="H47" s="287"/>
      <c r="I47" s="287"/>
      <c r="J47" s="290"/>
      <c r="K47" s="152"/>
      <c r="L47" s="152"/>
      <c r="M47" s="152"/>
      <c r="N47" s="152"/>
      <c r="O47" s="152"/>
      <c r="P47" s="152"/>
      <c r="Q47" s="152"/>
      <c r="R47" s="152"/>
      <c r="S47" s="152"/>
    </row>
    <row r="48" spans="1:19" ht="16.5">
      <c r="A48" s="121" t="s">
        <v>59</v>
      </c>
      <c r="B48" s="287">
        <v>143816.90361244712</v>
      </c>
      <c r="C48" s="287">
        <v>157075.26682069883</v>
      </c>
      <c r="D48" s="287">
        <v>157582.3651965296</v>
      </c>
      <c r="E48" s="287">
        <v>507.09837583077024</v>
      </c>
      <c r="F48" s="287">
        <v>13765.461584082484</v>
      </c>
      <c r="G48" s="287">
        <v>0.32283782551813545</v>
      </c>
      <c r="H48" s="287">
        <v>8.5017494336428996</v>
      </c>
      <c r="I48" s="287">
        <v>7.2307124031299992</v>
      </c>
      <c r="J48" s="290">
        <v>9.5715185338555102</v>
      </c>
      <c r="K48" s="152"/>
      <c r="L48" s="152"/>
      <c r="M48" s="152"/>
      <c r="N48" s="152"/>
      <c r="O48" s="152"/>
      <c r="P48" s="152"/>
      <c r="Q48" s="152"/>
      <c r="R48" s="152"/>
      <c r="S48" s="152"/>
    </row>
    <row r="49" spans="1:19" ht="16.5">
      <c r="A49" s="121" t="s">
        <v>73</v>
      </c>
      <c r="B49" s="287">
        <v>6476.240719889609</v>
      </c>
      <c r="C49" s="287">
        <v>5666.6315494800001</v>
      </c>
      <c r="D49" s="287">
        <v>6668.6563392500002</v>
      </c>
      <c r="E49" s="287">
        <v>1002.0247897700001</v>
      </c>
      <c r="F49" s="287">
        <v>192.41561936039125</v>
      </c>
      <c r="G49" s="287">
        <v>17.682899991299976</v>
      </c>
      <c r="H49" s="287">
        <v>6.1626006802423063</v>
      </c>
      <c r="I49" s="287">
        <v>-27.251183140430356</v>
      </c>
      <c r="J49" s="290">
        <v>2.9711004837953396</v>
      </c>
      <c r="K49" s="152"/>
      <c r="L49" s="152"/>
      <c r="M49" s="152"/>
      <c r="N49" s="152"/>
      <c r="O49" s="152"/>
      <c r="P49" s="152"/>
      <c r="Q49" s="152"/>
      <c r="R49" s="152"/>
      <c r="S49" s="152"/>
    </row>
    <row r="50" spans="1:19" ht="16.5">
      <c r="A50" s="123" t="s">
        <v>52</v>
      </c>
      <c r="B50" s="288">
        <v>3344.0640859201071</v>
      </c>
      <c r="C50" s="288">
        <v>3611.8264666900004</v>
      </c>
      <c r="D50" s="288">
        <v>3914.5709682400002</v>
      </c>
      <c r="E50" s="288">
        <v>302.74450154999977</v>
      </c>
      <c r="F50" s="288">
        <v>570.50688231989307</v>
      </c>
      <c r="G50" s="288">
        <v>8.382033421097475</v>
      </c>
      <c r="H50" s="288">
        <v>30.157422931256889</v>
      </c>
      <c r="I50" s="288">
        <v>-10.031133368251403</v>
      </c>
      <c r="J50" s="291">
        <v>17.060285558580148</v>
      </c>
      <c r="K50" s="152"/>
      <c r="L50" s="152"/>
      <c r="M50" s="152"/>
      <c r="N50" s="152"/>
      <c r="O50" s="152"/>
      <c r="P50" s="152"/>
      <c r="Q50" s="152"/>
      <c r="R50" s="152"/>
      <c r="S50" s="152"/>
    </row>
    <row r="51" spans="1:19" ht="16.5">
      <c r="A51" s="123" t="s">
        <v>74</v>
      </c>
      <c r="B51" s="288">
        <v>558.40628400000003</v>
      </c>
      <c r="C51" s="288">
        <v>100.05638999999999</v>
      </c>
      <c r="D51" s="288">
        <v>456.24707492000005</v>
      </c>
      <c r="E51" s="288">
        <v>356.19068492000008</v>
      </c>
      <c r="F51" s="288">
        <v>-102.15920907999998</v>
      </c>
      <c r="G51" s="288">
        <v>355.98994219159829</v>
      </c>
      <c r="H51" s="288">
        <v>-3.9978786272484967E-2</v>
      </c>
      <c r="I51" s="288">
        <v>-81.94776788428085</v>
      </c>
      <c r="J51" s="291">
        <v>-18.294781417610267</v>
      </c>
      <c r="K51" s="152"/>
      <c r="L51" s="152"/>
      <c r="M51" s="152"/>
      <c r="N51" s="152"/>
      <c r="O51" s="152"/>
      <c r="P51" s="152"/>
      <c r="Q51" s="152"/>
      <c r="R51" s="152"/>
      <c r="S51" s="152"/>
    </row>
    <row r="52" spans="1:19" ht="16.5">
      <c r="A52" s="123" t="s">
        <v>68</v>
      </c>
      <c r="B52" s="288">
        <v>760.22646367000004</v>
      </c>
      <c r="C52" s="288">
        <v>524.02913965000005</v>
      </c>
      <c r="D52" s="288">
        <v>774.17154742000002</v>
      </c>
      <c r="E52" s="288">
        <v>250.14240776999998</v>
      </c>
      <c r="F52" s="288">
        <v>13.945083749999981</v>
      </c>
      <c r="G52" s="288">
        <v>47.734446206001167</v>
      </c>
      <c r="H52" s="288">
        <v>-28.437318425572116</v>
      </c>
      <c r="I52" s="288">
        <v>-61.719345683080242</v>
      </c>
      <c r="J52" s="291">
        <v>1.834332849014487</v>
      </c>
      <c r="K52" s="152"/>
      <c r="L52" s="152"/>
      <c r="M52" s="152"/>
      <c r="N52" s="152"/>
      <c r="O52" s="152"/>
      <c r="P52" s="152"/>
      <c r="Q52" s="152"/>
      <c r="R52" s="152"/>
      <c r="S52" s="152"/>
    </row>
    <row r="53" spans="1:19" ht="16.5">
      <c r="A53" s="123" t="s">
        <v>75</v>
      </c>
      <c r="B53" s="288">
        <v>1813.543886299502</v>
      </c>
      <c r="C53" s="288">
        <v>1430.7195531399989</v>
      </c>
      <c r="D53" s="288">
        <v>1523.6667486699998</v>
      </c>
      <c r="E53" s="288">
        <v>92.947195530000954</v>
      </c>
      <c r="F53" s="288">
        <v>-289.87713762950216</v>
      </c>
      <c r="G53" s="288">
        <v>6.4965349306934144</v>
      </c>
      <c r="H53" s="288">
        <v>-24.281860346603224</v>
      </c>
      <c r="I53" s="288">
        <v>-22.730946486291842</v>
      </c>
      <c r="J53" s="291">
        <v>-15.984015596170124</v>
      </c>
      <c r="K53" s="152"/>
      <c r="L53" s="152"/>
      <c r="M53" s="152"/>
      <c r="N53" s="152"/>
      <c r="O53" s="152"/>
      <c r="P53" s="152"/>
      <c r="Q53" s="152"/>
      <c r="R53" s="152"/>
      <c r="S53" s="152"/>
    </row>
    <row r="54" spans="1:19" ht="16.5">
      <c r="A54" s="121" t="s">
        <v>76</v>
      </c>
      <c r="B54" s="287">
        <v>137340.66289255751</v>
      </c>
      <c r="C54" s="287">
        <v>151408.63527121884</v>
      </c>
      <c r="D54" s="287">
        <v>150913.70885727959</v>
      </c>
      <c r="E54" s="287">
        <v>-494.92641393924714</v>
      </c>
      <c r="F54" s="287">
        <v>13573.045964722085</v>
      </c>
      <c r="G54" s="287">
        <v>-0.32688123306354555</v>
      </c>
      <c r="H54" s="287">
        <v>8.6281699252089794</v>
      </c>
      <c r="I54" s="287">
        <v>9.1672770780869826</v>
      </c>
      <c r="J54" s="290">
        <v>9.8827584481228143</v>
      </c>
      <c r="K54" s="152"/>
      <c r="L54" s="152"/>
      <c r="M54" s="152"/>
      <c r="N54" s="152"/>
      <c r="O54" s="152"/>
      <c r="P54" s="152"/>
      <c r="Q54" s="152"/>
      <c r="R54" s="152"/>
      <c r="S54" s="152"/>
    </row>
    <row r="55" spans="1:19" ht="16.5">
      <c r="A55" s="121" t="s">
        <v>77</v>
      </c>
      <c r="B55" s="287">
        <v>102343.2571338689</v>
      </c>
      <c r="C55" s="287">
        <v>111743.98232011151</v>
      </c>
      <c r="D55" s="287">
        <v>112172.62007275302</v>
      </c>
      <c r="E55" s="287">
        <v>428.63775264151627</v>
      </c>
      <c r="F55" s="287">
        <v>9829.3629388841218</v>
      </c>
      <c r="G55" s="287">
        <v>0.3835891148156918</v>
      </c>
      <c r="H55" s="287">
        <v>8.8434656512355474</v>
      </c>
      <c r="I55" s="287">
        <v>7.1623180343996182</v>
      </c>
      <c r="J55" s="290">
        <v>9.6043092766013132</v>
      </c>
      <c r="K55" s="152"/>
      <c r="L55" s="152"/>
      <c r="M55" s="152"/>
      <c r="N55" s="152"/>
      <c r="O55" s="152"/>
      <c r="P55" s="152"/>
      <c r="Q55" s="152"/>
      <c r="R55" s="152"/>
      <c r="S55" s="152"/>
    </row>
    <row r="56" spans="1:19" ht="15">
      <c r="A56" s="125" t="s">
        <v>78</v>
      </c>
      <c r="B56" s="288">
        <v>48405.680939045109</v>
      </c>
      <c r="C56" s="288">
        <v>53119.116555453053</v>
      </c>
      <c r="D56" s="288">
        <v>53396.178813868646</v>
      </c>
      <c r="E56" s="288">
        <v>277.06225841559353</v>
      </c>
      <c r="F56" s="288">
        <v>4990.4978748235371</v>
      </c>
      <c r="G56" s="288">
        <v>0.52158672128209105</v>
      </c>
      <c r="H56" s="288">
        <v>10.69748813861915</v>
      </c>
      <c r="I56" s="288">
        <v>6.4651852388278428</v>
      </c>
      <c r="J56" s="291">
        <v>10.309735919442645</v>
      </c>
      <c r="K56" s="152"/>
      <c r="L56" s="152"/>
      <c r="M56" s="152"/>
      <c r="N56" s="152"/>
      <c r="O56" s="152"/>
      <c r="P56" s="152"/>
      <c r="Q56" s="152"/>
      <c r="R56" s="152"/>
      <c r="S56" s="152"/>
    </row>
    <row r="57" spans="1:19" ht="15">
      <c r="A57" s="125" t="s">
        <v>75</v>
      </c>
      <c r="B57" s="288">
        <v>53937.576194823785</v>
      </c>
      <c r="C57" s="288">
        <v>58624.865764658447</v>
      </c>
      <c r="D57" s="288">
        <v>58776.44125888437</v>
      </c>
      <c r="E57" s="288">
        <v>151.57549422592274</v>
      </c>
      <c r="F57" s="288">
        <v>4838.8650640605847</v>
      </c>
      <c r="G57" s="288">
        <v>0.25855154165196836</v>
      </c>
      <c r="H57" s="288">
        <v>7.2675816103434414</v>
      </c>
      <c r="I57" s="288">
        <v>7.8019105008844321</v>
      </c>
      <c r="J57" s="291">
        <v>8.9712319414993544</v>
      </c>
      <c r="K57" s="152"/>
      <c r="L57" s="152"/>
      <c r="M57" s="152"/>
      <c r="N57" s="152"/>
      <c r="O57" s="152"/>
      <c r="P57" s="152"/>
      <c r="Q57" s="152"/>
      <c r="R57" s="152"/>
      <c r="S57" s="152"/>
    </row>
    <row r="58" spans="1:19" ht="16.5">
      <c r="A58" s="121" t="s">
        <v>79</v>
      </c>
      <c r="B58" s="287">
        <v>3537.1428258296501</v>
      </c>
      <c r="C58" s="287">
        <v>2946.5941492300003</v>
      </c>
      <c r="D58" s="287">
        <v>2740.3972026800002</v>
      </c>
      <c r="E58" s="287">
        <v>-206.19694655000012</v>
      </c>
      <c r="F58" s="287">
        <v>-796.74562314964987</v>
      </c>
      <c r="G58" s="287">
        <v>-6.9978061486303744</v>
      </c>
      <c r="H58" s="287">
        <v>5.5069467745007614</v>
      </c>
      <c r="I58" s="287">
        <v>-9.5636218254807659</v>
      </c>
      <c r="J58" s="290">
        <v>-22.525118786029523</v>
      </c>
      <c r="K58" s="152"/>
      <c r="L58" s="152"/>
      <c r="M58" s="152"/>
      <c r="N58" s="152"/>
      <c r="O58" s="152"/>
      <c r="P58" s="152"/>
      <c r="Q58" s="152"/>
      <c r="R58" s="152"/>
      <c r="S58" s="152"/>
    </row>
    <row r="59" spans="1:19" ht="16.5">
      <c r="A59" s="121" t="s">
        <v>80</v>
      </c>
      <c r="B59" s="287">
        <v>0</v>
      </c>
      <c r="C59" s="287">
        <v>0</v>
      </c>
      <c r="D59" s="287">
        <v>0</v>
      </c>
      <c r="E59" s="287">
        <v>0</v>
      </c>
      <c r="F59" s="287">
        <v>0</v>
      </c>
      <c r="G59" s="287">
        <v>0</v>
      </c>
      <c r="H59" s="287">
        <v>0</v>
      </c>
      <c r="I59" s="287">
        <v>0</v>
      </c>
      <c r="J59" s="290">
        <v>0</v>
      </c>
      <c r="K59" s="152"/>
      <c r="L59" s="152"/>
      <c r="M59" s="152"/>
      <c r="N59" s="152"/>
      <c r="O59" s="152"/>
      <c r="P59" s="152"/>
      <c r="Q59" s="152"/>
      <c r="R59" s="152"/>
      <c r="S59" s="152"/>
    </row>
    <row r="60" spans="1:19" ht="16.5">
      <c r="A60" s="121" t="s">
        <v>81</v>
      </c>
      <c r="B60" s="287">
        <v>27263.976642766305</v>
      </c>
      <c r="C60" s="287">
        <v>30851.042492139997</v>
      </c>
      <c r="D60" s="287">
        <v>29210.290301790003</v>
      </c>
      <c r="E60" s="287">
        <v>-1640.7521903499946</v>
      </c>
      <c r="F60" s="287">
        <v>1946.3136590236973</v>
      </c>
      <c r="G60" s="287">
        <v>-5.3183038815236614</v>
      </c>
      <c r="H60" s="287">
        <v>6.70979093304706</v>
      </c>
      <c r="I60" s="287">
        <v>14.567582508535509</v>
      </c>
      <c r="J60" s="290">
        <v>7.1387739379540989</v>
      </c>
      <c r="K60" s="152"/>
      <c r="L60" s="152"/>
      <c r="M60" s="152"/>
      <c r="N60" s="152"/>
      <c r="O60" s="152"/>
      <c r="P60" s="152"/>
      <c r="Q60" s="152"/>
      <c r="R60" s="152"/>
      <c r="S60" s="152"/>
    </row>
    <row r="61" spans="1:19" ht="16.5">
      <c r="A61" s="121" t="s">
        <v>82</v>
      </c>
      <c r="B61" s="287">
        <v>1108.3002457600001</v>
      </c>
      <c r="C61" s="287">
        <v>2224.8254577599996</v>
      </c>
      <c r="D61" s="287">
        <v>2095.0367387800002</v>
      </c>
      <c r="E61" s="287">
        <v>-129.78871897999943</v>
      </c>
      <c r="F61" s="287">
        <v>986.73649302000013</v>
      </c>
      <c r="G61" s="287">
        <v>-5.8336584799183981</v>
      </c>
      <c r="H61" s="287">
        <v>79.648311848791025</v>
      </c>
      <c r="I61" s="287">
        <v>83.603544272387722</v>
      </c>
      <c r="J61" s="290">
        <v>89.031514410913132</v>
      </c>
      <c r="K61" s="152"/>
      <c r="L61" s="152"/>
      <c r="M61" s="152"/>
      <c r="N61" s="152"/>
      <c r="O61" s="152"/>
      <c r="P61" s="152"/>
      <c r="Q61" s="152"/>
      <c r="R61" s="152"/>
      <c r="S61" s="152"/>
    </row>
    <row r="62" spans="1:19" ht="16.5">
      <c r="A62" s="121" t="s">
        <v>83</v>
      </c>
      <c r="B62" s="287">
        <v>442.23728400999994</v>
      </c>
      <c r="C62" s="287">
        <v>62.220778039999999</v>
      </c>
      <c r="D62" s="287">
        <v>62.220778039999999</v>
      </c>
      <c r="E62" s="287">
        <v>0</v>
      </c>
      <c r="F62" s="287">
        <v>-380.01650596999991</v>
      </c>
      <c r="G62" s="287">
        <v>0</v>
      </c>
      <c r="H62" s="287">
        <v>28.989416235707779</v>
      </c>
      <c r="I62" s="287">
        <v>-87.409614058027728</v>
      </c>
      <c r="J62" s="290">
        <v>-85.930454014231628</v>
      </c>
      <c r="K62" s="152"/>
      <c r="L62" s="152"/>
      <c r="M62" s="152"/>
      <c r="N62" s="152"/>
      <c r="O62" s="152"/>
      <c r="P62" s="152"/>
      <c r="Q62" s="152"/>
      <c r="R62" s="152"/>
      <c r="S62" s="152"/>
    </row>
    <row r="63" spans="1:19" ht="16.5">
      <c r="A63" s="121" t="s">
        <v>68</v>
      </c>
      <c r="B63" s="287">
        <v>1.1419999999999999</v>
      </c>
      <c r="C63" s="287">
        <v>8.4251652300000011</v>
      </c>
      <c r="D63" s="287">
        <v>8.4594234400000001</v>
      </c>
      <c r="E63" s="287">
        <v>3.4258209999999067E-2</v>
      </c>
      <c r="F63" s="287">
        <v>7.3174234400000007</v>
      </c>
      <c r="G63" s="287">
        <v>0.40661766344965145</v>
      </c>
      <c r="H63" s="287">
        <v>2710.2377206654992</v>
      </c>
      <c r="I63" s="287">
        <v>637.75527408056064</v>
      </c>
      <c r="J63" s="290">
        <v>640.75511733800352</v>
      </c>
      <c r="K63" s="152"/>
      <c r="L63" s="152"/>
      <c r="M63" s="152"/>
      <c r="N63" s="152"/>
      <c r="O63" s="152"/>
      <c r="P63" s="152"/>
      <c r="Q63" s="152"/>
      <c r="R63" s="152"/>
      <c r="S63" s="152"/>
    </row>
    <row r="64" spans="1:19" ht="16.5">
      <c r="A64" s="121" t="s">
        <v>84</v>
      </c>
      <c r="B64" s="287">
        <v>131.556634</v>
      </c>
      <c r="C64" s="287">
        <v>162.95567800000001</v>
      </c>
      <c r="D64" s="287">
        <v>204.698678</v>
      </c>
      <c r="E64" s="287">
        <v>41.742999999999995</v>
      </c>
      <c r="F64" s="287">
        <v>73.142043999999999</v>
      </c>
      <c r="G64" s="287">
        <v>25.616167851481663</v>
      </c>
      <c r="H64" s="287">
        <v>115.75347123460139</v>
      </c>
      <c r="I64" s="287">
        <v>154.48907378809363</v>
      </c>
      <c r="J64" s="290">
        <v>55.597381732950083</v>
      </c>
      <c r="K64" s="152"/>
      <c r="L64" s="152"/>
      <c r="M64" s="152"/>
      <c r="N64" s="152"/>
      <c r="O64" s="152"/>
      <c r="P64" s="152"/>
      <c r="Q64" s="152"/>
      <c r="R64" s="152"/>
      <c r="S64" s="152"/>
    </row>
    <row r="65" spans="1:19" ht="16.5">
      <c r="A65" s="121" t="s">
        <v>105</v>
      </c>
      <c r="B65" s="287">
        <v>19691.083146124896</v>
      </c>
      <c r="C65" s="287">
        <v>20870.984025739999</v>
      </c>
      <c r="D65" s="287">
        <v>20641.253590589997</v>
      </c>
      <c r="E65" s="287">
        <v>-229.73043515000245</v>
      </c>
      <c r="F65" s="287">
        <v>950.17044446510045</v>
      </c>
      <c r="G65" s="287">
        <v>-1.1007168366698892</v>
      </c>
      <c r="H65" s="287">
        <v>5.9913747667972928</v>
      </c>
      <c r="I65" s="287">
        <v>4.3827400621725161</v>
      </c>
      <c r="J65" s="290">
        <v>4.8253843499314542</v>
      </c>
      <c r="K65" s="152"/>
      <c r="L65" s="152"/>
      <c r="M65" s="152"/>
      <c r="N65" s="152"/>
      <c r="O65" s="152"/>
      <c r="P65" s="152"/>
      <c r="Q65" s="152"/>
      <c r="R65" s="152"/>
      <c r="S65" s="152"/>
    </row>
    <row r="66" spans="1:19" ht="16.5">
      <c r="A66" s="121" t="s">
        <v>66</v>
      </c>
      <c r="B66" s="287">
        <v>-17178.033019802264</v>
      </c>
      <c r="C66" s="287">
        <v>-17462.394795032647</v>
      </c>
      <c r="D66" s="287">
        <v>-16221.267928793455</v>
      </c>
      <c r="E66" s="287">
        <v>1241.1268662391922</v>
      </c>
      <c r="F66" s="287">
        <v>956.76509100880867</v>
      </c>
      <c r="G66" s="287">
        <v>-7.1074264487036061</v>
      </c>
      <c r="H66" s="287">
        <v>9.175056849721841</v>
      </c>
      <c r="I66" s="287">
        <v>-0.40566060863238818</v>
      </c>
      <c r="J66" s="290">
        <v>-5.5697010822244977</v>
      </c>
      <c r="K66" s="152"/>
      <c r="L66" s="152"/>
      <c r="M66" s="152"/>
      <c r="N66" s="152"/>
      <c r="O66" s="152"/>
      <c r="P66" s="152"/>
      <c r="Q66" s="152"/>
      <c r="R66" s="152"/>
      <c r="S66" s="152"/>
    </row>
    <row r="67" spans="1:19" ht="15.75" thickBot="1">
      <c r="A67" s="126"/>
      <c r="B67" s="289"/>
      <c r="C67" s="289"/>
      <c r="D67" s="289"/>
      <c r="E67" s="289"/>
      <c r="F67" s="289"/>
      <c r="G67" s="289"/>
      <c r="H67" s="289"/>
      <c r="I67" s="289"/>
      <c r="J67" s="292"/>
      <c r="K67" s="152"/>
    </row>
    <row r="68" spans="1:19">
      <c r="A68" s="110"/>
      <c r="B68" s="127"/>
      <c r="C68" s="127"/>
      <c r="D68" s="127"/>
      <c r="E68" s="127"/>
      <c r="F68" s="127"/>
      <c r="G68" s="127"/>
      <c r="H68" s="110"/>
      <c r="I68" s="110"/>
      <c r="J68" s="110"/>
      <c r="K68" s="152"/>
    </row>
    <row r="69" spans="1:19" ht="13.5" thickBot="1">
      <c r="A69" s="110"/>
      <c r="B69" s="127"/>
      <c r="C69" s="127"/>
      <c r="D69" s="127"/>
      <c r="E69" s="127"/>
      <c r="F69" s="127"/>
      <c r="G69" s="127"/>
      <c r="H69" s="110"/>
      <c r="I69" s="110"/>
      <c r="J69" s="110"/>
      <c r="K69" s="152"/>
    </row>
    <row r="70" spans="1:19" ht="19.5" customHeight="1">
      <c r="A70" s="268" t="s">
        <v>124</v>
      </c>
      <c r="B70" s="269"/>
      <c r="C70" s="269"/>
      <c r="D70" s="269"/>
      <c r="E70" s="269"/>
      <c r="F70" s="269"/>
      <c r="G70" s="269"/>
      <c r="H70" s="269"/>
      <c r="I70" s="269"/>
      <c r="J70" s="270"/>
      <c r="K70" s="152"/>
    </row>
    <row r="71" spans="1:19" ht="19.5" customHeight="1">
      <c r="A71" s="271"/>
      <c r="B71" s="272"/>
      <c r="C71" s="272"/>
      <c r="D71" s="272"/>
      <c r="E71" s="272"/>
      <c r="F71" s="272"/>
      <c r="G71" s="272"/>
      <c r="H71" s="272"/>
      <c r="I71" s="272"/>
      <c r="J71" s="273"/>
      <c r="K71" s="152"/>
    </row>
    <row r="72" spans="1:19" ht="16.5">
      <c r="A72" s="143"/>
      <c r="B72" s="262" t="str">
        <f>B4</f>
        <v>N$ Million</v>
      </c>
      <c r="C72" s="264"/>
      <c r="D72" s="263"/>
      <c r="E72" s="262" t="s">
        <v>1</v>
      </c>
      <c r="F72" s="263"/>
      <c r="G72" s="146" t="s">
        <v>2</v>
      </c>
      <c r="H72" s="262" t="str">
        <f>H4</f>
        <v>Annual percentage change</v>
      </c>
      <c r="I72" s="264"/>
      <c r="J72" s="265"/>
      <c r="K72" s="152"/>
    </row>
    <row r="73" spans="1:19" ht="17.25" thickBot="1">
      <c r="A73" s="144"/>
      <c r="B73" s="142">
        <f>B5</f>
        <v>43434</v>
      </c>
      <c r="C73" s="142">
        <f>C5</f>
        <v>43768</v>
      </c>
      <c r="D73" s="149">
        <f>D5</f>
        <v>43799</v>
      </c>
      <c r="E73" s="149" t="s">
        <v>4</v>
      </c>
      <c r="F73" s="141" t="s">
        <v>5</v>
      </c>
      <c r="G73" s="149" t="s">
        <v>4</v>
      </c>
      <c r="H73" s="142">
        <f>H5</f>
        <v>43738</v>
      </c>
      <c r="I73" s="142">
        <f>I5</f>
        <v>43769</v>
      </c>
      <c r="J73" s="151">
        <f>J5</f>
        <v>43799</v>
      </c>
      <c r="K73" s="152"/>
    </row>
    <row r="74" spans="1:19" ht="17.25" thickTop="1">
      <c r="A74" s="121" t="s">
        <v>50</v>
      </c>
      <c r="B74" s="287">
        <v>151910.89671558957</v>
      </c>
      <c r="C74" s="287">
        <v>167672.9789250438</v>
      </c>
      <c r="D74" s="287">
        <v>167413.11594782828</v>
      </c>
      <c r="E74" s="287">
        <v>-259.86297721552546</v>
      </c>
      <c r="F74" s="287">
        <v>15502.219232238713</v>
      </c>
      <c r="G74" s="287">
        <v>-0.15498202446305243</v>
      </c>
      <c r="H74" s="287">
        <v>8.1148500276688083</v>
      </c>
      <c r="I74" s="287">
        <v>9.1033514246863234</v>
      </c>
      <c r="J74" s="290">
        <v>10.204810561590108</v>
      </c>
      <c r="K74" s="152"/>
      <c r="L74" s="152"/>
      <c r="M74" s="152"/>
      <c r="N74" s="152"/>
      <c r="O74" s="152"/>
      <c r="P74" s="152"/>
      <c r="Q74" s="152"/>
      <c r="R74" s="152"/>
      <c r="S74" s="152"/>
    </row>
    <row r="75" spans="1:19" ht="16.5">
      <c r="A75" s="121" t="s">
        <v>6</v>
      </c>
      <c r="B75" s="287">
        <v>35076.231860708256</v>
      </c>
      <c r="C75" s="287">
        <v>43580.232788853158</v>
      </c>
      <c r="D75" s="287">
        <v>40693.289191827425</v>
      </c>
      <c r="E75" s="287">
        <v>-2886.9435970257327</v>
      </c>
      <c r="F75" s="287">
        <v>5617.0573311191692</v>
      </c>
      <c r="G75" s="287">
        <v>-6.6244336302952291</v>
      </c>
      <c r="H75" s="287">
        <v>7.8226619162449254</v>
      </c>
      <c r="I75" s="287">
        <v>12.485762970151228</v>
      </c>
      <c r="J75" s="290">
        <v>16.013856201615823</v>
      </c>
      <c r="K75" s="152"/>
      <c r="L75" s="152"/>
      <c r="M75" s="152"/>
      <c r="N75" s="152"/>
      <c r="O75" s="152"/>
      <c r="P75" s="152"/>
      <c r="Q75" s="152"/>
      <c r="R75" s="152"/>
      <c r="S75" s="152"/>
    </row>
    <row r="76" spans="1:19" ht="16.5">
      <c r="A76" s="121" t="s">
        <v>7</v>
      </c>
      <c r="B76" s="287">
        <v>116834.66485488131</v>
      </c>
      <c r="C76" s="287">
        <v>124092.74613619065</v>
      </c>
      <c r="D76" s="287">
        <v>126719.82675600084</v>
      </c>
      <c r="E76" s="287">
        <v>2627.0806198101927</v>
      </c>
      <c r="F76" s="287">
        <v>9885.1619011195289</v>
      </c>
      <c r="G76" s="287">
        <v>2.1170299647708504</v>
      </c>
      <c r="H76" s="287">
        <v>8.2080515553041238</v>
      </c>
      <c r="I76" s="287">
        <v>7.9632383071817969</v>
      </c>
      <c r="J76" s="290">
        <v>8.4608124766718333</v>
      </c>
      <c r="K76" s="152"/>
      <c r="L76" s="152"/>
      <c r="M76" s="152"/>
      <c r="N76" s="152"/>
      <c r="O76" s="152"/>
      <c r="P76" s="152"/>
      <c r="Q76" s="152"/>
      <c r="R76" s="152"/>
      <c r="S76" s="152"/>
    </row>
    <row r="77" spans="1:19" ht="16.5">
      <c r="A77" s="107" t="s">
        <v>85</v>
      </c>
      <c r="B77" s="288">
        <v>14072.359107141945</v>
      </c>
      <c r="C77" s="288">
        <v>14569.345123140854</v>
      </c>
      <c r="D77" s="288">
        <v>16756.151998148016</v>
      </c>
      <c r="E77" s="288">
        <v>2186.8068750071616</v>
      </c>
      <c r="F77" s="288">
        <v>2683.7928910060709</v>
      </c>
      <c r="G77" s="288">
        <v>15.009644266946509</v>
      </c>
      <c r="H77" s="288">
        <v>21.370505210077795</v>
      </c>
      <c r="I77" s="288">
        <v>18.393604385854161</v>
      </c>
      <c r="J77" s="291">
        <v>19.071378654940688</v>
      </c>
      <c r="K77" s="152"/>
      <c r="L77" s="152"/>
      <c r="M77" s="152"/>
      <c r="N77" s="152"/>
      <c r="O77" s="152"/>
      <c r="P77" s="152"/>
      <c r="Q77" s="152"/>
      <c r="R77" s="152"/>
      <c r="S77" s="152"/>
    </row>
    <row r="78" spans="1:19" ht="16.5">
      <c r="A78" s="121" t="s">
        <v>86</v>
      </c>
      <c r="B78" s="287">
        <v>102762.30574773936</v>
      </c>
      <c r="C78" s="287">
        <v>109523.40101304979</v>
      </c>
      <c r="D78" s="287">
        <v>109963.67475785283</v>
      </c>
      <c r="E78" s="287">
        <v>440.27374480303843</v>
      </c>
      <c r="F78" s="287">
        <v>7201.3690101134707</v>
      </c>
      <c r="G78" s="287">
        <v>0.40199057071883715</v>
      </c>
      <c r="H78" s="287">
        <v>6.5519931640312166</v>
      </c>
      <c r="I78" s="287">
        <v>6.7126330373024672</v>
      </c>
      <c r="J78" s="290">
        <v>7.0077923589914093</v>
      </c>
      <c r="K78" s="152"/>
      <c r="L78" s="152"/>
      <c r="M78" s="152"/>
      <c r="N78" s="152"/>
      <c r="O78" s="152"/>
      <c r="P78" s="152"/>
      <c r="Q78" s="152"/>
      <c r="R78" s="152"/>
      <c r="S78" s="152"/>
    </row>
    <row r="79" spans="1:19" ht="16.5">
      <c r="A79" s="111" t="s">
        <v>10</v>
      </c>
      <c r="B79" s="288">
        <v>4897.6015376799996</v>
      </c>
      <c r="C79" s="288">
        <v>6426.2985816522305</v>
      </c>
      <c r="D79" s="288">
        <v>6397.347530971264</v>
      </c>
      <c r="E79" s="288">
        <v>-28.951050680966546</v>
      </c>
      <c r="F79" s="288">
        <v>1499.7459932912643</v>
      </c>
      <c r="G79" s="288">
        <v>-0.45050895648741118</v>
      </c>
      <c r="H79" s="288">
        <v>14.17535408476121</v>
      </c>
      <c r="I79" s="288">
        <v>17.100078011405699</v>
      </c>
      <c r="J79" s="291">
        <v>30.622050033120814</v>
      </c>
      <c r="K79" s="152"/>
      <c r="L79" s="152"/>
      <c r="M79" s="152"/>
      <c r="N79" s="152"/>
      <c r="O79" s="152"/>
      <c r="P79" s="152"/>
      <c r="Q79" s="152"/>
      <c r="R79" s="152"/>
      <c r="S79" s="152"/>
    </row>
    <row r="80" spans="1:19" ht="16.5">
      <c r="A80" s="111" t="s">
        <v>11</v>
      </c>
      <c r="B80" s="288">
        <v>413.96326865999998</v>
      </c>
      <c r="C80" s="288">
        <v>415.04231692999997</v>
      </c>
      <c r="D80" s="288">
        <v>384.93054696999997</v>
      </c>
      <c r="E80" s="288">
        <v>-30.111769960000004</v>
      </c>
      <c r="F80" s="288">
        <v>-29.032721690000017</v>
      </c>
      <c r="G80" s="288">
        <v>-7.2551083905688927</v>
      </c>
      <c r="H80" s="288">
        <v>-14.05386643587623</v>
      </c>
      <c r="I80" s="288">
        <v>-6.1262378514877298</v>
      </c>
      <c r="J80" s="291">
        <v>-7.0133569541034433</v>
      </c>
      <c r="K80" s="152"/>
      <c r="L80" s="152"/>
      <c r="M80" s="152"/>
      <c r="N80" s="152"/>
      <c r="O80" s="152"/>
      <c r="P80" s="152"/>
      <c r="Q80" s="152"/>
      <c r="R80" s="152"/>
      <c r="S80" s="152"/>
    </row>
    <row r="81" spans="1:19" ht="16.5">
      <c r="A81" s="111" t="s">
        <v>12</v>
      </c>
      <c r="B81" s="288">
        <v>1669.1508149000001</v>
      </c>
      <c r="C81" s="288">
        <v>1288.9552195356093</v>
      </c>
      <c r="D81" s="288">
        <v>1227.1437906456094</v>
      </c>
      <c r="E81" s="288">
        <v>-61.811428889999888</v>
      </c>
      <c r="F81" s="288">
        <v>-442.00702425439067</v>
      </c>
      <c r="G81" s="288">
        <v>-4.7954675192106038</v>
      </c>
      <c r="H81" s="288">
        <v>-16.441058350653677</v>
      </c>
      <c r="I81" s="288">
        <v>-20.815484288704084</v>
      </c>
      <c r="J81" s="291">
        <v>-26.480951889351687</v>
      </c>
      <c r="K81" s="152"/>
      <c r="L81" s="152"/>
      <c r="M81" s="152"/>
      <c r="N81" s="152"/>
      <c r="O81" s="152"/>
      <c r="P81" s="152"/>
      <c r="Q81" s="152"/>
      <c r="R81" s="152"/>
      <c r="S81" s="152"/>
    </row>
    <row r="82" spans="1:19" ht="16.5">
      <c r="A82" s="111" t="s">
        <v>87</v>
      </c>
      <c r="B82" s="288">
        <v>38861.860094407122</v>
      </c>
      <c r="C82" s="288">
        <v>41109.947510174876</v>
      </c>
      <c r="D82" s="288">
        <v>41233.919871015249</v>
      </c>
      <c r="E82" s="288">
        <v>123.97236084037286</v>
      </c>
      <c r="F82" s="288">
        <v>2372.0597766081264</v>
      </c>
      <c r="G82" s="288">
        <v>0.30156292661207829</v>
      </c>
      <c r="H82" s="288">
        <v>6.6695792600580006</v>
      </c>
      <c r="I82" s="288">
        <v>6.3682813208039306</v>
      </c>
      <c r="J82" s="291">
        <v>6.1038246003811452</v>
      </c>
      <c r="K82" s="152"/>
      <c r="L82" s="152"/>
      <c r="M82" s="152"/>
      <c r="N82" s="152"/>
      <c r="O82" s="152"/>
      <c r="P82" s="152"/>
      <c r="Q82" s="152"/>
      <c r="R82" s="152"/>
      <c r="S82" s="152"/>
    </row>
    <row r="83" spans="1:19" ht="16.5">
      <c r="A83" s="111" t="s">
        <v>14</v>
      </c>
      <c r="B83" s="288">
        <v>56919.730032092237</v>
      </c>
      <c r="C83" s="288">
        <v>60283.157384757069</v>
      </c>
      <c r="D83" s="288">
        <v>60720.333018250698</v>
      </c>
      <c r="E83" s="288">
        <v>437.17563349362899</v>
      </c>
      <c r="F83" s="288">
        <v>3800.6029861584611</v>
      </c>
      <c r="G83" s="288">
        <v>0.72520360986297305</v>
      </c>
      <c r="H83" s="288">
        <v>6.6442127005983878</v>
      </c>
      <c r="I83" s="288">
        <v>6.8329670294001659</v>
      </c>
      <c r="J83" s="291">
        <v>6.6771275689741003</v>
      </c>
      <c r="K83" s="152"/>
      <c r="L83" s="152"/>
      <c r="M83" s="152"/>
      <c r="N83" s="152"/>
      <c r="O83" s="152"/>
      <c r="P83" s="152"/>
      <c r="Q83" s="152"/>
      <c r="R83" s="152"/>
      <c r="S83" s="152"/>
    </row>
    <row r="84" spans="1:19" ht="15">
      <c r="A84" s="112"/>
      <c r="B84" s="293"/>
      <c r="C84" s="293"/>
      <c r="D84" s="293"/>
      <c r="E84" s="293"/>
      <c r="F84" s="293"/>
      <c r="G84" s="293"/>
      <c r="H84" s="293"/>
      <c r="I84" s="293"/>
      <c r="J84" s="295"/>
      <c r="K84" s="152"/>
      <c r="L84" s="152"/>
      <c r="M84" s="152"/>
      <c r="N84" s="152"/>
      <c r="O84" s="152"/>
      <c r="P84" s="152"/>
      <c r="Q84" s="152"/>
      <c r="R84" s="152"/>
      <c r="S84" s="152"/>
    </row>
    <row r="85" spans="1:19" ht="16.5">
      <c r="A85" s="121" t="s">
        <v>59</v>
      </c>
      <c r="B85" s="287">
        <v>151910.9158251211</v>
      </c>
      <c r="C85" s="287">
        <v>167672.96158636961</v>
      </c>
      <c r="D85" s="287">
        <v>167413.12134453017</v>
      </c>
      <c r="E85" s="287">
        <v>-259.84024183943984</v>
      </c>
      <c r="F85" s="287">
        <v>15502.205519409064</v>
      </c>
      <c r="G85" s="287">
        <v>-0.15496848113200201</v>
      </c>
      <c r="H85" s="287">
        <v>8.1148324559756162</v>
      </c>
      <c r="I85" s="287">
        <v>9.103335074776254</v>
      </c>
      <c r="J85" s="290">
        <v>10.204800250993884</v>
      </c>
      <c r="K85" s="152"/>
      <c r="L85" s="152"/>
      <c r="M85" s="152"/>
      <c r="N85" s="152"/>
      <c r="O85" s="152"/>
      <c r="P85" s="152"/>
      <c r="Q85" s="152"/>
      <c r="R85" s="152"/>
      <c r="S85" s="152"/>
    </row>
    <row r="86" spans="1:19" ht="16.5">
      <c r="A86" s="121" t="s">
        <v>88</v>
      </c>
      <c r="B86" s="287">
        <v>105468.17377386719</v>
      </c>
      <c r="C86" s="287">
        <v>114392.8147579323</v>
      </c>
      <c r="D86" s="287">
        <v>115257.73531116082</v>
      </c>
      <c r="E86" s="287">
        <v>864.92055322852684</v>
      </c>
      <c r="F86" s="287">
        <v>9789.56153729363</v>
      </c>
      <c r="G86" s="287">
        <v>0.75609692362128555</v>
      </c>
      <c r="H86" s="287">
        <v>8.2900972238604993</v>
      </c>
      <c r="I86" s="287">
        <v>6.6789680750179485</v>
      </c>
      <c r="J86" s="290">
        <v>9.2820053547938386</v>
      </c>
      <c r="K86" s="152"/>
      <c r="L86" s="152"/>
      <c r="M86" s="152"/>
      <c r="N86" s="152"/>
      <c r="O86" s="152"/>
      <c r="P86" s="152"/>
      <c r="Q86" s="152"/>
      <c r="R86" s="152"/>
      <c r="S86" s="152"/>
    </row>
    <row r="87" spans="1:19" ht="16.5">
      <c r="A87" s="107" t="s">
        <v>89</v>
      </c>
      <c r="B87" s="288">
        <v>3124.9166399982973</v>
      </c>
      <c r="C87" s="288">
        <v>2648.8324378208044</v>
      </c>
      <c r="D87" s="288">
        <v>3085.1152384078036</v>
      </c>
      <c r="E87" s="288">
        <v>436.2828005869992</v>
      </c>
      <c r="F87" s="288">
        <v>-39.801401590493697</v>
      </c>
      <c r="G87" s="288">
        <v>16.470758752332742</v>
      </c>
      <c r="H87" s="288">
        <v>-9.5834677431281108</v>
      </c>
      <c r="I87" s="288">
        <v>-10.374768031451211</v>
      </c>
      <c r="J87" s="291">
        <v>-1.2736788265339243</v>
      </c>
      <c r="K87" s="152"/>
      <c r="L87" s="152"/>
      <c r="M87" s="152"/>
      <c r="N87" s="152"/>
      <c r="O87" s="152"/>
      <c r="P87" s="152"/>
      <c r="Q87" s="152"/>
      <c r="R87" s="152"/>
      <c r="S87" s="152"/>
    </row>
    <row r="88" spans="1:19" ht="16.5">
      <c r="A88" s="107" t="s">
        <v>90</v>
      </c>
      <c r="B88" s="288">
        <v>48405.680939045109</v>
      </c>
      <c r="C88" s="288">
        <v>53119.116555453053</v>
      </c>
      <c r="D88" s="288">
        <v>53396.178813868653</v>
      </c>
      <c r="E88" s="288">
        <v>277.06225841560081</v>
      </c>
      <c r="F88" s="288">
        <v>4990.4978748235444</v>
      </c>
      <c r="G88" s="288">
        <v>0.52158672128209105</v>
      </c>
      <c r="H88" s="288">
        <v>10.697488138619178</v>
      </c>
      <c r="I88" s="288">
        <v>6.4651852388278428</v>
      </c>
      <c r="J88" s="291">
        <v>10.309735919442659</v>
      </c>
      <c r="K88" s="152"/>
      <c r="L88" s="152"/>
      <c r="M88" s="152"/>
      <c r="N88" s="152"/>
      <c r="O88" s="152"/>
      <c r="P88" s="152"/>
      <c r="Q88" s="152"/>
      <c r="R88" s="152"/>
      <c r="S88" s="152"/>
    </row>
    <row r="89" spans="1:19" ht="16.5">
      <c r="A89" s="107" t="s">
        <v>91</v>
      </c>
      <c r="B89" s="288">
        <v>53937.576194823778</v>
      </c>
      <c r="C89" s="288">
        <v>58624.865764658447</v>
      </c>
      <c r="D89" s="288">
        <v>58776.441258884377</v>
      </c>
      <c r="E89" s="288">
        <v>151.57549422593002</v>
      </c>
      <c r="F89" s="288">
        <v>4838.8650640605993</v>
      </c>
      <c r="G89" s="288">
        <v>0.25855154165196836</v>
      </c>
      <c r="H89" s="288">
        <v>7.2675816103434272</v>
      </c>
      <c r="I89" s="288">
        <v>7.8019105008844178</v>
      </c>
      <c r="J89" s="291">
        <v>8.9712319414993829</v>
      </c>
      <c r="K89" s="152"/>
      <c r="L89" s="152"/>
      <c r="M89" s="152"/>
      <c r="N89" s="152"/>
      <c r="O89" s="152"/>
      <c r="P89" s="152"/>
      <c r="Q89" s="152"/>
      <c r="R89" s="152"/>
      <c r="S89" s="152"/>
    </row>
    <row r="90" spans="1:19" ht="16.5">
      <c r="A90" s="107" t="s">
        <v>21</v>
      </c>
      <c r="B90" s="288">
        <v>0</v>
      </c>
      <c r="C90" s="288">
        <v>0</v>
      </c>
      <c r="D90" s="288">
        <v>0</v>
      </c>
      <c r="E90" s="288">
        <v>0</v>
      </c>
      <c r="F90" s="288">
        <v>0</v>
      </c>
      <c r="G90" s="288">
        <v>0</v>
      </c>
      <c r="H90" s="288">
        <v>0</v>
      </c>
      <c r="I90" s="288">
        <v>0</v>
      </c>
      <c r="J90" s="291">
        <v>0</v>
      </c>
      <c r="K90" s="152"/>
      <c r="L90" s="152"/>
      <c r="M90" s="152"/>
      <c r="N90" s="152"/>
      <c r="O90" s="152"/>
      <c r="P90" s="152"/>
      <c r="Q90" s="152"/>
      <c r="R90" s="152"/>
      <c r="S90" s="152"/>
    </row>
    <row r="91" spans="1:19" ht="17.25" thickBot="1">
      <c r="A91" s="128" t="s">
        <v>15</v>
      </c>
      <c r="B91" s="294">
        <v>46442.742051253896</v>
      </c>
      <c r="C91" s="294">
        <v>53280.146828437311</v>
      </c>
      <c r="D91" s="294">
        <v>52155.386033369345</v>
      </c>
      <c r="E91" s="294">
        <v>-1124.7607950679667</v>
      </c>
      <c r="F91" s="294">
        <v>5712.643982115449</v>
      </c>
      <c r="G91" s="294">
        <v>-2.1110317107227843</v>
      </c>
      <c r="H91" s="294">
        <v>7.7240310546607134</v>
      </c>
      <c r="I91" s="294">
        <v>14.699823918985942</v>
      </c>
      <c r="J91" s="296">
        <v>12.300402021506414</v>
      </c>
      <c r="K91" s="152"/>
      <c r="L91" s="152"/>
      <c r="M91" s="152"/>
      <c r="N91" s="152"/>
      <c r="O91" s="152"/>
      <c r="P91" s="152"/>
      <c r="Q91" s="152"/>
      <c r="R91" s="152"/>
      <c r="S91" s="152"/>
    </row>
    <row r="92" spans="1:19">
      <c r="A92" s="106"/>
    </row>
    <row r="93" spans="1:19">
      <c r="A93" s="106"/>
    </row>
    <row r="94" spans="1:19">
      <c r="A94" s="106"/>
    </row>
    <row r="95" spans="1:19">
      <c r="A95" s="106"/>
    </row>
    <row r="96" spans="1:19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</sheetData>
  <mergeCells count="13">
    <mergeCell ref="A1:J1"/>
    <mergeCell ref="A2:J3"/>
    <mergeCell ref="A29:J30"/>
    <mergeCell ref="A70:J71"/>
    <mergeCell ref="E4:F4"/>
    <mergeCell ref="E72:F72"/>
    <mergeCell ref="E31:F31"/>
    <mergeCell ref="B4:D4"/>
    <mergeCell ref="H4:J4"/>
    <mergeCell ref="B31:D31"/>
    <mergeCell ref="H31:J31"/>
    <mergeCell ref="B72:D72"/>
    <mergeCell ref="H72:J72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76" t="s">
        <v>98</v>
      </c>
      <c r="D2" s="276"/>
      <c r="E2" s="276"/>
      <c r="F2" s="276"/>
      <c r="G2" s="276"/>
      <c r="H2" s="276"/>
      <c r="I2" s="276"/>
      <c r="J2" s="276"/>
      <c r="K2" s="276"/>
      <c r="L2" s="277"/>
      <c r="M2" s="97"/>
    </row>
    <row r="3" spans="3:14" ht="19.5">
      <c r="C3" s="278" t="s">
        <v>99</v>
      </c>
      <c r="D3" s="278"/>
      <c r="E3" s="278"/>
      <c r="F3" s="278"/>
      <c r="G3" s="278"/>
      <c r="H3" s="278"/>
      <c r="I3" s="278"/>
      <c r="J3" s="278"/>
      <c r="K3" s="278"/>
      <c r="L3" s="279"/>
      <c r="M3" s="98"/>
    </row>
    <row r="4" spans="3:14" ht="16.5">
      <c r="C4" s="45"/>
      <c r="D4" s="274" t="s">
        <v>100</v>
      </c>
      <c r="E4" s="274"/>
      <c r="F4" s="274"/>
      <c r="G4" s="46" t="s">
        <v>1</v>
      </c>
      <c r="H4" s="46"/>
      <c r="I4" s="47" t="s">
        <v>2</v>
      </c>
      <c r="J4" s="274" t="s">
        <v>93</v>
      </c>
      <c r="K4" s="274"/>
      <c r="L4" s="275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80" t="s">
        <v>102</v>
      </c>
      <c r="D29" s="280"/>
      <c r="E29" s="280"/>
      <c r="F29" s="280"/>
      <c r="G29" s="280"/>
      <c r="H29" s="280"/>
      <c r="I29" s="280"/>
      <c r="J29" s="280"/>
      <c r="K29" s="280"/>
      <c r="L29" s="281"/>
      <c r="M29" s="78"/>
      <c r="N29" s="57"/>
    </row>
    <row r="30" spans="3:22" ht="16.5">
      <c r="C30" s="45"/>
      <c r="D30" s="274" t="s">
        <v>100</v>
      </c>
      <c r="E30" s="274"/>
      <c r="F30" s="274"/>
      <c r="G30" s="46" t="s">
        <v>1</v>
      </c>
      <c r="H30" s="46"/>
      <c r="I30" s="47" t="s">
        <v>2</v>
      </c>
      <c r="J30" s="274" t="s">
        <v>93</v>
      </c>
      <c r="K30" s="274"/>
      <c r="L30" s="275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78" t="s">
        <v>101</v>
      </c>
      <c r="D68" s="278"/>
      <c r="E68" s="278"/>
      <c r="F68" s="278"/>
      <c r="G68" s="278"/>
      <c r="H68" s="278"/>
      <c r="I68" s="278"/>
      <c r="J68" s="278"/>
      <c r="K68" s="278"/>
      <c r="L68" s="279"/>
      <c r="M68" s="78"/>
      <c r="N68" s="57"/>
    </row>
    <row r="69" spans="3:22" ht="16.5">
      <c r="C69" s="45"/>
      <c r="D69" s="274" t="s">
        <v>100</v>
      </c>
      <c r="E69" s="274"/>
      <c r="F69" s="274"/>
      <c r="G69" s="46" t="s">
        <v>1</v>
      </c>
      <c r="H69" s="46"/>
      <c r="I69" s="47" t="s">
        <v>2</v>
      </c>
      <c r="J69" s="274" t="s">
        <v>93</v>
      </c>
      <c r="K69" s="274"/>
      <c r="L69" s="275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A03E68F2-40AD-4358-B261-506C442A5FA5}"/>
</file>

<file path=customXml/itemProps2.xml><?xml version="1.0" encoding="utf-8"?>
<ds:datastoreItem xmlns:ds="http://schemas.openxmlformats.org/officeDocument/2006/customXml" ds:itemID="{4D1B5A76-DA26-4D08-B302-CC8E3871A2DC}"/>
</file>

<file path=customXml/itemProps3.xml><?xml version="1.0" encoding="utf-8"?>
<ds:datastoreItem xmlns:ds="http://schemas.openxmlformats.org/officeDocument/2006/customXml" ds:itemID="{64A4DF38-70B8-427A-AB86-2929494734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Hamauka, Grace</cp:lastModifiedBy>
  <cp:lastPrinted>2019-12-28T08:08:39Z</cp:lastPrinted>
  <dcterms:created xsi:type="dcterms:W3CDTF">2013-04-23T13:55:53Z</dcterms:created>
  <dcterms:modified xsi:type="dcterms:W3CDTF">2019-12-30T10:13:29Z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