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s 2017\PDF\EXCEL DOC\"/>
    </mc:Choice>
  </mc:AlternateContent>
  <xr:revisionPtr revIDLastSave="0" documentId="13_ncr:1_{51BBE88C-BDD8-4BAD-BD2F-76A4B6FFF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20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20" l="1"/>
  <c r="G135" i="20"/>
  <c r="H135" i="20"/>
  <c r="I135" i="20"/>
  <c r="J135" i="20"/>
  <c r="K135" i="20"/>
  <c r="L135" i="20"/>
  <c r="M135" i="20"/>
  <c r="N135" i="20"/>
  <c r="O135" i="20"/>
  <c r="P135" i="20"/>
  <c r="E136" i="20"/>
  <c r="F136" i="20"/>
  <c r="G136" i="20"/>
  <c r="P125" i="20" l="1"/>
  <c r="P78" i="20" l="1"/>
  <c r="N78" i="20" l="1"/>
  <c r="O57" i="20"/>
  <c r="P21" i="20"/>
  <c r="O18" i="20"/>
  <c r="P18" i="20"/>
  <c r="P110" i="20"/>
  <c r="N57" i="20"/>
  <c r="N18" i="20"/>
  <c r="N17" i="20" s="1"/>
  <c r="O120" i="20"/>
  <c r="N120" i="20"/>
  <c r="P120" i="20"/>
  <c r="P105" i="20"/>
  <c r="O105" i="20"/>
  <c r="O52" i="20"/>
  <c r="P33" i="20"/>
  <c r="P26" i="20"/>
  <c r="P57" i="20"/>
  <c r="O86" i="20"/>
  <c r="O104" i="20" s="1"/>
  <c r="O74" i="20"/>
  <c r="N40" i="20"/>
  <c r="N26" i="20"/>
  <c r="O26" i="20"/>
  <c r="N33" i="20"/>
  <c r="N125" i="20"/>
  <c r="O110" i="20"/>
  <c r="P86" i="20"/>
  <c r="P104" i="20" s="1"/>
  <c r="N86" i="20"/>
  <c r="N104" i="20" s="1"/>
  <c r="N81" i="20"/>
  <c r="P74" i="20"/>
  <c r="P71" i="20" s="1"/>
  <c r="N74" i="20"/>
  <c r="N71" i="20" s="1"/>
  <c r="P52" i="20"/>
  <c r="P40" i="20"/>
  <c r="O40" i="20"/>
  <c r="O21" i="20"/>
  <c r="N52" i="20"/>
  <c r="O125" i="20"/>
  <c r="N110" i="20"/>
  <c r="N105" i="20"/>
  <c r="P81" i="20"/>
  <c r="O81" i="20"/>
  <c r="O78" i="20"/>
  <c r="O33" i="20"/>
  <c r="N21" i="20"/>
  <c r="O119" i="20" l="1"/>
  <c r="N51" i="20"/>
  <c r="O25" i="20"/>
  <c r="O39" i="20" s="1"/>
  <c r="P25" i="20"/>
  <c r="P39" i="20" s="1"/>
  <c r="P17" i="20"/>
  <c r="P49" i="20"/>
  <c r="O17" i="20"/>
  <c r="N119" i="20"/>
  <c r="O51" i="20"/>
  <c r="P119" i="20"/>
  <c r="P51" i="20"/>
  <c r="P131" i="20"/>
  <c r="N25" i="20"/>
  <c r="O71" i="20"/>
  <c r="O131" i="20" s="1"/>
  <c r="O49" i="20"/>
  <c r="N131" i="20"/>
  <c r="O61" i="20" l="1"/>
  <c r="N49" i="20"/>
  <c r="N61" i="20" s="1"/>
  <c r="N39" i="20"/>
  <c r="P61" i="20"/>
  <c r="K78" i="20" l="1"/>
  <c r="L52" i="20"/>
  <c r="M57" i="20"/>
  <c r="K110" i="20"/>
  <c r="L78" i="20"/>
  <c r="M74" i="20"/>
  <c r="K52" i="20"/>
  <c r="K21" i="20"/>
  <c r="K120" i="20"/>
  <c r="L120" i="20"/>
  <c r="L110" i="20"/>
  <c r="M18" i="20"/>
  <c r="L18" i="20"/>
  <c r="L74" i="20"/>
  <c r="M40" i="20"/>
  <c r="M26" i="20"/>
  <c r="M110" i="20"/>
  <c r="M105" i="20"/>
  <c r="L86" i="20"/>
  <c r="L104" i="20" s="1"/>
  <c r="L81" i="20"/>
  <c r="K74" i="20"/>
  <c r="K71" i="20" s="1"/>
  <c r="K40" i="20"/>
  <c r="K26" i="20"/>
  <c r="L26" i="20"/>
  <c r="M21" i="20"/>
  <c r="K18" i="20"/>
  <c r="L33" i="20"/>
  <c r="K125" i="20"/>
  <c r="K105" i="20"/>
  <c r="M86" i="20"/>
  <c r="M104" i="20" s="1"/>
  <c r="M81" i="20"/>
  <c r="K57" i="20"/>
  <c r="L40" i="20"/>
  <c r="K33" i="20"/>
  <c r="L125" i="20"/>
  <c r="M125" i="20"/>
  <c r="M120" i="20"/>
  <c r="L105" i="20"/>
  <c r="K86" i="20"/>
  <c r="K104" i="20" s="1"/>
  <c r="K81" i="20"/>
  <c r="M78" i="20"/>
  <c r="L57" i="20"/>
  <c r="L51" i="20" s="1"/>
  <c r="M52" i="20"/>
  <c r="M33" i="20"/>
  <c r="L21" i="20"/>
  <c r="K119" i="20"/>
  <c r="M119" i="20" l="1"/>
  <c r="L71" i="20"/>
  <c r="M51" i="20"/>
  <c r="M71" i="20"/>
  <c r="M131" i="20" s="1"/>
  <c r="M17" i="20"/>
  <c r="K51" i="20"/>
  <c r="J21" i="20"/>
  <c r="L17" i="20"/>
  <c r="L119" i="20"/>
  <c r="L131" i="20" s="1"/>
  <c r="K17" i="20"/>
  <c r="L25" i="20"/>
  <c r="I52" i="20"/>
  <c r="J78" i="20"/>
  <c r="K25" i="20"/>
  <c r="K39" i="20" s="1"/>
  <c r="M25" i="20"/>
  <c r="I125" i="20"/>
  <c r="I74" i="20"/>
  <c r="I21" i="20"/>
  <c r="J105" i="20"/>
  <c r="J57" i="20"/>
  <c r="J33" i="20"/>
  <c r="J18" i="20"/>
  <c r="K131" i="20"/>
  <c r="I105" i="20"/>
  <c r="I78" i="20"/>
  <c r="I57" i="20"/>
  <c r="I40" i="20"/>
  <c r="I18" i="20"/>
  <c r="J125" i="20"/>
  <c r="J81" i="20"/>
  <c r="J74" i="20"/>
  <c r="I26" i="20"/>
  <c r="J86" i="20"/>
  <c r="J104" i="20" s="1"/>
  <c r="I110" i="20"/>
  <c r="I81" i="20"/>
  <c r="J120" i="20"/>
  <c r="I120" i="20"/>
  <c r="I86" i="20"/>
  <c r="I104" i="20" s="1"/>
  <c r="I33" i="20"/>
  <c r="J110" i="20"/>
  <c r="J52" i="20"/>
  <c r="J26" i="20"/>
  <c r="J40" i="20"/>
  <c r="I51" i="20"/>
  <c r="J71" i="20" l="1"/>
  <c r="L49" i="20"/>
  <c r="L61" i="20" s="1"/>
  <c r="L39" i="20"/>
  <c r="M39" i="20"/>
  <c r="M49" i="20" s="1"/>
  <c r="M61" i="20" s="1"/>
  <c r="I17" i="20"/>
  <c r="I71" i="20"/>
  <c r="J17" i="20"/>
  <c r="I119" i="20"/>
  <c r="K49" i="20"/>
  <c r="K61" i="20" s="1"/>
  <c r="J119" i="20"/>
  <c r="J131" i="20" s="1"/>
  <c r="J25" i="20"/>
  <c r="I25" i="20"/>
  <c r="I39" i="20" s="1"/>
  <c r="J51" i="20"/>
  <c r="I131" i="20" l="1"/>
  <c r="J39" i="20"/>
  <c r="J49" i="20" s="1"/>
  <c r="J61" i="20" s="1"/>
  <c r="I49" i="20"/>
  <c r="I61" i="20" s="1"/>
  <c r="F57" i="20" l="1"/>
  <c r="G86" i="20" l="1"/>
  <c r="G57" i="20"/>
  <c r="G40" i="20" l="1"/>
  <c r="H125" i="20"/>
  <c r="G125" i="20"/>
  <c r="F125" i="20"/>
  <c r="E125" i="20"/>
  <c r="H120" i="20"/>
  <c r="G120" i="20"/>
  <c r="F120" i="20"/>
  <c r="E120" i="20"/>
  <c r="H110" i="20"/>
  <c r="G110" i="20"/>
  <c r="F110" i="20"/>
  <c r="E110" i="20"/>
  <c r="H105" i="20"/>
  <c r="G105" i="20"/>
  <c r="F105" i="20"/>
  <c r="E105" i="20"/>
  <c r="H86" i="20"/>
  <c r="H104" i="20" s="1"/>
  <c r="G104" i="20"/>
  <c r="F86" i="20"/>
  <c r="F104" i="20" s="1"/>
  <c r="E86" i="20"/>
  <c r="E104" i="20" s="1"/>
  <c r="H81" i="20"/>
  <c r="G81" i="20"/>
  <c r="F81" i="20"/>
  <c r="E81" i="20"/>
  <c r="H78" i="20"/>
  <c r="G78" i="20"/>
  <c r="F78" i="20"/>
  <c r="E78" i="20"/>
  <c r="H74" i="20"/>
  <c r="G74" i="20"/>
  <c r="F74" i="20"/>
  <c r="E74" i="20"/>
  <c r="H57" i="20"/>
  <c r="E57" i="20"/>
  <c r="H52" i="20"/>
  <c r="G52" i="20"/>
  <c r="G51" i="20" s="1"/>
  <c r="F52" i="20"/>
  <c r="F51" i="20" s="1"/>
  <c r="E52" i="20"/>
  <c r="H40" i="20"/>
  <c r="F40" i="20"/>
  <c r="E40" i="20"/>
  <c r="H33" i="20"/>
  <c r="G33" i="20"/>
  <c r="F33" i="20"/>
  <c r="E33" i="20"/>
  <c r="H26" i="20"/>
  <c r="G26" i="20"/>
  <c r="F26" i="20"/>
  <c r="E26" i="20"/>
  <c r="H21" i="20"/>
  <c r="G21" i="20"/>
  <c r="F21" i="20"/>
  <c r="E21" i="20"/>
  <c r="H18" i="20"/>
  <c r="G18" i="20"/>
  <c r="F18" i="20"/>
  <c r="E18" i="20"/>
  <c r="H25" i="20" l="1"/>
  <c r="H39" i="20" s="1"/>
  <c r="H71" i="20"/>
  <c r="H51" i="20"/>
  <c r="G17" i="20"/>
  <c r="F119" i="20"/>
  <c r="H17" i="20"/>
  <c r="H49" i="20" s="1"/>
  <c r="E17" i="20"/>
  <c r="F17" i="20"/>
  <c r="G25" i="20"/>
  <c r="G39" i="20" s="1"/>
  <c r="G71" i="20"/>
  <c r="H119" i="20"/>
  <c r="G119" i="20"/>
  <c r="E119" i="20"/>
  <c r="E71" i="20"/>
  <c r="F71" i="20"/>
  <c r="E51" i="20"/>
  <c r="E25" i="20"/>
  <c r="E39" i="20" s="1"/>
  <c r="F25" i="20"/>
  <c r="F39" i="20" s="1"/>
  <c r="F49" i="20" l="1"/>
  <c r="F61" i="20" s="1"/>
  <c r="E49" i="20"/>
  <c r="E61" i="20" s="1"/>
  <c r="H61" i="20"/>
  <c r="G49" i="20"/>
  <c r="G61" i="20" s="1"/>
  <c r="F131" i="20"/>
  <c r="H131" i="20"/>
  <c r="E131" i="20"/>
  <c r="G131" i="20"/>
</calcChain>
</file>

<file path=xl/sharedStrings.xml><?xml version="1.0" encoding="utf-8"?>
<sst xmlns="http://schemas.openxmlformats.org/spreadsheetml/2006/main" count="126" uniqueCount="114">
  <si>
    <t>Savings deposits</t>
  </si>
  <si>
    <t>Fixed and notice deposits</t>
  </si>
  <si>
    <t>Loans received under repurchase agreements</t>
  </si>
  <si>
    <t>Debt instruments issued</t>
  </si>
  <si>
    <t>Taxes payable</t>
  </si>
  <si>
    <t>Deferred Tax Payable</t>
  </si>
  <si>
    <t>Dividends payable</t>
  </si>
  <si>
    <t>Accrued expenses</t>
  </si>
  <si>
    <t>Others</t>
  </si>
  <si>
    <t>Ordinary share capital</t>
  </si>
  <si>
    <t>Preference share capital</t>
  </si>
  <si>
    <t>Share Premium</t>
  </si>
  <si>
    <t>Non-Distributable Reserves</t>
  </si>
  <si>
    <t>General reserve</t>
  </si>
  <si>
    <t>Retained income</t>
  </si>
  <si>
    <t>Other currency holdings, gold coins and bullion</t>
  </si>
  <si>
    <t>Statutory reserve account</t>
  </si>
  <si>
    <t>Clearing account</t>
  </si>
  <si>
    <t>Other</t>
  </si>
  <si>
    <t>Instalment debtors, hire purchase, suspensive sales and leases</t>
  </si>
  <si>
    <t>Overdraft</t>
  </si>
  <si>
    <t>Acknowledgement of debts discounted</t>
  </si>
  <si>
    <t>Loans granted under resale agreement</t>
  </si>
  <si>
    <t>Less: Specific provisions</t>
  </si>
  <si>
    <t>Less: General provisions</t>
  </si>
  <si>
    <t>Less: Interest- in- suspense</t>
  </si>
  <si>
    <t>Equities</t>
  </si>
  <si>
    <t>Others- (including unlisted equities)</t>
  </si>
  <si>
    <t>Less: Specific provisions on investments</t>
  </si>
  <si>
    <t>Premises of banking institution</t>
  </si>
  <si>
    <t>Other fixed property</t>
  </si>
  <si>
    <t>Computer equipments including peripherals</t>
  </si>
  <si>
    <t>Other- including vehicles, furniture and fittings</t>
  </si>
  <si>
    <t>Other assets</t>
  </si>
  <si>
    <t>Remittances in transit</t>
  </si>
  <si>
    <t>Receivables (net of provision)</t>
  </si>
  <si>
    <t>TOTAL ASSETS</t>
  </si>
  <si>
    <t>Memorandum items:</t>
  </si>
  <si>
    <t xml:space="preserve"> Nominal value of trading portfolio</t>
  </si>
  <si>
    <t xml:space="preserve">Intragroup </t>
  </si>
  <si>
    <t xml:space="preserve">Interbank </t>
  </si>
  <si>
    <t>Negotiable Certificates of Deposits</t>
  </si>
  <si>
    <t>Foreign currency deposits</t>
  </si>
  <si>
    <t>Trading Liabilities</t>
  </si>
  <si>
    <t>Foreign currency loans received</t>
  </si>
  <si>
    <t>Other borrowings</t>
  </si>
  <si>
    <t xml:space="preserve">TOTAL LIABILITIES AND  CAPITAL </t>
  </si>
  <si>
    <t xml:space="preserve">Intragroup bank deposits denominated in foreign currency </t>
  </si>
  <si>
    <t xml:space="preserve">Interbank deposits denominated in foreign currency </t>
  </si>
  <si>
    <t xml:space="preserve">Intragroup bank borrowings denominated in foreign currency </t>
  </si>
  <si>
    <t xml:space="preserve">Interbank borrowings denominated in foreign currency </t>
  </si>
  <si>
    <t xml:space="preserve">Non-bank group deposits denominated in foreign currency </t>
  </si>
  <si>
    <t xml:space="preserve">Non-bank group borrowings denominated in foreign currency </t>
  </si>
  <si>
    <t xml:space="preserve">Cash and Balances with the Banks </t>
  </si>
  <si>
    <t xml:space="preserve">Legal tender in Namibia </t>
  </si>
  <si>
    <t xml:space="preserve">Balances with Bank of Namibia </t>
  </si>
  <si>
    <t xml:space="preserve">Balances with Banks </t>
  </si>
  <si>
    <t>Denominated in legal tender in Namibia</t>
  </si>
  <si>
    <t>Denominated in foreign currencies</t>
  </si>
  <si>
    <t xml:space="preserve">Total Loans and Advances </t>
  </si>
  <si>
    <t>Loans to banks- repayable in legal tender</t>
  </si>
  <si>
    <t xml:space="preserve">Loans to banks - repayable in foreign currencies </t>
  </si>
  <si>
    <t xml:space="preserve">Loans to non-banks - repayable in foreign currencies </t>
  </si>
  <si>
    <t>Personal loans</t>
  </si>
  <si>
    <t>Fixed term loans</t>
  </si>
  <si>
    <t>Preference shares held to provide credit</t>
  </si>
  <si>
    <t xml:space="preserve">Net loans and advances </t>
  </si>
  <si>
    <t xml:space="preserve">Trading Securities- after mark-to-market adjustments </t>
  </si>
  <si>
    <t>Fixed Income</t>
  </si>
  <si>
    <t>Derivative instruments</t>
  </si>
  <si>
    <t xml:space="preserve">Available for sale securities - after marking-to-market </t>
  </si>
  <si>
    <t>Fixed Income- (including NCDs held with banks)</t>
  </si>
  <si>
    <t xml:space="preserve">Listed equities </t>
  </si>
  <si>
    <t xml:space="preserve">Held to maturity securities </t>
  </si>
  <si>
    <t>Investments in unconsolidated subsidiaries, associates and joint ventures</t>
  </si>
  <si>
    <t>Total trading and investment securities</t>
  </si>
  <si>
    <t>Property, plant and equipment</t>
  </si>
  <si>
    <t>Repossesed items</t>
  </si>
  <si>
    <t>Deferred taxation</t>
  </si>
  <si>
    <t xml:space="preserve"> Nominal value of available for sale investment portfolio</t>
  </si>
  <si>
    <t xml:space="preserve"> Market value of held-to-maturity investment portfolio</t>
  </si>
  <si>
    <t>NAMIBIAN BANKING INDUSTRY</t>
  </si>
  <si>
    <t>ITEM DESCRIPTION</t>
  </si>
  <si>
    <t>ASSETS</t>
  </si>
  <si>
    <t>LIABILITIES AND CAPITAL</t>
  </si>
  <si>
    <t>Current accounts</t>
  </si>
  <si>
    <t>Call deposits</t>
  </si>
  <si>
    <t>Derivativ financial instruments</t>
  </si>
  <si>
    <t>Other trading liabilities</t>
  </si>
  <si>
    <t>Short-Term Negotiable Securities</t>
  </si>
  <si>
    <t>Negotiable Certificates of Deposits (NCDs)</t>
  </si>
  <si>
    <t>Treasury Bills</t>
  </si>
  <si>
    <t>Residential mortgages</t>
  </si>
  <si>
    <t>Commercial real estate mortgages</t>
  </si>
  <si>
    <t>Crdit card debtors</t>
  </si>
  <si>
    <t>Other loans and advances</t>
  </si>
  <si>
    <t>AGGREGATED BALANCE SHEET (BIR 101)</t>
  </si>
  <si>
    <t xml:space="preserve">Bank Funding -Deposits &amp; Borrowings </t>
  </si>
  <si>
    <t xml:space="preserve">Deposits </t>
  </si>
  <si>
    <t xml:space="preserve">Borrowings </t>
  </si>
  <si>
    <t>Balances Due To Bank Of Namibia</t>
  </si>
  <si>
    <t>Non-Bank Funding</t>
  </si>
  <si>
    <t xml:space="preserve">Total Funding-Related Liabilities </t>
  </si>
  <si>
    <t>Non-Funding Related Liabilities</t>
  </si>
  <si>
    <t>Capital and Reserves</t>
  </si>
  <si>
    <t xml:space="preserve">Issued Share Capital </t>
  </si>
  <si>
    <t xml:space="preserve">Distributable Reserves </t>
  </si>
  <si>
    <t>Minority Interest</t>
  </si>
  <si>
    <t xml:space="preserve">Total Liabilities  </t>
  </si>
  <si>
    <t>First Quarter</t>
  </si>
  <si>
    <t>Second Quarter</t>
  </si>
  <si>
    <t>Third Quarter</t>
  </si>
  <si>
    <t>Fourth Quarter</t>
  </si>
  <si>
    <t>QUARTERLY FIGURES FOR THE YEAR 2017 (N$ 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</si>
</sst>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6F0B15"/>
      <name val="Calibri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2" tint="-9.9978637043366805E-2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0" fontId="1" fillId="3" borderId="29" xfId="17" applyFill="1" applyBorder="1"/>
    <xf numFmtId="0" fontId="6" fillId="3" borderId="2" xfId="17" applyFont="1" applyFill="1" applyBorder="1" applyProtection="1">
      <protection hidden="1"/>
    </xf>
    <xf numFmtId="0" fontId="6" fillId="3" borderId="3" xfId="17" applyFont="1" applyFill="1" applyBorder="1" applyProtection="1">
      <protection hidden="1"/>
    </xf>
    <xf numFmtId="165" fontId="2" fillId="3" borderId="39" xfId="18" applyNumberFormat="1" applyFont="1" applyFill="1" applyBorder="1" applyProtection="1"/>
    <xf numFmtId="0" fontId="7" fillId="3" borderId="31" xfId="17" applyFont="1" applyFill="1" applyBorder="1" applyProtection="1">
      <protection hidden="1"/>
    </xf>
    <xf numFmtId="0" fontId="6" fillId="3" borderId="24" xfId="17" applyFont="1" applyFill="1" applyBorder="1" applyProtection="1">
      <protection hidden="1"/>
    </xf>
    <xf numFmtId="0" fontId="7" fillId="3" borderId="24" xfId="17" applyFont="1" applyFill="1" applyBorder="1" applyProtection="1">
      <protection hidden="1"/>
    </xf>
    <xf numFmtId="165" fontId="1" fillId="3" borderId="39" xfId="18" applyNumberFormat="1" applyFont="1" applyFill="1" applyBorder="1" applyProtection="1"/>
    <xf numFmtId="0" fontId="7" fillId="3" borderId="25" xfId="17" applyFont="1" applyFill="1" applyBorder="1" applyProtection="1">
      <protection hidden="1"/>
    </xf>
    <xf numFmtId="0" fontId="6" fillId="3" borderId="25" xfId="17" applyFont="1" applyFill="1" applyBorder="1" applyProtection="1">
      <protection hidden="1"/>
    </xf>
    <xf numFmtId="0" fontId="7" fillId="3" borderId="34" xfId="17" applyFont="1" applyFill="1" applyBorder="1" applyProtection="1">
      <protection hidden="1"/>
    </xf>
    <xf numFmtId="0" fontId="6" fillId="3" borderId="19" xfId="17" applyFont="1" applyFill="1" applyBorder="1" applyProtection="1">
      <protection hidden="1"/>
    </xf>
    <xf numFmtId="0" fontId="7" fillId="3" borderId="19" xfId="17" applyFont="1" applyFill="1" applyBorder="1" applyProtection="1">
      <protection hidden="1"/>
    </xf>
    <xf numFmtId="0" fontId="6" fillId="3" borderId="32" xfId="17" applyFont="1" applyFill="1" applyBorder="1" applyProtection="1">
      <protection hidden="1"/>
    </xf>
    <xf numFmtId="0" fontId="6" fillId="3" borderId="26" xfId="17" applyFont="1" applyFill="1" applyBorder="1" applyProtection="1">
      <protection hidden="1"/>
    </xf>
    <xf numFmtId="0" fontId="6" fillId="3" borderId="30" xfId="17" applyFont="1" applyFill="1" applyBorder="1" applyProtection="1">
      <protection hidden="1"/>
    </xf>
    <xf numFmtId="0" fontId="6" fillId="3" borderId="11" xfId="17" applyFont="1" applyFill="1" applyBorder="1" applyProtection="1">
      <protection hidden="1"/>
    </xf>
    <xf numFmtId="0" fontId="7" fillId="3" borderId="11" xfId="17" applyFont="1" applyFill="1" applyBorder="1" applyProtection="1">
      <protection hidden="1"/>
    </xf>
    <xf numFmtId="0" fontId="6" fillId="3" borderId="4" xfId="17" applyFont="1" applyFill="1" applyBorder="1" applyProtection="1">
      <protection hidden="1"/>
    </xf>
    <xf numFmtId="0" fontId="7" fillId="3" borderId="0" xfId="17" applyFont="1" applyFill="1" applyProtection="1">
      <protection hidden="1"/>
    </xf>
    <xf numFmtId="0" fontId="6" fillId="3" borderId="12" xfId="17" applyFont="1" applyFill="1" applyBorder="1" applyProtection="1">
      <protection hidden="1"/>
    </xf>
    <xf numFmtId="0" fontId="7" fillId="3" borderId="13" xfId="17" applyFont="1" applyFill="1" applyBorder="1" applyProtection="1">
      <protection hidden="1"/>
    </xf>
    <xf numFmtId="0" fontId="1" fillId="3" borderId="13" xfId="17" applyFill="1" applyBorder="1" applyProtection="1">
      <protection hidden="1"/>
    </xf>
    <xf numFmtId="0" fontId="6" fillId="3" borderId="9" xfId="17" applyFont="1" applyFill="1" applyBorder="1" applyProtection="1">
      <protection hidden="1"/>
    </xf>
    <xf numFmtId="0" fontId="6" fillId="3" borderId="10" xfId="17" applyFont="1" applyFill="1" applyBorder="1" applyProtection="1">
      <protection hidden="1"/>
    </xf>
    <xf numFmtId="0" fontId="7" fillId="3" borderId="10" xfId="17" applyFont="1" applyFill="1" applyBorder="1" applyProtection="1">
      <protection hidden="1"/>
    </xf>
    <xf numFmtId="0" fontId="1" fillId="3" borderId="10" xfId="17" applyFill="1" applyBorder="1" applyProtection="1">
      <protection hidden="1"/>
    </xf>
    <xf numFmtId="0" fontId="7" fillId="3" borderId="27" xfId="17" applyFont="1" applyFill="1" applyBorder="1" applyProtection="1">
      <protection hidden="1"/>
    </xf>
    <xf numFmtId="0" fontId="6" fillId="3" borderId="21" xfId="17" applyFont="1" applyFill="1" applyBorder="1" applyProtection="1">
      <protection hidden="1"/>
    </xf>
    <xf numFmtId="0" fontId="1" fillId="3" borderId="14" xfId="17" applyFill="1" applyBorder="1" applyProtection="1">
      <protection hidden="1"/>
    </xf>
    <xf numFmtId="0" fontId="7" fillId="3" borderId="14" xfId="17" applyFont="1" applyFill="1" applyBorder="1" applyProtection="1">
      <protection hidden="1"/>
    </xf>
    <xf numFmtId="0" fontId="1" fillId="3" borderId="0" xfId="17" applyFill="1" applyProtection="1">
      <protection hidden="1"/>
    </xf>
    <xf numFmtId="0" fontId="6" fillId="3" borderId="20" xfId="17" applyFont="1" applyFill="1" applyBorder="1" applyProtection="1">
      <protection hidden="1"/>
    </xf>
    <xf numFmtId="0" fontId="6" fillId="3" borderId="8" xfId="17" applyFont="1" applyFill="1" applyBorder="1" applyProtection="1">
      <protection hidden="1"/>
    </xf>
    <xf numFmtId="0" fontId="8" fillId="3" borderId="26" xfId="17" applyFont="1" applyFill="1" applyBorder="1" applyProtection="1">
      <protection hidden="1"/>
    </xf>
    <xf numFmtId="0" fontId="1" fillId="3" borderId="24" xfId="17" applyFill="1" applyBorder="1" applyProtection="1">
      <protection hidden="1"/>
    </xf>
    <xf numFmtId="0" fontId="1" fillId="3" borderId="19" xfId="17" applyFill="1" applyBorder="1" applyProtection="1">
      <protection hidden="1"/>
    </xf>
    <xf numFmtId="0" fontId="7" fillId="3" borderId="35" xfId="17" applyFont="1" applyFill="1" applyBorder="1" applyProtection="1">
      <protection hidden="1"/>
    </xf>
    <xf numFmtId="0" fontId="7" fillId="3" borderId="17" xfId="17" applyFont="1" applyFill="1" applyBorder="1" applyProtection="1">
      <protection hidden="1"/>
    </xf>
    <xf numFmtId="0" fontId="1" fillId="3" borderId="17" xfId="17" applyFill="1" applyBorder="1" applyProtection="1">
      <protection hidden="1"/>
    </xf>
    <xf numFmtId="0" fontId="7" fillId="3" borderId="30" xfId="17" applyFont="1" applyFill="1" applyBorder="1" applyProtection="1">
      <protection hidden="1"/>
    </xf>
    <xf numFmtId="0" fontId="6" fillId="4" borderId="2" xfId="17" applyFont="1" applyFill="1" applyBorder="1" applyProtection="1">
      <protection hidden="1"/>
    </xf>
    <xf numFmtId="0" fontId="6" fillId="4" borderId="3" xfId="17" applyFont="1" applyFill="1" applyBorder="1" applyProtection="1">
      <protection hidden="1"/>
    </xf>
    <xf numFmtId="0" fontId="7" fillId="4" borderId="40" xfId="17" applyFont="1" applyFill="1" applyBorder="1"/>
    <xf numFmtId="0" fontId="9" fillId="3" borderId="18" xfId="17" applyFont="1" applyFill="1" applyBorder="1" applyProtection="1">
      <protection hidden="1"/>
    </xf>
    <xf numFmtId="0" fontId="9" fillId="3" borderId="3" xfId="17" applyFont="1" applyFill="1" applyBorder="1" applyProtection="1">
      <protection hidden="1"/>
    </xf>
    <xf numFmtId="0" fontId="9" fillId="3" borderId="9" xfId="17" applyFont="1" applyFill="1" applyBorder="1" applyProtection="1">
      <protection hidden="1"/>
    </xf>
    <xf numFmtId="0" fontId="9" fillId="3" borderId="10" xfId="17" applyFont="1" applyFill="1" applyBorder="1" applyProtection="1">
      <protection hidden="1"/>
    </xf>
    <xf numFmtId="0" fontId="10" fillId="3" borderId="10" xfId="17" applyFont="1" applyFill="1" applyBorder="1" applyProtection="1">
      <protection hidden="1"/>
    </xf>
    <xf numFmtId="0" fontId="9" fillId="3" borderId="15" xfId="17" applyFont="1" applyFill="1" applyBorder="1" applyProtection="1">
      <protection hidden="1"/>
    </xf>
    <xf numFmtId="0" fontId="10" fillId="3" borderId="16" xfId="17" applyFont="1" applyFill="1" applyBorder="1" applyProtection="1">
      <protection hidden="1"/>
    </xf>
    <xf numFmtId="0" fontId="1" fillId="3" borderId="29" xfId="18" applyNumberFormat="1" applyFont="1" applyFill="1" applyBorder="1"/>
    <xf numFmtId="0" fontId="1" fillId="3" borderId="28" xfId="18" applyNumberFormat="1" applyFont="1" applyFill="1" applyBorder="1"/>
    <xf numFmtId="165" fontId="2" fillId="3" borderId="41" xfId="18" applyNumberFormat="1" applyFont="1" applyFill="1" applyBorder="1" applyProtection="1"/>
    <xf numFmtId="0" fontId="9" fillId="3" borderId="24" xfId="17" applyFont="1" applyFill="1" applyBorder="1" applyProtection="1">
      <protection hidden="1"/>
    </xf>
    <xf numFmtId="0" fontId="7" fillId="3" borderId="33" xfId="17" applyFont="1" applyFill="1" applyBorder="1" applyProtection="1">
      <protection hidden="1"/>
    </xf>
    <xf numFmtId="0" fontId="1" fillId="3" borderId="11" xfId="17" applyFill="1" applyBorder="1" applyProtection="1">
      <protection hidden="1"/>
    </xf>
    <xf numFmtId="49" fontId="7" fillId="3" borderId="24" xfId="17" applyNumberFormat="1" applyFont="1" applyFill="1" applyBorder="1" applyProtection="1">
      <protection hidden="1"/>
    </xf>
    <xf numFmtId="0" fontId="7" fillId="3" borderId="4" xfId="17" applyFont="1" applyFill="1" applyBorder="1" applyProtection="1">
      <protection hidden="1"/>
    </xf>
    <xf numFmtId="49" fontId="1" fillId="3" borderId="25" xfId="17" applyNumberFormat="1" applyFill="1" applyBorder="1" applyProtection="1">
      <protection hidden="1"/>
    </xf>
    <xf numFmtId="49" fontId="7" fillId="3" borderId="17" xfId="17" applyNumberFormat="1" applyFont="1" applyFill="1" applyBorder="1" applyProtection="1">
      <protection hidden="1"/>
    </xf>
    <xf numFmtId="0" fontId="9" fillId="3" borderId="11" xfId="17" applyFont="1" applyFill="1" applyBorder="1" applyProtection="1">
      <protection hidden="1"/>
    </xf>
    <xf numFmtId="49" fontId="7" fillId="3" borderId="25" xfId="17" applyNumberFormat="1" applyFont="1" applyFill="1" applyBorder="1" applyProtection="1">
      <protection hidden="1"/>
    </xf>
    <xf numFmtId="0" fontId="6" fillId="3" borderId="31" xfId="17" applyFont="1" applyFill="1" applyBorder="1" applyProtection="1">
      <protection hidden="1"/>
    </xf>
    <xf numFmtId="0" fontId="1" fillId="3" borderId="25" xfId="17" applyFill="1" applyBorder="1" applyProtection="1">
      <protection hidden="1"/>
    </xf>
    <xf numFmtId="0" fontId="7" fillId="3" borderId="21" xfId="17" applyFont="1" applyFill="1" applyBorder="1" applyProtection="1">
      <protection hidden="1"/>
    </xf>
    <xf numFmtId="0" fontId="7" fillId="3" borderId="38" xfId="17" applyFont="1" applyFill="1" applyBorder="1" applyProtection="1">
      <protection hidden="1"/>
    </xf>
    <xf numFmtId="0" fontId="1" fillId="3" borderId="4" xfId="17" applyFill="1" applyBorder="1" applyProtection="1">
      <protection hidden="1"/>
    </xf>
    <xf numFmtId="0" fontId="1" fillId="3" borderId="23" xfId="17" applyFill="1" applyBorder="1" applyProtection="1">
      <protection hidden="1"/>
    </xf>
    <xf numFmtId="0" fontId="6" fillId="3" borderId="23" xfId="17" applyFont="1" applyFill="1" applyBorder="1" applyProtection="1">
      <protection hidden="1"/>
    </xf>
    <xf numFmtId="0" fontId="6" fillId="3" borderId="6" xfId="17" applyFont="1" applyFill="1" applyBorder="1" applyProtection="1">
      <protection hidden="1"/>
    </xf>
    <xf numFmtId="0" fontId="6" fillId="3" borderId="0" xfId="17" applyFont="1" applyFill="1" applyProtection="1">
      <protection hidden="1"/>
    </xf>
    <xf numFmtId="0" fontId="6" fillId="4" borderId="20" xfId="17" applyFont="1" applyFill="1" applyBorder="1" applyProtection="1">
      <protection hidden="1"/>
    </xf>
    <xf numFmtId="0" fontId="6" fillId="4" borderId="8" xfId="17" applyFont="1" applyFill="1" applyBorder="1" applyProtection="1">
      <protection hidden="1"/>
    </xf>
    <xf numFmtId="0" fontId="7" fillId="4" borderId="8" xfId="17" applyFont="1" applyFill="1" applyBorder="1" applyProtection="1">
      <protection hidden="1"/>
    </xf>
    <xf numFmtId="0" fontId="7" fillId="4" borderId="39" xfId="17" applyFont="1" applyFill="1" applyBorder="1"/>
    <xf numFmtId="0" fontId="7" fillId="3" borderId="23" xfId="17" applyFont="1" applyFill="1" applyBorder="1" applyProtection="1">
      <protection hidden="1"/>
    </xf>
    <xf numFmtId="0" fontId="7" fillId="3" borderId="6" xfId="17" applyFont="1" applyFill="1" applyBorder="1" applyProtection="1">
      <protection hidden="1"/>
    </xf>
    <xf numFmtId="165" fontId="1" fillId="3" borderId="28" xfId="18" applyNumberFormat="1" applyFont="1" applyFill="1" applyBorder="1" applyProtection="1"/>
    <xf numFmtId="0" fontId="11" fillId="0" borderId="0" xfId="0" applyFont="1"/>
    <xf numFmtId="165" fontId="1" fillId="3" borderId="41" xfId="18" applyNumberFormat="1" applyFont="1" applyFill="1" applyBorder="1" applyProtection="1"/>
    <xf numFmtId="165" fontId="2" fillId="3" borderId="40" xfId="18" applyNumberFormat="1" applyFont="1" applyFill="1" applyBorder="1" applyProtection="1"/>
    <xf numFmtId="165" fontId="1" fillId="3" borderId="7" xfId="18" applyNumberFormat="1" applyFont="1" applyFill="1" applyBorder="1" applyProtection="1"/>
    <xf numFmtId="0" fontId="6" fillId="3" borderId="7" xfId="17" applyFont="1" applyFill="1" applyBorder="1" applyProtection="1">
      <protection hidden="1"/>
    </xf>
    <xf numFmtId="165" fontId="2" fillId="3" borderId="7" xfId="18" applyNumberFormat="1" applyFont="1" applyFill="1" applyBorder="1" applyProtection="1"/>
    <xf numFmtId="165" fontId="1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5" borderId="0" xfId="1" applyFont="1" applyFill="1" applyAlignment="1" applyProtection="1">
      <alignment horizontal="center"/>
      <protection hidden="1"/>
    </xf>
    <xf numFmtId="16" fontId="2" fillId="2" borderId="42" xfId="1" applyNumberFormat="1" applyFont="1" applyFill="1" applyBorder="1" applyAlignment="1" applyProtection="1">
      <alignment horizontal="center" vertical="center"/>
      <protection hidden="1"/>
    </xf>
    <xf numFmtId="16" fontId="2" fillId="2" borderId="43" xfId="1" applyNumberFormat="1" applyFont="1" applyFill="1" applyBorder="1" applyAlignment="1" applyProtection="1">
      <alignment horizontal="center" vertical="center"/>
      <protection hidden="1"/>
    </xf>
    <xf numFmtId="16" fontId="2" fillId="2" borderId="44" xfId="1" applyNumberFormat="1" applyFont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36" xfId="1" applyFont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6" fillId="3" borderId="20" xfId="17" applyFont="1" applyFill="1" applyBorder="1" applyAlignment="1" applyProtection="1">
      <alignment horizontal="left" vertical="center" wrapText="1"/>
      <protection hidden="1"/>
    </xf>
    <xf numFmtId="0" fontId="6" fillId="3" borderId="8" xfId="17" applyFont="1" applyFill="1" applyBorder="1" applyAlignment="1" applyProtection="1">
      <alignment horizontal="left" vertical="center" wrapText="1"/>
      <protection hidden="1"/>
    </xf>
    <xf numFmtId="0" fontId="6" fillId="3" borderId="2" xfId="17" applyFont="1" applyFill="1" applyBorder="1" applyAlignment="1" applyProtection="1">
      <alignment vertical="center" wrapText="1"/>
      <protection hidden="1"/>
    </xf>
    <xf numFmtId="0" fontId="6" fillId="3" borderId="3" xfId="17" applyFont="1" applyFill="1" applyBorder="1" applyAlignment="1" applyProtection="1">
      <alignment vertical="center" wrapText="1"/>
      <protection hidden="1"/>
    </xf>
    <xf numFmtId="0" fontId="6" fillId="3" borderId="1" xfId="17" applyFont="1" applyFill="1" applyBorder="1" applyAlignment="1" applyProtection="1">
      <alignment vertical="center" wrapText="1"/>
      <protection hidden="1"/>
    </xf>
    <xf numFmtId="0" fontId="6" fillId="3" borderId="23" xfId="17" applyFont="1" applyFill="1" applyBorder="1" applyAlignment="1" applyProtection="1">
      <alignment vertical="center" wrapText="1"/>
      <protection hidden="1"/>
    </xf>
    <xf numFmtId="0" fontId="6" fillId="3" borderId="6" xfId="17" applyFont="1" applyFill="1" applyBorder="1" applyAlignment="1" applyProtection="1">
      <alignment vertical="center" wrapText="1"/>
      <protection hidden="1"/>
    </xf>
    <xf numFmtId="0" fontId="6" fillId="3" borderId="36" xfId="17" applyFont="1" applyFill="1" applyBorder="1" applyAlignment="1" applyProtection="1">
      <alignment vertical="center" wrapText="1"/>
      <protection hidden="1"/>
    </xf>
    <xf numFmtId="0" fontId="6" fillId="3" borderId="20" xfId="17" applyFont="1" applyFill="1" applyBorder="1" applyAlignment="1" applyProtection="1">
      <alignment wrapText="1"/>
      <protection hidden="1"/>
    </xf>
    <xf numFmtId="0" fontId="1" fillId="3" borderId="24" xfId="17" applyFill="1" applyBorder="1" applyAlignment="1" applyProtection="1">
      <alignment horizontal="left" vertical="top" wrapText="1"/>
      <protection hidden="1"/>
    </xf>
    <xf numFmtId="0" fontId="1" fillId="3" borderId="37" xfId="17" applyFill="1" applyBorder="1" applyAlignment="1" applyProtection="1">
      <alignment horizontal="left" vertical="top" wrapText="1"/>
      <protection hidden="1"/>
    </xf>
    <xf numFmtId="0" fontId="2" fillId="2" borderId="1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5" fillId="5" borderId="6" xfId="1" applyFont="1" applyFill="1" applyBorder="1" applyAlignment="1" applyProtection="1">
      <alignment horizontal="center"/>
      <protection hidden="1"/>
    </xf>
    <xf numFmtId="0" fontId="6" fillId="3" borderId="8" xfId="17" applyFont="1" applyFill="1" applyBorder="1" applyAlignment="1" applyProtection="1">
      <alignment wrapText="1"/>
      <protection hidden="1"/>
    </xf>
    <xf numFmtId="0" fontId="6" fillId="3" borderId="22" xfId="17" applyFont="1" applyFill="1" applyBorder="1" applyAlignment="1" applyProtection="1">
      <alignment wrapText="1"/>
      <protection hidden="1"/>
    </xf>
    <xf numFmtId="0" fontId="6" fillId="3" borderId="22" xfId="17" applyFont="1" applyFill="1" applyBorder="1" applyAlignment="1" applyProtection="1">
      <alignment horizontal="left" vertical="center" wrapText="1"/>
      <protection hidden="1"/>
    </xf>
  </cellXfs>
  <cellStyles count="19">
    <cellStyle name="Comma 10" xfId="18" xr:uid="{00000000-0005-0000-0000-000000000000}"/>
    <cellStyle name="Comma 2" xfId="2" xr:uid="{00000000-0005-0000-0000-000001000000}"/>
    <cellStyle name="Comma 3" xfId="4" xr:uid="{00000000-0005-0000-0000-000002000000}"/>
    <cellStyle name="Comma 4" xfId="6" xr:uid="{00000000-0005-0000-0000-000003000000}"/>
    <cellStyle name="Comma 5" xfId="8" xr:uid="{00000000-0005-0000-0000-000004000000}"/>
    <cellStyle name="Comma 6" xfId="10" xr:uid="{00000000-0005-0000-0000-000005000000}"/>
    <cellStyle name="Comma 7" xfId="12" xr:uid="{00000000-0005-0000-0000-000006000000}"/>
    <cellStyle name="Comma 8" xfId="14" xr:uid="{00000000-0005-0000-0000-000007000000}"/>
    <cellStyle name="Comma 9" xfId="16" xr:uid="{00000000-0005-0000-0000-000008000000}"/>
    <cellStyle name="Normal" xfId="0" builtinId="0"/>
    <cellStyle name="Normal 10" xfId="17" xr:uid="{00000000-0005-0000-0000-00000A000000}"/>
    <cellStyle name="Normal 2" xfId="1" xr:uid="{00000000-0005-0000-0000-00000B000000}"/>
    <cellStyle name="Normal 3" xfId="3" xr:uid="{00000000-0005-0000-0000-00000C000000}"/>
    <cellStyle name="Normal 4" xfId="5" xr:uid="{00000000-0005-0000-0000-00000D000000}"/>
    <cellStyle name="Normal 5" xfId="7" xr:uid="{00000000-0005-0000-0000-00000E000000}"/>
    <cellStyle name="Normal 6" xfId="9" xr:uid="{00000000-0005-0000-0000-00000F000000}"/>
    <cellStyle name="Normal 7" xfId="11" xr:uid="{00000000-0005-0000-0000-000010000000}"/>
    <cellStyle name="Normal 8" xfId="13" xr:uid="{00000000-0005-0000-0000-000011000000}"/>
    <cellStyle name="Normal 9" xfId="15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2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39175" y="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819150</xdr:colOff>
      <xdr:row>1</xdr:row>
      <xdr:rowOff>66675</xdr:rowOff>
    </xdr:from>
    <xdr:to>
      <xdr:col>7</xdr:col>
      <xdr:colOff>938211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43550" y="266700"/>
          <a:ext cx="190499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g&amp;anal\OUTPUT%20TABLES\2015\BIR%20101%20Balance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7/BIR%20101%20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"/>
      <sheetName val="FNB"/>
      <sheetName val="STDB"/>
    </sheetNames>
    <sheetDataSet>
      <sheetData sheetId="0" refreshError="1">
        <row r="8">
          <cell r="H8">
            <v>2824975.4548758343</v>
          </cell>
        </row>
        <row r="125">
          <cell r="G125">
            <v>0</v>
          </cell>
          <cell r="H12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"/>
      <sheetName val="FNB"/>
      <sheetName val="STDB"/>
    </sheetNames>
    <sheetDataSet>
      <sheetData sheetId="0">
        <row r="10">
          <cell r="F10">
            <v>1878537.3620663013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94"/>
  <sheetViews>
    <sheetView tabSelected="1" zoomScale="80" zoomScaleNormal="80" workbookViewId="0">
      <selection activeCell="L20" sqref="L20"/>
    </sheetView>
  </sheetViews>
  <sheetFormatPr defaultRowHeight="14.4" x14ac:dyDescent="0.3"/>
  <cols>
    <col min="4" max="4" width="29.109375" customWidth="1"/>
    <col min="5" max="5" width="14.33203125" customWidth="1"/>
    <col min="6" max="6" width="13.5546875" customWidth="1"/>
    <col min="7" max="7" width="13.33203125" customWidth="1"/>
    <col min="8" max="8" width="16.44140625" customWidth="1"/>
    <col min="9" max="9" width="17.109375" customWidth="1"/>
    <col min="10" max="10" width="13.44140625" bestFit="1" customWidth="1"/>
    <col min="11" max="11" width="14" customWidth="1"/>
    <col min="12" max="12" width="15.33203125" customWidth="1"/>
    <col min="13" max="13" width="15.6640625" customWidth="1"/>
    <col min="14" max="14" width="15" customWidth="1"/>
    <col min="15" max="15" width="13.5546875" customWidth="1"/>
    <col min="16" max="16" width="13" customWidth="1"/>
    <col min="19" max="19" width="20.33203125" customWidth="1"/>
    <col min="20" max="20" width="15.44140625" customWidth="1"/>
    <col min="21" max="21" width="12.5546875" customWidth="1"/>
    <col min="22" max="22" width="14" customWidth="1"/>
    <col min="23" max="23" width="14.5546875" customWidth="1"/>
  </cols>
  <sheetData>
    <row r="1" spans="1:16" ht="15.6" x14ac:dyDescent="0.3">
      <c r="B1" s="1"/>
      <c r="C1" s="1"/>
      <c r="D1" s="91"/>
      <c r="E1" s="91"/>
      <c r="F1" s="1"/>
      <c r="G1" s="91"/>
      <c r="H1" s="91"/>
      <c r="I1" s="1"/>
      <c r="J1" s="1"/>
      <c r="L1" s="1"/>
      <c r="N1" s="83"/>
      <c r="O1" s="83"/>
      <c r="P1" s="83"/>
    </row>
    <row r="2" spans="1:16" ht="15.6" x14ac:dyDescent="0.3">
      <c r="B2" s="1"/>
      <c r="C2" s="1"/>
      <c r="D2" s="91"/>
      <c r="E2" s="91"/>
      <c r="F2" s="1"/>
      <c r="G2" s="91"/>
      <c r="H2" s="91"/>
      <c r="I2" s="1"/>
      <c r="N2" s="83"/>
      <c r="O2" s="83"/>
      <c r="P2" s="83"/>
    </row>
    <row r="3" spans="1:16" ht="15.6" x14ac:dyDescent="0.3">
      <c r="B3" s="1"/>
      <c r="C3" s="1"/>
      <c r="D3" s="91"/>
      <c r="E3" s="91"/>
      <c r="F3" s="1"/>
      <c r="G3" s="91"/>
      <c r="H3" s="91"/>
      <c r="I3" s="1"/>
      <c r="N3" s="83"/>
      <c r="O3" s="83"/>
      <c r="P3" s="83"/>
    </row>
    <row r="4" spans="1:16" x14ac:dyDescent="0.3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83"/>
      <c r="O4" s="83"/>
      <c r="P4" s="83"/>
    </row>
    <row r="5" spans="1:1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83"/>
      <c r="O5" s="83"/>
      <c r="P5" s="83"/>
    </row>
    <row r="6" spans="1:1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83"/>
      <c r="O6" s="83"/>
      <c r="P6" s="83"/>
    </row>
    <row r="7" spans="1:16" ht="15.6" x14ac:dyDescent="0.3">
      <c r="A7" s="92" t="s">
        <v>81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ht="15.6" x14ac:dyDescent="0.3">
      <c r="A8" s="92" t="s">
        <v>96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16.2" thickBot="1" x14ac:dyDescent="0.35">
      <c r="A9" s="122" t="s">
        <v>113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6" x14ac:dyDescent="0.3">
      <c r="A10" s="96" t="s">
        <v>82</v>
      </c>
      <c r="B10" s="97"/>
      <c r="C10" s="97"/>
      <c r="D10" s="98"/>
      <c r="E10" s="105" t="s">
        <v>109</v>
      </c>
      <c r="F10" s="106"/>
      <c r="G10" s="120"/>
      <c r="H10" s="105" t="s">
        <v>110</v>
      </c>
      <c r="I10" s="106"/>
      <c r="J10" s="120"/>
      <c r="K10" s="105" t="s">
        <v>111</v>
      </c>
      <c r="L10" s="106"/>
      <c r="M10" s="120"/>
      <c r="N10" s="105" t="s">
        <v>112</v>
      </c>
      <c r="O10" s="106"/>
      <c r="P10" s="120"/>
    </row>
    <row r="11" spans="1:16" ht="15" thickBot="1" x14ac:dyDescent="0.35">
      <c r="A11" s="99"/>
      <c r="B11" s="100"/>
      <c r="C11" s="100"/>
      <c r="D11" s="101"/>
      <c r="E11" s="107"/>
      <c r="F11" s="108"/>
      <c r="G11" s="121"/>
      <c r="H11" s="107"/>
      <c r="I11" s="108"/>
      <c r="J11" s="121"/>
      <c r="K11" s="107"/>
      <c r="L11" s="108"/>
      <c r="M11" s="121"/>
      <c r="N11" s="107"/>
      <c r="O11" s="108"/>
      <c r="P11" s="121"/>
    </row>
    <row r="12" spans="1:16" x14ac:dyDescent="0.3">
      <c r="A12" s="99"/>
      <c r="B12" s="100"/>
      <c r="C12" s="100"/>
      <c r="D12" s="101"/>
      <c r="E12" s="93">
        <v>42400</v>
      </c>
      <c r="F12" s="93">
        <v>42429</v>
      </c>
      <c r="G12" s="93">
        <v>42460</v>
      </c>
      <c r="H12" s="93">
        <v>42490</v>
      </c>
      <c r="I12" s="93">
        <v>42521</v>
      </c>
      <c r="J12" s="93">
        <v>42551</v>
      </c>
      <c r="K12" s="93">
        <v>42582</v>
      </c>
      <c r="L12" s="93">
        <v>42613</v>
      </c>
      <c r="M12" s="93">
        <v>42643</v>
      </c>
      <c r="N12" s="93">
        <v>42674</v>
      </c>
      <c r="O12" s="93">
        <v>42704</v>
      </c>
      <c r="P12" s="93">
        <v>42735</v>
      </c>
    </row>
    <row r="13" spans="1:16" x14ac:dyDescent="0.3">
      <c r="A13" s="99"/>
      <c r="B13" s="100"/>
      <c r="C13" s="100"/>
      <c r="D13" s="101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6" x14ac:dyDescent="0.3">
      <c r="A14" s="99"/>
      <c r="B14" s="100"/>
      <c r="C14" s="100"/>
      <c r="D14" s="101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thickBot="1" x14ac:dyDescent="0.35">
      <c r="A15" s="102"/>
      <c r="B15" s="103"/>
      <c r="C15" s="103"/>
      <c r="D15" s="104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</row>
    <row r="16" spans="1:16" ht="15" thickBot="1" x14ac:dyDescent="0.35">
      <c r="A16" s="109" t="s">
        <v>84</v>
      </c>
      <c r="B16" s="110"/>
      <c r="C16" s="110"/>
      <c r="D16" s="1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5" t="s">
        <v>97</v>
      </c>
      <c r="B17" s="6"/>
      <c r="C17" s="6"/>
      <c r="D17" s="6"/>
      <c r="E17" s="7">
        <f t="shared" ref="E17:G17" si="0">E18+E21+E24</f>
        <v>4552736.7802063012</v>
      </c>
      <c r="F17" s="7">
        <f t="shared" si="0"/>
        <v>4332271.3707384933</v>
      </c>
      <c r="G17" s="7">
        <f t="shared" si="0"/>
        <v>4909216.3945507566</v>
      </c>
      <c r="H17" s="7">
        <f>H18+H21+H24</f>
        <v>4096001.2576890411</v>
      </c>
      <c r="I17" s="7">
        <f>I18+I21+I24</f>
        <v>3271643.0469554788</v>
      </c>
      <c r="J17" s="7">
        <f>J18+J21+J24</f>
        <v>4787558.2608221918</v>
      </c>
      <c r="K17" s="7">
        <f t="shared" ref="K17:L17" si="1">K18+K21+K24</f>
        <v>4690502.4592499994</v>
      </c>
      <c r="L17" s="7">
        <f t="shared" si="1"/>
        <v>2969359.96062</v>
      </c>
      <c r="M17" s="7">
        <f>M18+M21+M24</f>
        <v>3793734.0714602736</v>
      </c>
      <c r="N17" s="7">
        <f t="shared" ref="N17:P17" si="2">N18+N21+N24</f>
        <v>3522143.151352603</v>
      </c>
      <c r="O17" s="7">
        <f t="shared" si="2"/>
        <v>4012530.2354847938</v>
      </c>
      <c r="P17" s="7">
        <f t="shared" si="2"/>
        <v>4915401.5793931512</v>
      </c>
    </row>
    <row r="18" spans="1:16" x14ac:dyDescent="0.3">
      <c r="A18" s="8"/>
      <c r="B18" s="9" t="s">
        <v>98</v>
      </c>
      <c r="C18" s="10"/>
      <c r="D18" s="10"/>
      <c r="E18" s="7">
        <f>E19+E20</f>
        <v>2709216.4542063014</v>
      </c>
      <c r="F18" s="7">
        <f t="shared" ref="F18:H18" si="3">F19+F20</f>
        <v>2538887.8973384928</v>
      </c>
      <c r="G18" s="7">
        <f t="shared" si="3"/>
        <v>2689465.7962707561</v>
      </c>
      <c r="H18" s="7">
        <f t="shared" si="3"/>
        <v>2505572.7212790409</v>
      </c>
      <c r="I18" s="7">
        <f t="shared" ref="I18:J18" si="4">I19+I20</f>
        <v>2354199.1347254789</v>
      </c>
      <c r="J18" s="7">
        <f t="shared" si="4"/>
        <v>3344891.0464021917</v>
      </c>
      <c r="K18" s="7">
        <f>K19+K20</f>
        <v>3862036.4490299998</v>
      </c>
      <c r="L18" s="7">
        <f>L19+L20</f>
        <v>2147781.3930000002</v>
      </c>
      <c r="M18" s="7">
        <f>M19+M20</f>
        <v>2703932.2712602736</v>
      </c>
      <c r="N18" s="7">
        <f t="shared" ref="N18:P18" si="5">N19+N20</f>
        <v>2675172.1604426028</v>
      </c>
      <c r="O18" s="7">
        <f t="shared" si="5"/>
        <v>3382249.2354847938</v>
      </c>
      <c r="P18" s="7">
        <f t="shared" si="5"/>
        <v>3581565.3123931508</v>
      </c>
    </row>
    <row r="19" spans="1:16" x14ac:dyDescent="0.3">
      <c r="A19" s="8"/>
      <c r="B19" s="10"/>
      <c r="C19" s="10" t="s">
        <v>39</v>
      </c>
      <c r="D19" s="10"/>
      <c r="E19" s="11">
        <v>1878537.3620663013</v>
      </c>
      <c r="F19" s="11">
        <v>1774109.200508493</v>
      </c>
      <c r="G19" s="11">
        <v>1888556.6099407559</v>
      </c>
      <c r="H19" s="11">
        <v>1872647.413009041</v>
      </c>
      <c r="I19" s="11">
        <v>1798445.4505554792</v>
      </c>
      <c r="J19" s="11">
        <v>1955367.7762621918</v>
      </c>
      <c r="K19" s="11">
        <v>2394766.94312</v>
      </c>
      <c r="L19" s="11">
        <v>1630237.5009999999</v>
      </c>
      <c r="M19" s="11">
        <v>1922945.5351002738</v>
      </c>
      <c r="N19" s="11">
        <v>2003335.5519826026</v>
      </c>
      <c r="O19" s="11">
        <v>2443509.5705047939</v>
      </c>
      <c r="P19" s="11">
        <v>2858183.5267831506</v>
      </c>
    </row>
    <row r="20" spans="1:16" x14ac:dyDescent="0.3">
      <c r="A20" s="8"/>
      <c r="B20" s="12"/>
      <c r="C20" s="12" t="s">
        <v>40</v>
      </c>
      <c r="D20" s="10"/>
      <c r="E20" s="11">
        <v>830679.09214000008</v>
      </c>
      <c r="F20" s="11">
        <v>764778.69683000003</v>
      </c>
      <c r="G20" s="11">
        <v>800909.18633000006</v>
      </c>
      <c r="H20" s="11">
        <v>632925.30826999992</v>
      </c>
      <c r="I20" s="11">
        <v>555753.68416999979</v>
      </c>
      <c r="J20" s="11">
        <v>1389523.2701400002</v>
      </c>
      <c r="K20" s="11">
        <v>1467269.5059099998</v>
      </c>
      <c r="L20" s="11">
        <v>517543.89199999999</v>
      </c>
      <c r="M20" s="11">
        <v>780986.73616000009</v>
      </c>
      <c r="N20" s="11">
        <v>671836.60846000002</v>
      </c>
      <c r="O20" s="11">
        <v>938739.66498000012</v>
      </c>
      <c r="P20" s="11">
        <v>723381.78561000002</v>
      </c>
    </row>
    <row r="21" spans="1:16" x14ac:dyDescent="0.3">
      <c r="A21" s="8"/>
      <c r="B21" s="13" t="s">
        <v>99</v>
      </c>
      <c r="C21" s="12"/>
      <c r="D21" s="10"/>
      <c r="E21" s="7">
        <f>E22+E23</f>
        <v>942893.36041000008</v>
      </c>
      <c r="F21" s="7">
        <f t="shared" ref="F21:G21" si="6">F22+F23</f>
        <v>1057606.6422000001</v>
      </c>
      <c r="G21" s="7">
        <f t="shared" si="6"/>
        <v>989814.26716000005</v>
      </c>
      <c r="H21" s="7">
        <f>H22+H23</f>
        <v>889101.12446999992</v>
      </c>
      <c r="I21" s="7">
        <f>I22+I23</f>
        <v>764745.63324</v>
      </c>
      <c r="J21" s="7">
        <f>J22+J23</f>
        <v>793153.21442000009</v>
      </c>
      <c r="K21" s="7">
        <f>K22+K23</f>
        <v>684583.01022000005</v>
      </c>
      <c r="L21" s="7">
        <f t="shared" ref="L21:M21" si="7">L22+L23</f>
        <v>676415.56761999987</v>
      </c>
      <c r="M21" s="7">
        <f t="shared" si="7"/>
        <v>1089801.8001999999</v>
      </c>
      <c r="N21" s="7">
        <f t="shared" ref="N21:P21" si="8">N22+N23</f>
        <v>846970.99090999993</v>
      </c>
      <c r="O21" s="7">
        <f t="shared" si="8"/>
        <v>630281</v>
      </c>
      <c r="P21" s="7">
        <f t="shared" si="8"/>
        <v>612134.27533000009</v>
      </c>
    </row>
    <row r="22" spans="1:16" x14ac:dyDescent="0.3">
      <c r="A22" s="8"/>
      <c r="B22" s="12"/>
      <c r="C22" s="10" t="s">
        <v>39</v>
      </c>
      <c r="D22" s="10"/>
      <c r="E22" s="11">
        <v>723865.54500000004</v>
      </c>
      <c r="F22" s="11">
        <v>702717</v>
      </c>
      <c r="G22" s="11">
        <v>698759.12899999996</v>
      </c>
      <c r="H22" s="11">
        <v>690509</v>
      </c>
      <c r="I22" s="11">
        <v>675933.12300000002</v>
      </c>
      <c r="J22" s="11">
        <v>650859.24699999997</v>
      </c>
      <c r="K22" s="11">
        <v>648254</v>
      </c>
      <c r="L22" s="11">
        <v>637382</v>
      </c>
      <c r="M22" s="11">
        <v>693478.30099999998</v>
      </c>
      <c r="N22" s="11">
        <v>654453.80799999996</v>
      </c>
      <c r="O22" s="11">
        <v>630281</v>
      </c>
      <c r="P22" s="11">
        <v>575220</v>
      </c>
    </row>
    <row r="23" spans="1:16" x14ac:dyDescent="0.3">
      <c r="A23" s="8"/>
      <c r="B23" s="12"/>
      <c r="C23" s="12" t="s">
        <v>40</v>
      </c>
      <c r="D23" s="10"/>
      <c r="E23" s="11">
        <v>219027.81541000004</v>
      </c>
      <c r="F23" s="11">
        <v>354889.64220000012</v>
      </c>
      <c r="G23" s="11">
        <v>291055.13816000009</v>
      </c>
      <c r="H23" s="11">
        <v>198592.12446999992</v>
      </c>
      <c r="I23" s="11">
        <v>88812.510239999974</v>
      </c>
      <c r="J23" s="11">
        <v>142293.96742000012</v>
      </c>
      <c r="K23" s="11">
        <v>36329.010220000055</v>
      </c>
      <c r="L23" s="11">
        <v>39033.567619999871</v>
      </c>
      <c r="M23" s="11">
        <v>396323.49919999996</v>
      </c>
      <c r="N23" s="11">
        <v>192517.18290999997</v>
      </c>
      <c r="O23" s="11">
        <v>0</v>
      </c>
      <c r="P23" s="11">
        <v>36914.275330000091</v>
      </c>
    </row>
    <row r="24" spans="1:16" ht="15" thickBot="1" x14ac:dyDescent="0.35">
      <c r="A24" s="14"/>
      <c r="B24" s="15" t="s">
        <v>100</v>
      </c>
      <c r="C24" s="16"/>
      <c r="D24" s="16"/>
      <c r="E24" s="11">
        <v>900626.96559000004</v>
      </c>
      <c r="F24" s="11">
        <v>735776.83120000002</v>
      </c>
      <c r="G24" s="11">
        <v>1229936.33112</v>
      </c>
      <c r="H24" s="11">
        <v>701327.41194000002</v>
      </c>
      <c r="I24" s="11">
        <v>152698.27899000002</v>
      </c>
      <c r="J24" s="11">
        <v>649514</v>
      </c>
      <c r="K24" s="11">
        <v>143883</v>
      </c>
      <c r="L24" s="11">
        <v>145163</v>
      </c>
      <c r="M24" s="11">
        <v>0</v>
      </c>
      <c r="N24" s="11">
        <v>0</v>
      </c>
      <c r="O24" s="11">
        <v>0</v>
      </c>
      <c r="P24" s="11">
        <v>721701.99167000002</v>
      </c>
    </row>
    <row r="25" spans="1:16" x14ac:dyDescent="0.3">
      <c r="A25" s="17" t="s">
        <v>101</v>
      </c>
      <c r="B25" s="18"/>
      <c r="C25" s="18"/>
      <c r="D25" s="18"/>
      <c r="E25" s="7">
        <f>E26+E33</f>
        <v>88303975.409853697</v>
      </c>
      <c r="F25" s="7">
        <f t="shared" ref="F25:H25" si="9">F26+F33</f>
        <v>89617442.394111514</v>
      </c>
      <c r="G25" s="7">
        <f t="shared" si="9"/>
        <v>91828247.471891075</v>
      </c>
      <c r="H25" s="7">
        <f t="shared" si="9"/>
        <v>93714051.13262096</v>
      </c>
      <c r="I25" s="7">
        <f t="shared" ref="I25:J25" si="10">I26+I33</f>
        <v>96443806.586254537</v>
      </c>
      <c r="J25" s="7">
        <f t="shared" si="10"/>
        <v>95319550.054587826</v>
      </c>
      <c r="K25" s="7">
        <f t="shared" ref="K25:L25" si="11">K26+K33</f>
        <v>98813628.284970015</v>
      </c>
      <c r="L25" s="7">
        <f t="shared" si="11"/>
        <v>100752279.1449811</v>
      </c>
      <c r="M25" s="7">
        <f>M26+M33</f>
        <v>101072497.81399971</v>
      </c>
      <c r="N25" s="7">
        <f t="shared" ref="N25:P25" si="12">N26+N33</f>
        <v>102006849.65222739</v>
      </c>
      <c r="O25" s="7">
        <f t="shared" si="12"/>
        <v>102372562.54316521</v>
      </c>
      <c r="P25" s="7">
        <f t="shared" si="12"/>
        <v>101142140.13891685</v>
      </c>
    </row>
    <row r="26" spans="1:16" x14ac:dyDescent="0.3">
      <c r="A26" s="19"/>
      <c r="B26" s="20" t="s">
        <v>98</v>
      </c>
      <c r="C26" s="20"/>
      <c r="D26" s="21"/>
      <c r="E26" s="7">
        <f>SUM(E27:E32)</f>
        <v>82327353.384833694</v>
      </c>
      <c r="F26" s="7">
        <f t="shared" ref="F26:H26" si="13">SUM(F27:F32)</f>
        <v>83657678.76196152</v>
      </c>
      <c r="G26" s="7">
        <f t="shared" si="13"/>
        <v>85444093.37878108</v>
      </c>
      <c r="H26" s="7">
        <f t="shared" si="13"/>
        <v>87412891.257090956</v>
      </c>
      <c r="I26" s="7">
        <f t="shared" ref="I26:J26" si="14">SUM(I27:I32)</f>
        <v>89344658.878384531</v>
      </c>
      <c r="J26" s="7">
        <f t="shared" si="14"/>
        <v>88230608.978007823</v>
      </c>
      <c r="K26" s="7">
        <f t="shared" ref="K26:L26" si="15">SUM(K27:K32)</f>
        <v>91528811.84119001</v>
      </c>
      <c r="L26" s="7">
        <f t="shared" si="15"/>
        <v>93277171.712601095</v>
      </c>
      <c r="M26" s="7">
        <f>SUM(M27:M32)</f>
        <v>93615625.448879719</v>
      </c>
      <c r="N26" s="7">
        <f t="shared" ref="N26:P26" si="16">SUM(N27:N32)</f>
        <v>94521634.378717393</v>
      </c>
      <c r="O26" s="7">
        <f t="shared" si="16"/>
        <v>94902419.032545209</v>
      </c>
      <c r="P26" s="7">
        <f t="shared" si="16"/>
        <v>93319254.806356847</v>
      </c>
    </row>
    <row r="27" spans="1:16" x14ac:dyDescent="0.3">
      <c r="A27" s="19"/>
      <c r="B27" s="21"/>
      <c r="C27" s="10" t="s">
        <v>85</v>
      </c>
      <c r="D27" s="21"/>
      <c r="E27" s="11">
        <v>26021117.086819999</v>
      </c>
      <c r="F27" s="11">
        <v>25410552.895110004</v>
      </c>
      <c r="G27" s="11">
        <v>25443746.524799995</v>
      </c>
      <c r="H27" s="11">
        <v>25471712.807010002</v>
      </c>
      <c r="I27" s="11">
        <v>25960321.236450002</v>
      </c>
      <c r="J27" s="11">
        <v>25089377.153439999</v>
      </c>
      <c r="K27" s="11">
        <v>26565497.27121</v>
      </c>
      <c r="L27" s="11">
        <v>27380815.981379997</v>
      </c>
      <c r="M27" s="11">
        <v>27315420.557229999</v>
      </c>
      <c r="N27" s="11">
        <v>27576026.626340002</v>
      </c>
      <c r="O27" s="11">
        <v>27522427.472199999</v>
      </c>
      <c r="P27" s="11">
        <v>28018701.800719999</v>
      </c>
    </row>
    <row r="28" spans="1:16" x14ac:dyDescent="0.3">
      <c r="A28" s="19"/>
      <c r="B28" s="21"/>
      <c r="C28" s="10" t="s">
        <v>86</v>
      </c>
      <c r="D28" s="10"/>
      <c r="E28" s="11">
        <v>13024539.902969999</v>
      </c>
      <c r="F28" s="11">
        <v>13876067.452649999</v>
      </c>
      <c r="G28" s="11">
        <v>14353097.70177</v>
      </c>
      <c r="H28" s="11">
        <v>15734041.18943</v>
      </c>
      <c r="I28" s="11">
        <v>16315413.65474</v>
      </c>
      <c r="J28" s="11">
        <v>14327945.248059999</v>
      </c>
      <c r="K28" s="11">
        <v>14778560.053309999</v>
      </c>
      <c r="L28" s="11">
        <v>15798813.72101</v>
      </c>
      <c r="M28" s="11">
        <v>15560043.66962</v>
      </c>
      <c r="N28" s="11">
        <v>15931281.005240001</v>
      </c>
      <c r="O28" s="11">
        <v>15274265.201950001</v>
      </c>
      <c r="P28" s="11">
        <v>15008912.72524</v>
      </c>
    </row>
    <row r="29" spans="1:16" x14ac:dyDescent="0.3">
      <c r="A29" s="19"/>
      <c r="B29" s="21"/>
      <c r="C29" s="10" t="s">
        <v>0</v>
      </c>
      <c r="D29" s="10"/>
      <c r="E29" s="11">
        <v>3122195.7502000001</v>
      </c>
      <c r="F29" s="11">
        <v>3566026.2547200001</v>
      </c>
      <c r="G29" s="11">
        <v>3495585.25862</v>
      </c>
      <c r="H29" s="11">
        <v>3456188.46955</v>
      </c>
      <c r="I29" s="11">
        <v>3453089.3640600001</v>
      </c>
      <c r="J29" s="11">
        <v>3487250.4387300001</v>
      </c>
      <c r="K29" s="11">
        <v>3471873.3691099999</v>
      </c>
      <c r="L29" s="11">
        <v>3103980.26003</v>
      </c>
      <c r="M29" s="11">
        <v>3166743.3681699997</v>
      </c>
      <c r="N29" s="11">
        <v>3233641.3128999998</v>
      </c>
      <c r="O29" s="11">
        <v>3317400.2871599998</v>
      </c>
      <c r="P29" s="11">
        <v>3281638.0681599998</v>
      </c>
    </row>
    <row r="30" spans="1:16" x14ac:dyDescent="0.3">
      <c r="A30" s="22"/>
      <c r="B30" s="23"/>
      <c r="C30" s="23" t="s">
        <v>1</v>
      </c>
      <c r="D30" s="23"/>
      <c r="E30" s="11">
        <v>16057435.083513699</v>
      </c>
      <c r="F30" s="11">
        <v>15999699.968391506</v>
      </c>
      <c r="G30" s="11">
        <v>16923327.398261096</v>
      </c>
      <c r="H30" s="11">
        <v>17077716.510430962</v>
      </c>
      <c r="I30" s="11">
        <v>17896649.066134516</v>
      </c>
      <c r="J30" s="11">
        <v>17883464.776717808</v>
      </c>
      <c r="K30" s="11">
        <v>18557144.885300003</v>
      </c>
      <c r="L30" s="11">
        <v>18539192.822461095</v>
      </c>
      <c r="M30" s="11">
        <v>18560748.664459724</v>
      </c>
      <c r="N30" s="11">
        <v>18806451.158487394</v>
      </c>
      <c r="O30" s="11">
        <v>18592450.706885207</v>
      </c>
      <c r="P30" s="11">
        <v>18463315.981646847</v>
      </c>
    </row>
    <row r="31" spans="1:16" x14ac:dyDescent="0.3">
      <c r="A31" s="22"/>
      <c r="B31" s="23"/>
      <c r="C31" s="23" t="s">
        <v>41</v>
      </c>
      <c r="D31" s="23"/>
      <c r="E31" s="11">
        <v>20763983.469439998</v>
      </c>
      <c r="F31" s="11">
        <v>21216343.616969999</v>
      </c>
      <c r="G31" s="11">
        <v>20903524.916699998</v>
      </c>
      <c r="H31" s="11">
        <v>20981982.555399999</v>
      </c>
      <c r="I31" s="11">
        <v>21573774.506510004</v>
      </c>
      <c r="J31" s="11">
        <v>23265323.888910003</v>
      </c>
      <c r="K31" s="11">
        <v>23607987.388179999</v>
      </c>
      <c r="L31" s="11">
        <v>24323152.919289999</v>
      </c>
      <c r="M31" s="11">
        <v>23917012.842430003</v>
      </c>
      <c r="N31" s="11">
        <v>24122759.96243</v>
      </c>
      <c r="O31" s="11">
        <v>23918240.324649997</v>
      </c>
      <c r="P31" s="11">
        <v>23397627.990359999</v>
      </c>
    </row>
    <row r="32" spans="1:16" x14ac:dyDescent="0.3">
      <c r="A32" s="24"/>
      <c r="B32" s="25"/>
      <c r="C32" s="26" t="s">
        <v>42</v>
      </c>
      <c r="D32" s="25"/>
      <c r="E32" s="11">
        <v>3338082.0918899998</v>
      </c>
      <c r="F32" s="11">
        <v>3588988.57412</v>
      </c>
      <c r="G32" s="11">
        <v>4324811.5786300004</v>
      </c>
      <c r="H32" s="11">
        <v>4691249.7252700003</v>
      </c>
      <c r="I32" s="11">
        <v>4145411.0504900003</v>
      </c>
      <c r="J32" s="11">
        <v>4177247.4721499998</v>
      </c>
      <c r="K32" s="11">
        <v>4547748.8740800004</v>
      </c>
      <c r="L32" s="11">
        <v>4131216.0084299999</v>
      </c>
      <c r="M32" s="11">
        <v>5095656.3469699994</v>
      </c>
      <c r="N32" s="11">
        <v>4851474.3133199997</v>
      </c>
      <c r="O32" s="11">
        <v>6277635.0396999996</v>
      </c>
      <c r="P32" s="11">
        <v>5149058.2402299996</v>
      </c>
    </row>
    <row r="33" spans="1:16" x14ac:dyDescent="0.3">
      <c r="A33" s="27"/>
      <c r="B33" s="28" t="s">
        <v>99</v>
      </c>
      <c r="C33" s="29"/>
      <c r="D33" s="29"/>
      <c r="E33" s="7">
        <f>SUM(E34:E38)</f>
        <v>5976622.0250199996</v>
      </c>
      <c r="F33" s="7">
        <f t="shared" ref="F33:H33" si="17">SUM(F34:F38)</f>
        <v>5959763.63215</v>
      </c>
      <c r="G33" s="7">
        <f t="shared" si="17"/>
        <v>6384154.0931100007</v>
      </c>
      <c r="H33" s="7">
        <f t="shared" si="17"/>
        <v>6301159.8755299998</v>
      </c>
      <c r="I33" s="7">
        <f t="shared" ref="I33:J33" si="18">SUM(I34:I38)</f>
        <v>7099147.70787</v>
      </c>
      <c r="J33" s="7">
        <f t="shared" si="18"/>
        <v>7088941.0765799992</v>
      </c>
      <c r="K33" s="7">
        <f t="shared" ref="K33:M33" si="19">SUM(K34:K38)</f>
        <v>7284816.4437799994</v>
      </c>
      <c r="L33" s="7">
        <f t="shared" si="19"/>
        <v>7475107.4323800001</v>
      </c>
      <c r="M33" s="7">
        <f t="shared" si="19"/>
        <v>7456872.3651199993</v>
      </c>
      <c r="N33" s="7">
        <f t="shared" ref="N33:P33" si="20">SUM(N34:N38)</f>
        <v>7485215.2735100007</v>
      </c>
      <c r="O33" s="7">
        <f t="shared" si="20"/>
        <v>7470143.5106199998</v>
      </c>
      <c r="P33" s="7">
        <f t="shared" si="20"/>
        <v>7822885.3325600009</v>
      </c>
    </row>
    <row r="34" spans="1:16" x14ac:dyDescent="0.3">
      <c r="A34" s="27"/>
      <c r="B34" s="29"/>
      <c r="C34" s="29" t="s">
        <v>43</v>
      </c>
      <c r="D34" s="29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x14ac:dyDescent="0.3">
      <c r="A35" s="27"/>
      <c r="B35" s="30"/>
      <c r="C35" s="31" t="s">
        <v>2</v>
      </c>
      <c r="D35" s="29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x14ac:dyDescent="0.3">
      <c r="A36" s="32"/>
      <c r="B36" s="33"/>
      <c r="C36" s="34" t="s">
        <v>3</v>
      </c>
      <c r="D36" s="34"/>
      <c r="E36" s="11">
        <v>4206082.8404299999</v>
      </c>
      <c r="F36" s="11">
        <v>4180678.2743500001</v>
      </c>
      <c r="G36" s="11">
        <v>3941220.2312700003</v>
      </c>
      <c r="H36" s="11">
        <v>3839207</v>
      </c>
      <c r="I36" s="11">
        <v>4637852.2181099998</v>
      </c>
      <c r="J36" s="11">
        <v>4653771.0439999998</v>
      </c>
      <c r="K36" s="11">
        <v>4829159.4539999999</v>
      </c>
      <c r="L36" s="11">
        <v>5004286</v>
      </c>
      <c r="M36" s="11">
        <v>5013116.8643199997</v>
      </c>
      <c r="N36" s="11">
        <v>5022248.4564200006</v>
      </c>
      <c r="O36" s="11">
        <v>5009049.5106199998</v>
      </c>
      <c r="P36" s="11">
        <v>5028349.6078900006</v>
      </c>
    </row>
    <row r="37" spans="1:16" x14ac:dyDescent="0.3">
      <c r="A37" s="22"/>
      <c r="B37" s="30"/>
      <c r="C37" s="29" t="s">
        <v>44</v>
      </c>
      <c r="D37" s="29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1:16" ht="15" thickBot="1" x14ac:dyDescent="0.35">
      <c r="A38" s="24"/>
      <c r="B38" s="35"/>
      <c r="C38" s="23" t="s">
        <v>45</v>
      </c>
      <c r="D38" s="23"/>
      <c r="E38" s="11">
        <v>1770539.18459</v>
      </c>
      <c r="F38" s="11">
        <v>1779085.3577999999</v>
      </c>
      <c r="G38" s="11">
        <v>2442933.8618399999</v>
      </c>
      <c r="H38" s="11">
        <v>2461952.8755299998</v>
      </c>
      <c r="I38" s="11">
        <v>2461295.4897600003</v>
      </c>
      <c r="J38" s="11">
        <v>2435170.0325799999</v>
      </c>
      <c r="K38" s="11">
        <v>2455656.9897799999</v>
      </c>
      <c r="L38" s="11">
        <v>2470821.4323800001</v>
      </c>
      <c r="M38" s="11">
        <v>2443755.5008</v>
      </c>
      <c r="N38" s="11">
        <v>2462966.81709</v>
      </c>
      <c r="O38" s="11">
        <v>2461094</v>
      </c>
      <c r="P38" s="11">
        <v>2794535.7246699999</v>
      </c>
    </row>
    <row r="39" spans="1:16" ht="15" thickBot="1" x14ac:dyDescent="0.35">
      <c r="A39" s="36" t="s">
        <v>102</v>
      </c>
      <c r="B39" s="37"/>
      <c r="C39" s="37"/>
      <c r="D39" s="37"/>
      <c r="E39" s="7">
        <f>E17+E25</f>
        <v>92856712.190060005</v>
      </c>
      <c r="F39" s="7">
        <f t="shared" ref="F39:H39" si="21">F17+F25</f>
        <v>93949713.764850006</v>
      </c>
      <c r="G39" s="7">
        <f t="shared" si="21"/>
        <v>96737463.866441831</v>
      </c>
      <c r="H39" s="7">
        <f t="shared" si="21"/>
        <v>97810052.390310004</v>
      </c>
      <c r="I39" s="7">
        <f t="shared" ref="I39:J39" si="22">I17+I25</f>
        <v>99715449.633210018</v>
      </c>
      <c r="J39" s="7">
        <f t="shared" si="22"/>
        <v>100107108.31541002</v>
      </c>
      <c r="K39" s="7">
        <f t="shared" ref="K39:L39" si="23">K17+K25</f>
        <v>103504130.74422002</v>
      </c>
      <c r="L39" s="7">
        <f t="shared" si="23"/>
        <v>103721639.1056011</v>
      </c>
      <c r="M39" s="7">
        <f>M17+M25</f>
        <v>104866231.88545999</v>
      </c>
      <c r="N39" s="7">
        <f t="shared" ref="N39:P39" si="24">N17+N25</f>
        <v>105528992.80357999</v>
      </c>
      <c r="O39" s="7">
        <f t="shared" si="24"/>
        <v>106385092.77865</v>
      </c>
      <c r="P39" s="7">
        <f t="shared" si="24"/>
        <v>106057541.71831</v>
      </c>
    </row>
    <row r="40" spans="1:16" x14ac:dyDescent="0.3">
      <c r="A40" s="17" t="s">
        <v>103</v>
      </c>
      <c r="B40" s="18"/>
      <c r="C40" s="18"/>
      <c r="D40" s="38"/>
      <c r="E40" s="7">
        <f>SUM(E41:E48)</f>
        <v>3301637.3036799999</v>
      </c>
      <c r="F40" s="7">
        <f t="shared" ref="F40:H40" si="25">SUM(F41:F48)</f>
        <v>3501932.3396809641</v>
      </c>
      <c r="G40" s="7">
        <f>SUM(G41:G48)</f>
        <v>3047897.5849168282</v>
      </c>
      <c r="H40" s="7">
        <f t="shared" si="25"/>
        <v>3242345.5221500001</v>
      </c>
      <c r="I40" s="7">
        <f t="shared" ref="I40:J40" si="26">SUM(I41:I48)</f>
        <v>2021658.7765700002</v>
      </c>
      <c r="J40" s="7">
        <f t="shared" si="26"/>
        <v>3322339.1097299997</v>
      </c>
      <c r="K40" s="7">
        <f t="shared" ref="K40:L40" si="27">SUM(K41:K48)</f>
        <v>2998735.1665299996</v>
      </c>
      <c r="L40" s="7">
        <f t="shared" si="27"/>
        <v>3855196.62017</v>
      </c>
      <c r="M40" s="7">
        <f>SUM(M41:M48)</f>
        <v>3397348.4075500001</v>
      </c>
      <c r="N40" s="7">
        <f t="shared" ref="N40:P40" si="28">SUM(N41:N48)</f>
        <v>3955148.7902100002</v>
      </c>
      <c r="O40" s="7">
        <f t="shared" si="28"/>
        <v>4103723.2044600002</v>
      </c>
      <c r="P40" s="7">
        <f t="shared" si="28"/>
        <v>2981276.23648</v>
      </c>
    </row>
    <row r="41" spans="1:16" x14ac:dyDescent="0.3">
      <c r="A41" s="8"/>
      <c r="B41" s="10" t="s">
        <v>4</v>
      </c>
      <c r="C41" s="10"/>
      <c r="D41" s="10"/>
      <c r="E41" s="11">
        <v>112054.13623999999</v>
      </c>
      <c r="F41" s="11">
        <v>172033.71439000001</v>
      </c>
      <c r="G41" s="11">
        <v>232381.56241000001</v>
      </c>
      <c r="H41" s="11">
        <v>320859.20822999999</v>
      </c>
      <c r="I41" s="11">
        <v>398211.82750999997</v>
      </c>
      <c r="J41" s="11">
        <v>58846.003839999998</v>
      </c>
      <c r="K41" s="11">
        <v>105998.06101</v>
      </c>
      <c r="L41" s="11">
        <v>225374.43518999999</v>
      </c>
      <c r="M41" s="11">
        <v>271422.43338</v>
      </c>
      <c r="N41" s="11">
        <v>356743.98750999995</v>
      </c>
      <c r="O41" s="11">
        <v>417945.53464999999</v>
      </c>
      <c r="P41" s="11">
        <v>312880.99969999999</v>
      </c>
    </row>
    <row r="42" spans="1:16" x14ac:dyDescent="0.3">
      <c r="A42" s="8"/>
      <c r="B42" s="10" t="s">
        <v>5</v>
      </c>
      <c r="C42" s="10"/>
      <c r="D42" s="10"/>
      <c r="E42" s="11">
        <v>395627.19001000002</v>
      </c>
      <c r="F42" s="11">
        <v>406318.70606096409</v>
      </c>
      <c r="G42" s="11">
        <v>409641.27436682803</v>
      </c>
      <c r="H42" s="11">
        <v>301922.39400999999</v>
      </c>
      <c r="I42" s="11">
        <v>414789.25500999996</v>
      </c>
      <c r="J42" s="11">
        <v>475562.55871000001</v>
      </c>
      <c r="K42" s="11">
        <v>477192.58500999998</v>
      </c>
      <c r="L42" s="11">
        <v>479997.42900999996</v>
      </c>
      <c r="M42" s="11">
        <v>484822.85800999997</v>
      </c>
      <c r="N42" s="11">
        <v>486080.55300999997</v>
      </c>
      <c r="O42" s="11">
        <v>481412.88601000002</v>
      </c>
      <c r="P42" s="11">
        <v>504297.53762000002</v>
      </c>
    </row>
    <row r="43" spans="1:16" x14ac:dyDescent="0.3">
      <c r="A43" s="8"/>
      <c r="B43" s="10" t="s">
        <v>6</v>
      </c>
      <c r="C43" s="10"/>
      <c r="D43" s="10"/>
      <c r="E43" s="11">
        <v>343510</v>
      </c>
      <c r="F43" s="11">
        <v>343510</v>
      </c>
      <c r="G43" s="11">
        <v>0</v>
      </c>
      <c r="H43" s="11">
        <v>113429</v>
      </c>
      <c r="I43" s="11">
        <v>0</v>
      </c>
      <c r="J43" s="11">
        <v>0</v>
      </c>
      <c r="K43" s="11">
        <v>0</v>
      </c>
      <c r="L43" s="11">
        <v>0</v>
      </c>
      <c r="M43" s="11">
        <v>284714</v>
      </c>
      <c r="N43" s="11">
        <v>0</v>
      </c>
      <c r="O43" s="11">
        <v>0</v>
      </c>
      <c r="P43" s="11">
        <v>0</v>
      </c>
    </row>
    <row r="44" spans="1:16" x14ac:dyDescent="0.3">
      <c r="A44" s="8"/>
      <c r="B44" s="10" t="s">
        <v>7</v>
      </c>
      <c r="C44" s="10"/>
      <c r="D44" s="10"/>
      <c r="E44" s="11">
        <v>1407052.47367</v>
      </c>
      <c r="F44" s="11">
        <v>1479905.5212099999</v>
      </c>
      <c r="G44" s="11">
        <v>1357518.2345700001</v>
      </c>
      <c r="H44" s="11">
        <v>1618602.19948</v>
      </c>
      <c r="I44" s="11">
        <v>1643865.8676700001</v>
      </c>
      <c r="J44" s="11">
        <v>1634314.7000799999</v>
      </c>
      <c r="K44" s="11">
        <v>1636324.6681499998</v>
      </c>
      <c r="L44" s="11">
        <v>1595717.0455</v>
      </c>
      <c r="M44" s="11">
        <v>1592026.4409400001</v>
      </c>
      <c r="N44" s="11">
        <v>1591599.7783400002</v>
      </c>
      <c r="O44" s="11">
        <v>1747999.44838</v>
      </c>
      <c r="P44" s="11">
        <v>1600292.60515</v>
      </c>
    </row>
    <row r="45" spans="1:16" x14ac:dyDescent="0.3">
      <c r="A45" s="8"/>
      <c r="B45" s="39" t="s">
        <v>34</v>
      </c>
      <c r="C45" s="10"/>
      <c r="D45" s="10"/>
      <c r="E45" s="11">
        <v>346446.42375999992</v>
      </c>
      <c r="F45" s="11">
        <v>412538.68702000001</v>
      </c>
      <c r="G45" s="11">
        <v>364505.99057000002</v>
      </c>
      <c r="H45" s="11">
        <v>393155.66542999994</v>
      </c>
      <c r="I45" s="11">
        <v>-972550.51061999972</v>
      </c>
      <c r="J45" s="11">
        <v>692799.53209999995</v>
      </c>
      <c r="K45" s="11">
        <v>435849.69636</v>
      </c>
      <c r="L45" s="11">
        <v>578441.50347</v>
      </c>
      <c r="M45" s="11">
        <v>469434.57222000003</v>
      </c>
      <c r="N45" s="11">
        <v>856373.57835000008</v>
      </c>
      <c r="O45" s="11">
        <v>741595.92442000005</v>
      </c>
      <c r="P45" s="11">
        <v>229027.77201000002</v>
      </c>
    </row>
    <row r="46" spans="1:16" x14ac:dyDescent="0.3">
      <c r="A46" s="8"/>
      <c r="B46" s="10" t="s">
        <v>87</v>
      </c>
      <c r="C46" s="10"/>
      <c r="D46" s="10"/>
      <c r="E46" s="11">
        <v>182102.728</v>
      </c>
      <c r="F46" s="11">
        <v>194487.685</v>
      </c>
      <c r="G46" s="11">
        <v>164028.587</v>
      </c>
      <c r="H46" s="11">
        <v>154158.05499999999</v>
      </c>
      <c r="I46" s="11">
        <v>141808.383</v>
      </c>
      <c r="J46" s="11">
        <v>133644.274</v>
      </c>
      <c r="K46" s="11">
        <v>158405.14199999999</v>
      </c>
      <c r="L46" s="11">
        <v>152361.93</v>
      </c>
      <c r="M46" s="11">
        <v>159612.924</v>
      </c>
      <c r="N46" s="11">
        <v>307233.31</v>
      </c>
      <c r="O46" s="11">
        <v>140844.85399999999</v>
      </c>
      <c r="P46" s="11">
        <v>192955.32199999999</v>
      </c>
    </row>
    <row r="47" spans="1:16" x14ac:dyDescent="0.3">
      <c r="A47" s="8"/>
      <c r="B47" s="39" t="s">
        <v>88</v>
      </c>
      <c r="C47" s="10"/>
      <c r="D47" s="10"/>
      <c r="E47" s="11">
        <v>192435.04300000001</v>
      </c>
      <c r="F47" s="11">
        <v>176936.40100000001</v>
      </c>
      <c r="G47" s="11">
        <v>199256.67600000001</v>
      </c>
      <c r="H47" s="11">
        <v>199901</v>
      </c>
      <c r="I47" s="11">
        <v>213173.96799999999</v>
      </c>
      <c r="J47" s="11">
        <v>167041.079</v>
      </c>
      <c r="K47" s="11">
        <v>39528.226999999999</v>
      </c>
      <c r="L47" s="11">
        <v>197788.978</v>
      </c>
      <c r="M47" s="11">
        <v>2382.0250000000001</v>
      </c>
      <c r="N47" s="11">
        <v>45091.11</v>
      </c>
      <c r="O47" s="11">
        <v>232253.28099999999</v>
      </c>
      <c r="P47" s="11">
        <v>16330</v>
      </c>
    </row>
    <row r="48" spans="1:16" ht="15" thickBot="1" x14ac:dyDescent="0.35">
      <c r="A48" s="14"/>
      <c r="B48" s="40" t="s">
        <v>8</v>
      </c>
      <c r="C48" s="16"/>
      <c r="D48" s="16"/>
      <c r="E48" s="11">
        <v>322409.30900000001</v>
      </c>
      <c r="F48" s="11">
        <v>316201.625</v>
      </c>
      <c r="G48" s="11">
        <v>320565.26</v>
      </c>
      <c r="H48" s="11">
        <v>140318</v>
      </c>
      <c r="I48" s="11">
        <v>182359.986</v>
      </c>
      <c r="J48" s="11">
        <v>160130.962</v>
      </c>
      <c r="K48" s="11">
        <v>145436.78700000001</v>
      </c>
      <c r="L48" s="11">
        <v>625515.299</v>
      </c>
      <c r="M48" s="11">
        <v>132933.15400000001</v>
      </c>
      <c r="N48" s="11">
        <v>312026.473</v>
      </c>
      <c r="O48" s="11">
        <v>341671.27600000001</v>
      </c>
      <c r="P48" s="11">
        <v>125492</v>
      </c>
    </row>
    <row r="49" spans="1:17" ht="15" thickBot="1" x14ac:dyDescent="0.35">
      <c r="A49" s="36" t="s">
        <v>108</v>
      </c>
      <c r="B49" s="37"/>
      <c r="C49" s="37"/>
      <c r="D49" s="37"/>
      <c r="E49" s="7">
        <f>E39+E40</f>
        <v>96158349.493740007</v>
      </c>
      <c r="F49" s="7">
        <f t="shared" ref="F49:H49" si="29">F39+F40</f>
        <v>97451646.104530975</v>
      </c>
      <c r="G49" s="7">
        <f>G39+G40</f>
        <v>99785361.451358661</v>
      </c>
      <c r="H49" s="7">
        <f t="shared" si="29"/>
        <v>101052397.91246</v>
      </c>
      <c r="I49" s="7">
        <f t="shared" ref="I49:J49" si="30">I39+I40</f>
        <v>101737108.40978003</v>
      </c>
      <c r="J49" s="7">
        <f t="shared" si="30"/>
        <v>103429447.42514002</v>
      </c>
      <c r="K49" s="7">
        <f t="shared" ref="K49:M49" si="31">K39+K40</f>
        <v>106502865.91075002</v>
      </c>
      <c r="L49" s="7">
        <f t="shared" si="31"/>
        <v>107576835.7257711</v>
      </c>
      <c r="M49" s="7">
        <f t="shared" si="31"/>
        <v>108263580.29301</v>
      </c>
      <c r="N49" s="7">
        <f t="shared" ref="N49:P49" si="32">N39+N40</f>
        <v>109484141.59378998</v>
      </c>
      <c r="O49" s="7">
        <f t="shared" si="32"/>
        <v>110488815.98311</v>
      </c>
      <c r="P49" s="7">
        <f t="shared" si="32"/>
        <v>109038817.95479</v>
      </c>
    </row>
    <row r="50" spans="1:17" ht="15" thickBot="1" x14ac:dyDescent="0.35">
      <c r="A50" s="5"/>
      <c r="B50" s="6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7" x14ac:dyDescent="0.3">
      <c r="A51" s="17" t="s">
        <v>104</v>
      </c>
      <c r="B51" s="18"/>
      <c r="C51" s="18"/>
      <c r="D51" s="18"/>
      <c r="E51" s="7">
        <f>E52+E55+E56+E57</f>
        <v>12038187.51874</v>
      </c>
      <c r="F51" s="7">
        <f t="shared" ref="F51" si="33">F52+F55+F56+F57</f>
        <v>12218665.215020001</v>
      </c>
      <c r="G51" s="7">
        <f>G52+G55+G56+G57</f>
        <v>12301430.125259999</v>
      </c>
      <c r="H51" s="7">
        <f>H52+H55+H56+H57</f>
        <v>12282870.59433</v>
      </c>
      <c r="I51" s="7">
        <f>I52+I55+I56+I57</f>
        <v>12483277.277629999</v>
      </c>
      <c r="J51" s="7">
        <f>J52+J55+J56+J57</f>
        <v>12723167.156150002</v>
      </c>
      <c r="K51" s="7">
        <f t="shared" ref="K51:L51" si="34">K52+K55+K56+K57</f>
        <v>12931046.778310001</v>
      </c>
      <c r="L51" s="7">
        <f t="shared" si="34"/>
        <v>12936490.440790001</v>
      </c>
      <c r="M51" s="7">
        <f>M52+M55+M56+M57</f>
        <v>12720156.05579</v>
      </c>
      <c r="N51" s="7">
        <f t="shared" ref="N51:O51" si="35">N52+N55+N56+N57</f>
        <v>12819872.85826</v>
      </c>
      <c r="O51" s="7">
        <f t="shared" si="35"/>
        <v>12988147.180710001</v>
      </c>
      <c r="P51" s="7">
        <f>P52+P55+P56+P57</f>
        <v>13242338.846350001</v>
      </c>
    </row>
    <row r="52" spans="1:17" x14ac:dyDescent="0.3">
      <c r="A52" s="8"/>
      <c r="B52" s="9" t="s">
        <v>105</v>
      </c>
      <c r="C52" s="10"/>
      <c r="D52" s="10"/>
      <c r="E52" s="7">
        <f>E53+E54</f>
        <v>23860.649000000001</v>
      </c>
      <c r="F52" s="7">
        <f t="shared" ref="F52:G52" si="36">F53+F54</f>
        <v>23860.649000000001</v>
      </c>
      <c r="G52" s="7">
        <f t="shared" si="36"/>
        <v>23860.649000000001</v>
      </c>
      <c r="H52" s="7">
        <f>H53+H54</f>
        <v>23860.649000000001</v>
      </c>
      <c r="I52" s="7">
        <f>I53+I54</f>
        <v>23860.649000000001</v>
      </c>
      <c r="J52" s="7">
        <f>J53+J54</f>
        <v>23860.649000000001</v>
      </c>
      <c r="K52" s="7">
        <f t="shared" ref="K52:M52" si="37">K53+K54</f>
        <v>23860.649000000001</v>
      </c>
      <c r="L52" s="7">
        <f t="shared" si="37"/>
        <v>23860.649000000001</v>
      </c>
      <c r="M52" s="7">
        <f t="shared" si="37"/>
        <v>23860.649000000001</v>
      </c>
      <c r="N52" s="7">
        <f t="shared" ref="N52:P52" si="38">N53+N54</f>
        <v>23860.649000000001</v>
      </c>
      <c r="O52" s="7">
        <f t="shared" si="38"/>
        <v>23860.649000000001</v>
      </c>
      <c r="P52" s="7">
        <f t="shared" si="38"/>
        <v>23860.649000000001</v>
      </c>
    </row>
    <row r="53" spans="1:17" x14ac:dyDescent="0.3">
      <c r="A53" s="41"/>
      <c r="B53" s="42"/>
      <c r="C53" s="42" t="s">
        <v>9</v>
      </c>
      <c r="D53" s="43"/>
      <c r="E53" s="11">
        <v>23860.649000000001</v>
      </c>
      <c r="F53" s="11">
        <v>23860.649000000001</v>
      </c>
      <c r="G53" s="11">
        <v>23860.649000000001</v>
      </c>
      <c r="H53" s="11">
        <v>23860.649000000001</v>
      </c>
      <c r="I53" s="11">
        <v>23860.649000000001</v>
      </c>
      <c r="J53" s="11">
        <v>23860.649000000001</v>
      </c>
      <c r="K53" s="11">
        <v>23860.649000000001</v>
      </c>
      <c r="L53" s="11">
        <v>23860.649000000001</v>
      </c>
      <c r="M53" s="11">
        <v>23860.649000000001</v>
      </c>
      <c r="N53" s="11">
        <v>23860.649000000001</v>
      </c>
      <c r="O53" s="11">
        <v>23860.649000000001</v>
      </c>
      <c r="P53" s="11">
        <v>23860.649000000001</v>
      </c>
    </row>
    <row r="54" spans="1:17" x14ac:dyDescent="0.3">
      <c r="A54" s="44"/>
      <c r="B54" s="21"/>
      <c r="C54" s="21" t="s">
        <v>10</v>
      </c>
      <c r="D54" s="30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7" x14ac:dyDescent="0.3">
      <c r="A55" s="8"/>
      <c r="B55" s="9" t="s">
        <v>11</v>
      </c>
      <c r="C55" s="35"/>
      <c r="D55" s="35"/>
      <c r="E55" s="11">
        <v>2262554.0150000001</v>
      </c>
      <c r="F55" s="11">
        <v>2262554.0300000003</v>
      </c>
      <c r="G55" s="11">
        <v>2262554.0150000001</v>
      </c>
      <c r="H55" s="11">
        <v>2262554.0300000003</v>
      </c>
      <c r="I55" s="11">
        <v>2262554.0150000001</v>
      </c>
      <c r="J55" s="11">
        <v>2262554.0150000001</v>
      </c>
      <c r="K55" s="11">
        <v>2262554.0150000001</v>
      </c>
      <c r="L55" s="11">
        <v>2262554.0150000001</v>
      </c>
      <c r="M55" s="11">
        <v>2262554.0150000001</v>
      </c>
      <c r="N55" s="11">
        <v>2262554.0150000001</v>
      </c>
      <c r="O55" s="11">
        <v>2262554.0150000001</v>
      </c>
      <c r="P55" s="11">
        <v>2262554.0300000003</v>
      </c>
    </row>
    <row r="56" spans="1:17" x14ac:dyDescent="0.3">
      <c r="A56" s="8"/>
      <c r="B56" s="9" t="s">
        <v>12</v>
      </c>
      <c r="C56" s="10"/>
      <c r="D56" s="10"/>
      <c r="E56" s="11">
        <v>332128.44031000003</v>
      </c>
      <c r="F56" s="11">
        <v>338499.77431000001</v>
      </c>
      <c r="G56" s="11">
        <v>350472.02931000001</v>
      </c>
      <c r="H56" s="11">
        <v>342879.11631000001</v>
      </c>
      <c r="I56" s="11">
        <v>348093.97531000001</v>
      </c>
      <c r="J56" s="11">
        <v>348343.34230999998</v>
      </c>
      <c r="K56" s="11">
        <v>354741.67830999999</v>
      </c>
      <c r="L56" s="11">
        <v>383370.24631000002</v>
      </c>
      <c r="M56" s="11">
        <v>381248.51130999997</v>
      </c>
      <c r="N56" s="11">
        <v>373764.36231</v>
      </c>
      <c r="O56" s="11">
        <v>366425.80030999996</v>
      </c>
      <c r="P56" s="11">
        <v>405930.75399999996</v>
      </c>
    </row>
    <row r="57" spans="1:17" x14ac:dyDescent="0.3">
      <c r="A57" s="8"/>
      <c r="B57" s="9" t="s">
        <v>106</v>
      </c>
      <c r="C57" s="35"/>
      <c r="D57" s="35"/>
      <c r="E57" s="7">
        <f>+E58+E59</f>
        <v>9419644.4144299999</v>
      </c>
      <c r="F57" s="7">
        <f t="shared" ref="F57:G57" si="39">+F58+F59</f>
        <v>9593750.7617099993</v>
      </c>
      <c r="G57" s="7">
        <f t="shared" si="39"/>
        <v>9664543.4319499992</v>
      </c>
      <c r="H57" s="7">
        <f t="shared" ref="H57" si="40">+H58+H59</f>
        <v>9653576.7990199998</v>
      </c>
      <c r="I57" s="7">
        <f t="shared" ref="I57:J57" si="41">+I58+I59</f>
        <v>9848768.638319999</v>
      </c>
      <c r="J57" s="7">
        <f t="shared" si="41"/>
        <v>10088409.149840001</v>
      </c>
      <c r="K57" s="7">
        <f t="shared" ref="K57:M57" si="42">+K58+K59</f>
        <v>10289890.436000001</v>
      </c>
      <c r="L57" s="7">
        <f t="shared" si="42"/>
        <v>10266705.530480001</v>
      </c>
      <c r="M57" s="7">
        <f t="shared" si="42"/>
        <v>10052492.880479999</v>
      </c>
      <c r="N57" s="7">
        <f t="shared" ref="N57:P57" si="43">+N58+N59</f>
        <v>10159693.83195</v>
      </c>
      <c r="O57" s="7">
        <f t="shared" si="43"/>
        <v>10335306.716400001</v>
      </c>
      <c r="P57" s="7">
        <f t="shared" si="43"/>
        <v>10549993.413350001</v>
      </c>
    </row>
    <row r="58" spans="1:17" x14ac:dyDescent="0.3">
      <c r="A58" s="8"/>
      <c r="B58" s="10"/>
      <c r="C58" s="10" t="s">
        <v>13</v>
      </c>
      <c r="D58" s="10"/>
      <c r="E58" s="11">
        <v>4682192.2589999996</v>
      </c>
      <c r="F58" s="11">
        <v>4688277.1439999994</v>
      </c>
      <c r="G58" s="11">
        <v>4696323.6239999998</v>
      </c>
      <c r="H58" s="11">
        <v>4535186.1439999994</v>
      </c>
      <c r="I58" s="11">
        <v>4539556.6239999998</v>
      </c>
      <c r="J58" s="11">
        <v>5149992.6239999998</v>
      </c>
      <c r="K58" s="11">
        <v>5159666.6239999998</v>
      </c>
      <c r="L58" s="11">
        <v>5142019.6239999998</v>
      </c>
      <c r="M58" s="11">
        <v>5147598.6239999998</v>
      </c>
      <c r="N58" s="11">
        <v>5326919.4009999996</v>
      </c>
      <c r="O58" s="11">
        <v>5317087.4009999996</v>
      </c>
      <c r="P58" s="11">
        <v>5233829</v>
      </c>
    </row>
    <row r="59" spans="1:17" ht="15" thickBot="1" x14ac:dyDescent="0.35">
      <c r="A59" s="14"/>
      <c r="B59" s="16"/>
      <c r="C59" s="16" t="s">
        <v>14</v>
      </c>
      <c r="D59" s="16"/>
      <c r="E59" s="11">
        <v>4737452.1554299993</v>
      </c>
      <c r="F59" s="11">
        <v>4905473.6177099999</v>
      </c>
      <c r="G59" s="11">
        <v>4968219.8079500003</v>
      </c>
      <c r="H59" s="11">
        <v>5118390.6550200004</v>
      </c>
      <c r="I59" s="11">
        <v>5309212.0143199991</v>
      </c>
      <c r="J59" s="11">
        <v>4938416.5258400002</v>
      </c>
      <c r="K59" s="11">
        <v>5130223.8119999999</v>
      </c>
      <c r="L59" s="11">
        <v>5124685.9064800004</v>
      </c>
      <c r="M59" s="11">
        <v>4904894.25648</v>
      </c>
      <c r="N59" s="11">
        <v>4832774.43095</v>
      </c>
      <c r="O59" s="11">
        <v>5018219.3154000007</v>
      </c>
      <c r="P59" s="11">
        <v>5316164.41335</v>
      </c>
    </row>
    <row r="60" spans="1:17" ht="15" thickBot="1" x14ac:dyDescent="0.35">
      <c r="A60" s="22" t="s">
        <v>107</v>
      </c>
      <c r="B60" s="23"/>
      <c r="C60" s="23"/>
      <c r="D60" s="23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1:17" ht="15" thickBot="1" x14ac:dyDescent="0.35">
      <c r="A61" s="5" t="s">
        <v>46</v>
      </c>
      <c r="B61" s="6"/>
      <c r="C61" s="6"/>
      <c r="D61" s="6"/>
      <c r="E61" s="7">
        <f>E49+E51+E60</f>
        <v>108196537.01248001</v>
      </c>
      <c r="F61" s="7">
        <f t="shared" ref="F61:H61" si="44">F49+F51+F60</f>
        <v>109670311.31955098</v>
      </c>
      <c r="G61" s="7">
        <f>G49+G51+G60</f>
        <v>112086791.57661866</v>
      </c>
      <c r="H61" s="7">
        <f t="shared" si="44"/>
        <v>113335268.50679</v>
      </c>
      <c r="I61" s="7">
        <f t="shared" ref="I61:J61" si="45">I49+I51+I60</f>
        <v>114220385.68741003</v>
      </c>
      <c r="J61" s="7">
        <f t="shared" si="45"/>
        <v>116152614.58129002</v>
      </c>
      <c r="K61" s="7">
        <f t="shared" ref="K61:M61" si="46">K49+K51+K60</f>
        <v>119433912.68906002</v>
      </c>
      <c r="L61" s="7">
        <f t="shared" si="46"/>
        <v>120513326.1665611</v>
      </c>
      <c r="M61" s="7">
        <f t="shared" si="46"/>
        <v>120983736.3488</v>
      </c>
      <c r="N61" s="7">
        <f>N49+N51+N60</f>
        <v>122304014.45204999</v>
      </c>
      <c r="O61" s="7">
        <f t="shared" ref="O61:P61" si="47">O49+O51+O60</f>
        <v>123476963.16382</v>
      </c>
      <c r="P61" s="7">
        <f t="shared" si="47"/>
        <v>122281156.80114</v>
      </c>
      <c r="Q61" s="3"/>
    </row>
    <row r="62" spans="1:17" ht="15" thickBot="1" x14ac:dyDescent="0.35">
      <c r="A62" s="45" t="s">
        <v>37</v>
      </c>
      <c r="B62" s="46"/>
      <c r="C62" s="46"/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7" x14ac:dyDescent="0.3">
      <c r="A63" s="48" t="s">
        <v>47</v>
      </c>
      <c r="B63" s="49"/>
      <c r="C63" s="49"/>
      <c r="D63" s="49"/>
      <c r="E63" s="11">
        <v>564105.92125999997</v>
      </c>
      <c r="F63" s="11">
        <v>547089</v>
      </c>
      <c r="G63" s="11">
        <v>540543.55877999996</v>
      </c>
      <c r="H63" s="11">
        <v>538631</v>
      </c>
      <c r="I63" s="11">
        <v>588546.63483999996</v>
      </c>
      <c r="J63" s="11">
        <v>540060.52898896195</v>
      </c>
      <c r="K63" s="11">
        <v>542845.28129393922</v>
      </c>
      <c r="L63" s="11">
        <v>536523.41998235206</v>
      </c>
      <c r="M63" s="11">
        <v>506586.46147448977</v>
      </c>
      <c r="N63" s="11">
        <v>531238.65427391906</v>
      </c>
      <c r="O63" s="11">
        <v>540876.7371956401</v>
      </c>
      <c r="P63" s="11">
        <v>438781</v>
      </c>
    </row>
    <row r="64" spans="1:17" x14ac:dyDescent="0.3">
      <c r="A64" s="50" t="s">
        <v>48</v>
      </c>
      <c r="B64" s="51"/>
      <c r="C64" s="51"/>
      <c r="D64" s="5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3">
      <c r="A65" s="50" t="s">
        <v>49</v>
      </c>
      <c r="B65" s="51"/>
      <c r="C65" s="51"/>
      <c r="D65" s="51"/>
      <c r="E65" s="11">
        <v>623806</v>
      </c>
      <c r="F65" s="11">
        <v>601824</v>
      </c>
      <c r="G65" s="11">
        <v>592264</v>
      </c>
      <c r="H65" s="11">
        <v>587800</v>
      </c>
      <c r="I65" s="11">
        <v>575042</v>
      </c>
      <c r="J65" s="11">
        <v>549077</v>
      </c>
      <c r="K65" s="11">
        <v>548225</v>
      </c>
      <c r="L65" s="11">
        <v>536455</v>
      </c>
      <c r="M65" s="11">
        <v>532362</v>
      </c>
      <c r="N65" s="11">
        <v>554396</v>
      </c>
      <c r="O65" s="11">
        <v>529356</v>
      </c>
      <c r="P65" s="11">
        <v>473399</v>
      </c>
    </row>
    <row r="66" spans="1:16" x14ac:dyDescent="0.3">
      <c r="A66" s="50" t="s">
        <v>50</v>
      </c>
      <c r="B66" s="51"/>
      <c r="C66" s="51"/>
      <c r="D66" s="52"/>
      <c r="E66" s="11"/>
      <c r="F66" s="11"/>
      <c r="G66" s="11"/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1:16" x14ac:dyDescent="0.3">
      <c r="A67" s="50" t="s">
        <v>51</v>
      </c>
      <c r="B67" s="52"/>
      <c r="C67" s="52"/>
      <c r="D67" s="52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1:16" ht="15" thickBot="1" x14ac:dyDescent="0.35">
      <c r="A68" s="53" t="s">
        <v>52</v>
      </c>
      <c r="B68" s="54"/>
      <c r="C68" s="54"/>
      <c r="D68" s="54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x14ac:dyDescent="0.3">
      <c r="A69" s="111" t="s">
        <v>83</v>
      </c>
      <c r="B69" s="112"/>
      <c r="C69" s="112"/>
      <c r="D69" s="113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ht="15" thickBot="1" x14ac:dyDescent="0.35">
      <c r="A70" s="114"/>
      <c r="B70" s="115"/>
      <c r="C70" s="115"/>
      <c r="D70" s="11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x14ac:dyDescent="0.3">
      <c r="A71" s="22" t="s">
        <v>53</v>
      </c>
      <c r="B71" s="20"/>
      <c r="C71" s="20"/>
      <c r="D71" s="20"/>
      <c r="E71" s="57">
        <f>E72+E73+E74+E78</f>
        <v>7702498.8971521324</v>
      </c>
      <c r="F71" s="57">
        <f t="shared" ref="F71:H71" si="48">F72+F73+F74+F78</f>
        <v>7950850.2671394395</v>
      </c>
      <c r="G71" s="57">
        <f>G72+G73+G74+G78</f>
        <v>10398922.465494581</v>
      </c>
      <c r="H71" s="57">
        <f t="shared" si="48"/>
        <v>10920796.669578731</v>
      </c>
      <c r="I71" s="57">
        <f t="shared" ref="I71:J71" si="49">I72+I73+I74+I78</f>
        <v>12236554.509095132</v>
      </c>
      <c r="J71" s="57">
        <f t="shared" si="49"/>
        <v>11365299.418171026</v>
      </c>
      <c r="K71" s="57">
        <f t="shared" ref="K71:L71" si="50">K72+K73+K74+K78</f>
        <v>13193026.687115699</v>
      </c>
      <c r="L71" s="57">
        <f t="shared" si="50"/>
        <v>13118191.650221214</v>
      </c>
      <c r="M71" s="57">
        <f>M72+M73+M74+M78</f>
        <v>12212177.22961135</v>
      </c>
      <c r="N71" s="57">
        <f t="shared" ref="N71:P71" si="51">N72+N73+N74+N78</f>
        <v>12000506.7866151</v>
      </c>
      <c r="O71" s="57">
        <f t="shared" si="51"/>
        <v>13238636.872909646</v>
      </c>
      <c r="P71" s="57">
        <f t="shared" si="51"/>
        <v>11585622</v>
      </c>
    </row>
    <row r="72" spans="1:16" x14ac:dyDescent="0.3">
      <c r="A72" s="8"/>
      <c r="B72" s="10" t="s">
        <v>54</v>
      </c>
      <c r="C72" s="58"/>
      <c r="D72" s="58"/>
      <c r="E72" s="11">
        <v>1212645.1594400001</v>
      </c>
      <c r="F72" s="11">
        <v>1129458.1330200001</v>
      </c>
      <c r="G72" s="11">
        <v>1154383.9733</v>
      </c>
      <c r="H72" s="11">
        <v>1137685.7117599999</v>
      </c>
      <c r="I72" s="11">
        <v>1257237.6513200002</v>
      </c>
      <c r="J72" s="11">
        <v>1154380.4475099999</v>
      </c>
      <c r="K72" s="11">
        <v>1117408.6510099999</v>
      </c>
      <c r="L72" s="11">
        <v>1195241.35937</v>
      </c>
      <c r="M72" s="11">
        <v>1082432.3774999999</v>
      </c>
      <c r="N72" s="11">
        <v>1255157.7849600001</v>
      </c>
      <c r="O72" s="11">
        <v>1290446.5113600001</v>
      </c>
      <c r="P72" s="11">
        <v>1594941</v>
      </c>
    </row>
    <row r="73" spans="1:16" x14ac:dyDescent="0.3">
      <c r="A73" s="8"/>
      <c r="B73" s="10" t="s">
        <v>15</v>
      </c>
      <c r="C73" s="10"/>
      <c r="D73" s="10"/>
      <c r="E73" s="11">
        <v>71595.242499999993</v>
      </c>
      <c r="F73" s="11">
        <v>74786.205149999994</v>
      </c>
      <c r="G73" s="11">
        <v>76250.902180000005</v>
      </c>
      <c r="H73" s="11">
        <v>123023.89571</v>
      </c>
      <c r="I73" s="11">
        <v>105452.31284</v>
      </c>
      <c r="J73" s="11">
        <v>65198.636120000003</v>
      </c>
      <c r="K73" s="11">
        <v>74995.152950000003</v>
      </c>
      <c r="L73" s="11">
        <v>95330.281799999997</v>
      </c>
      <c r="M73" s="11">
        <v>83279.699499999988</v>
      </c>
      <c r="N73" s="11">
        <v>88729.085559999992</v>
      </c>
      <c r="O73" s="11">
        <v>77512.865819999992</v>
      </c>
      <c r="P73" s="11">
        <v>56058</v>
      </c>
    </row>
    <row r="74" spans="1:16" x14ac:dyDescent="0.3">
      <c r="A74" s="59"/>
      <c r="B74" s="12" t="s">
        <v>55</v>
      </c>
      <c r="C74" s="12"/>
      <c r="D74" s="23"/>
      <c r="E74" s="7">
        <f>E75+E76+E77</f>
        <v>2618823.5054700002</v>
      </c>
      <c r="F74" s="7">
        <f t="shared" ref="F74:H74" si="52">F75+F76+F77</f>
        <v>2286369.77079</v>
      </c>
      <c r="G74" s="7">
        <f t="shared" si="52"/>
        <v>3451531.6011499995</v>
      </c>
      <c r="H74" s="7">
        <f t="shared" si="52"/>
        <v>2700084.7652500002</v>
      </c>
      <c r="I74" s="7">
        <f t="shared" ref="I74:J74" si="53">I75+I76+I77</f>
        <v>3730197.20279</v>
      </c>
      <c r="J74" s="7">
        <f t="shared" si="53"/>
        <v>3634669.5914799999</v>
      </c>
      <c r="K74" s="7">
        <f t="shared" ref="K74:M74" si="54">K75+K76+K77</f>
        <v>4994733.7786499765</v>
      </c>
      <c r="L74" s="7">
        <f t="shared" si="54"/>
        <v>3894532.2503201151</v>
      </c>
      <c r="M74" s="7">
        <f t="shared" si="54"/>
        <v>4777261.5481602298</v>
      </c>
      <c r="N74" s="7">
        <f t="shared" ref="N74:P74" si="55">N75+N76+N77</f>
        <v>3191680.0369376279</v>
      </c>
      <c r="O74" s="7">
        <f t="shared" si="55"/>
        <v>3641897.392917559</v>
      </c>
      <c r="P74" s="7">
        <f t="shared" si="55"/>
        <v>6776913</v>
      </c>
    </row>
    <row r="75" spans="1:16" x14ac:dyDescent="0.3">
      <c r="A75" s="8"/>
      <c r="B75" s="10"/>
      <c r="C75" s="10" t="s">
        <v>16</v>
      </c>
      <c r="D75" s="10"/>
      <c r="E75" s="11">
        <v>985217.48515000008</v>
      </c>
      <c r="F75" s="11">
        <v>975638.74009999994</v>
      </c>
      <c r="G75" s="11">
        <v>979118.06796999997</v>
      </c>
      <c r="H75" s="11">
        <v>983923.03286000004</v>
      </c>
      <c r="I75" s="11">
        <v>1004030.91294</v>
      </c>
      <c r="J75" s="11">
        <v>1022503.85268</v>
      </c>
      <c r="K75" s="11">
        <v>1049298.3009199998</v>
      </c>
      <c r="L75" s="11">
        <v>1041817.1850000001</v>
      </c>
      <c r="M75" s="11">
        <v>1081011.46046</v>
      </c>
      <c r="N75" s="11">
        <v>1088485.1679400001</v>
      </c>
      <c r="O75" s="11">
        <v>1084108.8729600001</v>
      </c>
      <c r="P75" s="11">
        <v>1076613</v>
      </c>
    </row>
    <row r="76" spans="1:16" x14ac:dyDescent="0.3">
      <c r="A76" s="8"/>
      <c r="B76" s="10"/>
      <c r="C76" s="10" t="s">
        <v>17</v>
      </c>
      <c r="D76" s="10"/>
      <c r="E76" s="11">
        <v>1021824.0203199999</v>
      </c>
      <c r="F76" s="11">
        <v>1185446.0306899999</v>
      </c>
      <c r="G76" s="11">
        <v>1977534.5331799998</v>
      </c>
      <c r="H76" s="11">
        <v>1099500.73239</v>
      </c>
      <c r="I76" s="11">
        <v>1210880.2898500001</v>
      </c>
      <c r="J76" s="11">
        <v>883853.73953999998</v>
      </c>
      <c r="K76" s="11">
        <v>2007559.47792</v>
      </c>
      <c r="L76" s="11">
        <v>1168684.0653300001</v>
      </c>
      <c r="M76" s="11">
        <v>1274852.0883599999</v>
      </c>
      <c r="N76" s="11">
        <v>1494423.8687400001</v>
      </c>
      <c r="O76" s="11">
        <v>1656017.5200799999</v>
      </c>
      <c r="P76" s="11">
        <v>2039451</v>
      </c>
    </row>
    <row r="77" spans="1:16" x14ac:dyDescent="0.3">
      <c r="A77" s="8"/>
      <c r="B77" s="10"/>
      <c r="C77" s="10" t="s">
        <v>18</v>
      </c>
      <c r="D77" s="10"/>
      <c r="E77" s="11">
        <v>611782</v>
      </c>
      <c r="F77" s="11">
        <v>125285</v>
      </c>
      <c r="G77" s="11">
        <v>494879</v>
      </c>
      <c r="H77" s="11">
        <v>616661</v>
      </c>
      <c r="I77" s="11">
        <v>1515286</v>
      </c>
      <c r="J77" s="11">
        <v>1728311.99926</v>
      </c>
      <c r="K77" s="11">
        <v>1937875.9998099771</v>
      </c>
      <c r="L77" s="11">
        <v>1684030.9999901149</v>
      </c>
      <c r="M77" s="11">
        <v>2421397.9993402297</v>
      </c>
      <c r="N77" s="11">
        <v>608771.00025762804</v>
      </c>
      <c r="O77" s="11">
        <v>901770.99987755902</v>
      </c>
      <c r="P77" s="11">
        <v>3660849</v>
      </c>
    </row>
    <row r="78" spans="1:16" x14ac:dyDescent="0.3">
      <c r="A78" s="8"/>
      <c r="B78" s="60" t="s">
        <v>56</v>
      </c>
      <c r="C78" s="21"/>
      <c r="D78" s="10"/>
      <c r="E78" s="7">
        <f>E79+E80</f>
        <v>3799434.9897421319</v>
      </c>
      <c r="F78" s="7">
        <f t="shared" ref="F78:H78" si="56">F79+F80</f>
        <v>4460236.1581794396</v>
      </c>
      <c r="G78" s="7">
        <f t="shared" si="56"/>
        <v>5716755.9888645802</v>
      </c>
      <c r="H78" s="7">
        <f t="shared" si="56"/>
        <v>6960002.2968587317</v>
      </c>
      <c r="I78" s="7">
        <f t="shared" ref="I78:J78" si="57">I79+I80</f>
        <v>7143667.342145131</v>
      </c>
      <c r="J78" s="7">
        <f t="shared" si="57"/>
        <v>6511050.7430610275</v>
      </c>
      <c r="K78" s="7">
        <f t="shared" ref="K78:L78" si="58">K79+K80</f>
        <v>7005889.1045057224</v>
      </c>
      <c r="L78" s="7">
        <f t="shared" si="58"/>
        <v>7933087.7587310979</v>
      </c>
      <c r="M78" s="7">
        <f>M79+M80</f>
        <v>6269203.6044511199</v>
      </c>
      <c r="N78" s="7">
        <f t="shared" ref="N78:P78" si="59">N79+N80</f>
        <v>7464939.8791574705</v>
      </c>
      <c r="O78" s="7">
        <f t="shared" si="59"/>
        <v>8228780.1028120872</v>
      </c>
      <c r="P78" s="7">
        <f t="shared" si="59"/>
        <v>3157710</v>
      </c>
    </row>
    <row r="79" spans="1:16" x14ac:dyDescent="0.3">
      <c r="A79" s="8"/>
      <c r="B79" s="21"/>
      <c r="C79" s="61" t="s">
        <v>57</v>
      </c>
      <c r="D79" s="10"/>
      <c r="E79" s="11">
        <v>1252988.6496921324</v>
      </c>
      <c r="F79" s="11">
        <v>2116797.6344994395</v>
      </c>
      <c r="G79" s="11">
        <v>2692145.0215145801</v>
      </c>
      <c r="H79" s="11">
        <v>3088833.9506987319</v>
      </c>
      <c r="I79" s="11">
        <v>3495346.1300451308</v>
      </c>
      <c r="J79" s="11">
        <v>4522702.5763810277</v>
      </c>
      <c r="K79" s="11">
        <v>3351438.7011157223</v>
      </c>
      <c r="L79" s="11">
        <v>3530510.8356310977</v>
      </c>
      <c r="M79" s="11">
        <v>3814651.6114611197</v>
      </c>
      <c r="N79" s="11">
        <v>3130523.0724374712</v>
      </c>
      <c r="O79" s="11">
        <v>3202079.0881220861</v>
      </c>
      <c r="P79" s="11">
        <v>1225530</v>
      </c>
    </row>
    <row r="80" spans="1:16" ht="15" thickBot="1" x14ac:dyDescent="0.35">
      <c r="A80" s="62"/>
      <c r="B80" s="35"/>
      <c r="C80" s="63" t="s">
        <v>58</v>
      </c>
      <c r="D80" s="23"/>
      <c r="E80" s="11">
        <v>2546446.3400499998</v>
      </c>
      <c r="F80" s="11">
        <v>2343438.5236800001</v>
      </c>
      <c r="G80" s="11">
        <v>3024610.9673500005</v>
      </c>
      <c r="H80" s="11">
        <v>3871168.3461600002</v>
      </c>
      <c r="I80" s="11">
        <v>3648321.2121000001</v>
      </c>
      <c r="J80" s="11">
        <v>1988348.16668</v>
      </c>
      <c r="K80" s="11">
        <v>3654450.4033900001</v>
      </c>
      <c r="L80" s="11">
        <v>4402576.9231000002</v>
      </c>
      <c r="M80" s="11">
        <v>2454551.9929900002</v>
      </c>
      <c r="N80" s="11">
        <v>4334416.8067199998</v>
      </c>
      <c r="O80" s="11">
        <v>5026701.0146900006</v>
      </c>
      <c r="P80" s="11">
        <v>1932180</v>
      </c>
    </row>
    <row r="81" spans="1:16" x14ac:dyDescent="0.3">
      <c r="A81" s="17" t="s">
        <v>89</v>
      </c>
      <c r="B81" s="18"/>
      <c r="C81" s="38"/>
      <c r="D81" s="38"/>
      <c r="E81" s="7">
        <f t="shared" ref="E81" si="60">SUM(E82:E85)</f>
        <v>9751259.7922278661</v>
      </c>
      <c r="F81" s="7">
        <f t="shared" ref="F81:H81" si="61">SUM(F82:F85)</f>
        <v>9789874.8929205611</v>
      </c>
      <c r="G81" s="7">
        <f t="shared" si="61"/>
        <v>9664228.213955421</v>
      </c>
      <c r="H81" s="7">
        <f t="shared" si="61"/>
        <v>9507209.3053712696</v>
      </c>
      <c r="I81" s="7">
        <f t="shared" ref="I81:J81" si="62">SUM(I82:I85)</f>
        <v>9862850.2030848712</v>
      </c>
      <c r="J81" s="7">
        <f t="shared" si="62"/>
        <v>9369427.5821089745</v>
      </c>
      <c r="K81" s="7">
        <f t="shared" ref="K81:L81" si="63">SUM(K82:K85)</f>
        <v>11154017.0314443</v>
      </c>
      <c r="L81" s="7">
        <f t="shared" si="63"/>
        <v>12056489.772798786</v>
      </c>
      <c r="M81" s="7">
        <f>SUM(M82:M85)</f>
        <v>13137659.88095865</v>
      </c>
      <c r="N81" s="7">
        <f t="shared" ref="N81:P81" si="64">SUM(N82:N85)</f>
        <v>13426543.5090049</v>
      </c>
      <c r="O81" s="7">
        <f t="shared" si="64"/>
        <v>12297268.147410356</v>
      </c>
      <c r="P81" s="7">
        <f t="shared" si="64"/>
        <v>11739105</v>
      </c>
    </row>
    <row r="82" spans="1:16" x14ac:dyDescent="0.3">
      <c r="A82" s="19"/>
      <c r="B82" s="21" t="s">
        <v>90</v>
      </c>
      <c r="C82" s="64"/>
      <c r="D82" s="65"/>
      <c r="E82" s="11">
        <v>561366.56328000012</v>
      </c>
      <c r="F82" s="11">
        <v>563027.42466000002</v>
      </c>
      <c r="G82" s="11">
        <v>567062.01095999987</v>
      </c>
      <c r="H82" s="11">
        <v>453938.8137</v>
      </c>
      <c r="I82" s="11">
        <v>365069.30822000001</v>
      </c>
      <c r="J82" s="11">
        <v>367701.13013000001</v>
      </c>
      <c r="K82" s="11">
        <v>370420.67945999996</v>
      </c>
      <c r="L82" s="11">
        <v>270582.85889999999</v>
      </c>
      <c r="M82" s="11">
        <v>272435.50274000003</v>
      </c>
      <c r="N82" s="11">
        <v>272938.12054999999</v>
      </c>
      <c r="O82" s="11">
        <v>274852.40822000004</v>
      </c>
      <c r="P82" s="11">
        <v>427286</v>
      </c>
    </row>
    <row r="83" spans="1:16" x14ac:dyDescent="0.3">
      <c r="A83" s="19"/>
      <c r="B83" s="60" t="s">
        <v>91</v>
      </c>
      <c r="C83" s="35"/>
      <c r="D83" s="21"/>
      <c r="E83" s="11">
        <v>8134451.9668499995</v>
      </c>
      <c r="F83" s="11">
        <v>8186971.2462500008</v>
      </c>
      <c r="G83" s="11">
        <v>8041766.3503</v>
      </c>
      <c r="H83" s="11">
        <v>7983290.2649699999</v>
      </c>
      <c r="I83" s="11">
        <v>8515800.9141300004</v>
      </c>
      <c r="J83" s="11">
        <v>7953779.3325800002</v>
      </c>
      <c r="K83" s="11">
        <v>9667917.394199999</v>
      </c>
      <c r="L83" s="11">
        <v>10670909.432779999</v>
      </c>
      <c r="M83" s="11">
        <v>11574254.21116</v>
      </c>
      <c r="N83" s="11">
        <v>11965592.519640001</v>
      </c>
      <c r="O83" s="11">
        <v>10852917.990180001</v>
      </c>
      <c r="P83" s="11">
        <v>10178962</v>
      </c>
    </row>
    <row r="84" spans="1:16" x14ac:dyDescent="0.3">
      <c r="A84" s="19"/>
      <c r="B84" s="60" t="s">
        <v>18</v>
      </c>
      <c r="C84" s="66"/>
      <c r="D84" s="21"/>
      <c r="E84" s="11">
        <v>1055441.2620978672</v>
      </c>
      <c r="F84" s="11">
        <v>1039876.2220105607</v>
      </c>
      <c r="G84" s="11">
        <v>1055399.8526954199</v>
      </c>
      <c r="H84" s="11">
        <v>1069980.2267012685</v>
      </c>
      <c r="I84" s="11">
        <v>981979.98073486891</v>
      </c>
      <c r="J84" s="11">
        <v>1047947.1193989731</v>
      </c>
      <c r="K84" s="11">
        <v>1115678.9577843011</v>
      </c>
      <c r="L84" s="11">
        <v>1114997.4811187871</v>
      </c>
      <c r="M84" s="11">
        <v>1290970.1670586499</v>
      </c>
      <c r="N84" s="11">
        <v>1188012.8688148998</v>
      </c>
      <c r="O84" s="11">
        <v>1169497.749010355</v>
      </c>
      <c r="P84" s="11">
        <v>1132857</v>
      </c>
    </row>
    <row r="85" spans="1:16" ht="15" thickBot="1" x14ac:dyDescent="0.35">
      <c r="A85" s="67"/>
      <c r="B85" s="39" t="s">
        <v>23</v>
      </c>
      <c r="C85" s="10"/>
      <c r="D85" s="10"/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1:16" x14ac:dyDescent="0.3">
      <c r="A86" s="17" t="s">
        <v>59</v>
      </c>
      <c r="B86" s="18"/>
      <c r="C86" s="38"/>
      <c r="D86" s="38"/>
      <c r="E86" s="7">
        <f>SUM(E87:E100)</f>
        <v>85406714.421589985</v>
      </c>
      <c r="F86" s="7">
        <f t="shared" ref="F86:H86" si="65">SUM(F87:F100)</f>
        <v>86253247.276850015</v>
      </c>
      <c r="G86" s="7">
        <f>SUM(G87:G100)</f>
        <v>86016482.314229995</v>
      </c>
      <c r="H86" s="7">
        <f t="shared" si="65"/>
        <v>86530611.392620012</v>
      </c>
      <c r="I86" s="7">
        <f t="shared" ref="I86:J86" si="66">SUM(I87:I100)</f>
        <v>87470289.815970004</v>
      </c>
      <c r="J86" s="7">
        <f t="shared" si="66"/>
        <v>87968253.937159985</v>
      </c>
      <c r="K86" s="7">
        <f t="shared" ref="K86:L86" si="67">SUM(K87:K100)</f>
        <v>87844686.900380015</v>
      </c>
      <c r="L86" s="7">
        <f t="shared" si="67"/>
        <v>88643844.307859987</v>
      </c>
      <c r="M86" s="7">
        <f>SUM(M87:M100)</f>
        <v>88842088.00767</v>
      </c>
      <c r="N86" s="7">
        <f t="shared" ref="N86:P86" si="68">SUM(N87:N100)</f>
        <v>89272810.212449983</v>
      </c>
      <c r="O86" s="7">
        <f t="shared" si="68"/>
        <v>89851742.933730006</v>
      </c>
      <c r="P86" s="7">
        <f t="shared" si="68"/>
        <v>90885198.647200003</v>
      </c>
    </row>
    <row r="87" spans="1:16" x14ac:dyDescent="0.3">
      <c r="A87" s="19"/>
      <c r="B87" s="21" t="s">
        <v>60</v>
      </c>
      <c r="C87" s="64"/>
      <c r="D87" s="65"/>
      <c r="E87" s="11">
        <v>0</v>
      </c>
      <c r="F87" s="11">
        <v>0</v>
      </c>
      <c r="G87" s="11">
        <v>0</v>
      </c>
      <c r="H87" s="11">
        <v>426</v>
      </c>
      <c r="I87" s="11">
        <v>4358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1807</v>
      </c>
    </row>
    <row r="88" spans="1:16" x14ac:dyDescent="0.3">
      <c r="A88" s="19"/>
      <c r="B88" s="60" t="s">
        <v>61</v>
      </c>
      <c r="C88" s="35"/>
      <c r="D88" s="21"/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</row>
    <row r="89" spans="1:16" x14ac:dyDescent="0.3">
      <c r="A89" s="19"/>
      <c r="B89" s="60" t="s">
        <v>62</v>
      </c>
      <c r="C89" s="66"/>
      <c r="D89" s="21"/>
      <c r="E89" s="11">
        <v>667024.52668000001</v>
      </c>
      <c r="F89" s="11">
        <v>663530.87155000004</v>
      </c>
      <c r="G89" s="11">
        <v>603950.78117000009</v>
      </c>
      <c r="H89" s="11">
        <v>665376.22715000005</v>
      </c>
      <c r="I89" s="11">
        <v>642210.89173999999</v>
      </c>
      <c r="J89" s="11">
        <v>568897.99092999997</v>
      </c>
      <c r="K89" s="11">
        <v>563351.98972000007</v>
      </c>
      <c r="L89" s="11">
        <v>611163.74296000006</v>
      </c>
      <c r="M89" s="11">
        <v>628795.94900999998</v>
      </c>
      <c r="N89" s="11">
        <v>566148.696</v>
      </c>
      <c r="O89" s="11">
        <v>537686.26139</v>
      </c>
      <c r="P89" s="11">
        <v>478636</v>
      </c>
    </row>
    <row r="90" spans="1:16" x14ac:dyDescent="0.3">
      <c r="A90" s="67"/>
      <c r="B90" s="118" t="s">
        <v>19</v>
      </c>
      <c r="C90" s="118"/>
      <c r="D90" s="119"/>
      <c r="E90" s="11">
        <v>12962480.62369</v>
      </c>
      <c r="F90" s="11">
        <v>12840829.248500001</v>
      </c>
      <c r="G90" s="11">
        <v>12735672.854770001</v>
      </c>
      <c r="H90" s="11">
        <v>12665289.5459</v>
      </c>
      <c r="I90" s="11">
        <v>12651362.021540001</v>
      </c>
      <c r="J90" s="11">
        <v>12527747.825369999</v>
      </c>
      <c r="K90" s="11">
        <v>12580688.34938</v>
      </c>
      <c r="L90" s="11">
        <v>12570942.868969999</v>
      </c>
      <c r="M90" s="11">
        <v>12456208.645229999</v>
      </c>
      <c r="N90" s="11">
        <v>12482994.09158097</v>
      </c>
      <c r="O90" s="11">
        <v>12425378.625539999</v>
      </c>
      <c r="P90" s="11">
        <v>12407042</v>
      </c>
    </row>
    <row r="91" spans="1:16" x14ac:dyDescent="0.3">
      <c r="A91" s="8"/>
      <c r="B91" s="10" t="s">
        <v>92</v>
      </c>
      <c r="C91" s="10"/>
      <c r="D91" s="10"/>
      <c r="E91" s="11">
        <v>32689279.324979998</v>
      </c>
      <c r="F91" s="11">
        <v>32862161.695770003</v>
      </c>
      <c r="G91" s="11">
        <v>33077795.315649997</v>
      </c>
      <c r="H91" s="11">
        <v>33282120.994369999</v>
      </c>
      <c r="I91" s="11">
        <v>33502229.932970002</v>
      </c>
      <c r="J91" s="11">
        <v>33765090.700110003</v>
      </c>
      <c r="K91" s="11">
        <v>33930923.569790006</v>
      </c>
      <c r="L91" s="11">
        <v>34220489.605549999</v>
      </c>
      <c r="M91" s="11">
        <v>34453667.094659999</v>
      </c>
      <c r="N91" s="11">
        <v>34732374.137439996</v>
      </c>
      <c r="O91" s="11">
        <v>35038570.580240004</v>
      </c>
      <c r="P91" s="11">
        <v>35404610</v>
      </c>
    </row>
    <row r="92" spans="1:16" x14ac:dyDescent="0.3">
      <c r="A92" s="8"/>
      <c r="B92" s="10" t="s">
        <v>93</v>
      </c>
      <c r="C92" s="10"/>
      <c r="D92" s="10"/>
      <c r="E92" s="11">
        <v>11147846.607279994</v>
      </c>
      <c r="F92" s="11">
        <v>11225265.471480001</v>
      </c>
      <c r="G92" s="11">
        <v>11329097.487879999</v>
      </c>
      <c r="H92" s="11">
        <v>11265742.629969995</v>
      </c>
      <c r="I92" s="11">
        <v>11371708.310199995</v>
      </c>
      <c r="J92" s="11">
        <v>11489291.808409991</v>
      </c>
      <c r="K92" s="11">
        <v>11751997.665649995</v>
      </c>
      <c r="L92" s="11">
        <v>11806358.313829999</v>
      </c>
      <c r="M92" s="11">
        <v>11860487.741950002</v>
      </c>
      <c r="N92" s="11">
        <v>12062303.929319991</v>
      </c>
      <c r="O92" s="11">
        <v>12110093.96995</v>
      </c>
      <c r="P92" s="11">
        <v>12017568.853200002</v>
      </c>
    </row>
    <row r="93" spans="1:16" x14ac:dyDescent="0.3">
      <c r="A93" s="8"/>
      <c r="B93" s="10" t="s">
        <v>63</v>
      </c>
      <c r="C93" s="10"/>
      <c r="D93" s="10"/>
      <c r="E93" s="11">
        <v>4596051.2997300001</v>
      </c>
      <c r="F93" s="11">
        <v>4635217.8987499997</v>
      </c>
      <c r="G93" s="11">
        <v>4641115.1720399996</v>
      </c>
      <c r="H93" s="11">
        <v>4678864.9485299997</v>
      </c>
      <c r="I93" s="11">
        <v>4695854.8845899999</v>
      </c>
      <c r="J93" s="11">
        <v>4784591.0894200001</v>
      </c>
      <c r="K93" s="11">
        <v>4807932.0994899999</v>
      </c>
      <c r="L93" s="11">
        <v>4859966.6196400002</v>
      </c>
      <c r="M93" s="11">
        <v>4890477.7938999999</v>
      </c>
      <c r="N93" s="11">
        <v>4949329.4093600009</v>
      </c>
      <c r="O93" s="11">
        <v>5034630.2062600004</v>
      </c>
      <c r="P93" s="11">
        <v>5095443</v>
      </c>
    </row>
    <row r="94" spans="1:16" x14ac:dyDescent="0.3">
      <c r="A94" s="8"/>
      <c r="B94" s="10" t="s">
        <v>64</v>
      </c>
      <c r="C94" s="10"/>
      <c r="D94" s="10"/>
      <c r="E94" s="11">
        <v>10776675.010539999</v>
      </c>
      <c r="F94" s="11">
        <v>10975611.649350001</v>
      </c>
      <c r="G94" s="11">
        <v>10933326.809</v>
      </c>
      <c r="H94" s="11">
        <v>10849959.039130002</v>
      </c>
      <c r="I94" s="11">
        <v>11142982.064890001</v>
      </c>
      <c r="J94" s="11">
        <v>11078001.58567</v>
      </c>
      <c r="K94" s="11">
        <v>11137139.326239999</v>
      </c>
      <c r="L94" s="11">
        <v>11718188.04834</v>
      </c>
      <c r="M94" s="11">
        <v>11718041.373819999</v>
      </c>
      <c r="N94" s="11">
        <v>11852394.956189999</v>
      </c>
      <c r="O94" s="11">
        <v>11868540.928250002</v>
      </c>
      <c r="P94" s="11">
        <v>12534536</v>
      </c>
    </row>
    <row r="95" spans="1:16" x14ac:dyDescent="0.3">
      <c r="A95" s="8"/>
      <c r="B95" s="39" t="s">
        <v>20</v>
      </c>
      <c r="C95" s="10"/>
      <c r="D95" s="10"/>
      <c r="E95" s="11">
        <v>11065871.039659999</v>
      </c>
      <c r="F95" s="11">
        <v>11621621.289889999</v>
      </c>
      <c r="G95" s="11">
        <v>11374639.146429999</v>
      </c>
      <c r="H95" s="11">
        <v>11598644.097199999</v>
      </c>
      <c r="I95" s="11">
        <v>11851396.312569998</v>
      </c>
      <c r="J95" s="11">
        <v>12214804.01046</v>
      </c>
      <c r="K95" s="11">
        <v>11593467.173490001</v>
      </c>
      <c r="L95" s="11">
        <v>11630789.31865</v>
      </c>
      <c r="M95" s="11">
        <v>11473674.200430002</v>
      </c>
      <c r="N95" s="11">
        <v>10936083.768059034</v>
      </c>
      <c r="O95" s="11">
        <v>11347610.025730001</v>
      </c>
      <c r="P95" s="11">
        <v>11266465</v>
      </c>
    </row>
    <row r="96" spans="1:16" x14ac:dyDescent="0.3">
      <c r="A96" s="8"/>
      <c r="B96" s="10" t="s">
        <v>94</v>
      </c>
      <c r="C96" s="10"/>
      <c r="D96" s="10"/>
      <c r="E96" s="11">
        <v>542657.17503000004</v>
      </c>
      <c r="F96" s="11">
        <v>557007.58156000008</v>
      </c>
      <c r="G96" s="11">
        <v>546923.08528999996</v>
      </c>
      <c r="H96" s="11">
        <v>563146.91036999994</v>
      </c>
      <c r="I96" s="11">
        <v>569213.80747</v>
      </c>
      <c r="J96" s="11">
        <v>588016.59779000003</v>
      </c>
      <c r="K96" s="11">
        <v>589327.24661999999</v>
      </c>
      <c r="L96" s="11">
        <v>593654.75891999993</v>
      </c>
      <c r="M96" s="11">
        <v>606837.74267000007</v>
      </c>
      <c r="N96" s="11">
        <v>615523.68550000002</v>
      </c>
      <c r="O96" s="11">
        <v>641918.27737000003</v>
      </c>
      <c r="P96" s="11">
        <v>646977.79399999999</v>
      </c>
    </row>
    <row r="97" spans="1:16" x14ac:dyDescent="0.3">
      <c r="A97" s="8"/>
      <c r="B97" s="39" t="s">
        <v>21</v>
      </c>
      <c r="C97" s="10"/>
      <c r="D97" s="10"/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1:16" x14ac:dyDescent="0.3">
      <c r="A98" s="59"/>
      <c r="B98" s="68" t="s">
        <v>22</v>
      </c>
      <c r="C98" s="12"/>
      <c r="D98" s="12"/>
      <c r="E98" s="11">
        <v>44911</v>
      </c>
      <c r="F98" s="11">
        <v>28153</v>
      </c>
      <c r="G98" s="11">
        <v>49759</v>
      </c>
      <c r="H98" s="11">
        <v>49193</v>
      </c>
      <c r="I98" s="11">
        <v>60640</v>
      </c>
      <c r="J98" s="11">
        <v>39629</v>
      </c>
      <c r="K98" s="11">
        <v>5894</v>
      </c>
      <c r="L98" s="11">
        <v>19682</v>
      </c>
      <c r="M98" s="11">
        <v>5743</v>
      </c>
      <c r="N98" s="11">
        <v>39652</v>
      </c>
      <c r="O98" s="11">
        <v>15092</v>
      </c>
      <c r="P98" s="11">
        <v>15511</v>
      </c>
    </row>
    <row r="99" spans="1:16" x14ac:dyDescent="0.3">
      <c r="A99" s="62"/>
      <c r="B99" s="68" t="s">
        <v>65</v>
      </c>
      <c r="C99" s="12"/>
      <c r="D99" s="12"/>
      <c r="E99" s="11">
        <v>573631.54500000004</v>
      </c>
      <c r="F99" s="11">
        <v>568299.28</v>
      </c>
      <c r="G99" s="11">
        <v>571214.50300000003</v>
      </c>
      <c r="H99" s="11">
        <v>570277</v>
      </c>
      <c r="I99" s="11">
        <v>566396.951</v>
      </c>
      <c r="J99" s="11">
        <v>526331.97</v>
      </c>
      <c r="K99" s="11">
        <v>525188.35499999998</v>
      </c>
      <c r="L99" s="11">
        <v>518955.46499999997</v>
      </c>
      <c r="M99" s="11">
        <v>521734.75099999999</v>
      </c>
      <c r="N99" s="11">
        <v>589479.98699999996</v>
      </c>
      <c r="O99" s="11">
        <v>552409.66599999997</v>
      </c>
      <c r="P99" s="11">
        <v>554312</v>
      </c>
    </row>
    <row r="100" spans="1:16" x14ac:dyDescent="0.3">
      <c r="A100" s="69"/>
      <c r="B100" s="43" t="s">
        <v>95</v>
      </c>
      <c r="C100" s="42"/>
      <c r="D100" s="70"/>
      <c r="E100" s="11">
        <v>340286.26899999997</v>
      </c>
      <c r="F100" s="11">
        <v>275549.29000000004</v>
      </c>
      <c r="G100" s="11">
        <v>152988.15899999999</v>
      </c>
      <c r="H100" s="11">
        <v>341571</v>
      </c>
      <c r="I100" s="11">
        <v>411936.63900000002</v>
      </c>
      <c r="J100" s="11">
        <v>385851.359</v>
      </c>
      <c r="K100" s="11">
        <v>358777.125</v>
      </c>
      <c r="L100" s="11">
        <v>93653.565999999992</v>
      </c>
      <c r="M100" s="11">
        <v>226419.715</v>
      </c>
      <c r="N100" s="11">
        <v>446525.55200000003</v>
      </c>
      <c r="O100" s="11">
        <v>279812.39300000004</v>
      </c>
      <c r="P100" s="11">
        <v>462290</v>
      </c>
    </row>
    <row r="101" spans="1:16" x14ac:dyDescent="0.3">
      <c r="A101" s="71"/>
      <c r="B101" s="20" t="s">
        <v>23</v>
      </c>
      <c r="C101" s="20"/>
      <c r="D101" s="20"/>
      <c r="E101" s="11">
        <v>268626.55565746967</v>
      </c>
      <c r="F101" s="11">
        <v>289616.87841999996</v>
      </c>
      <c r="G101" s="11">
        <v>297198.59022999997</v>
      </c>
      <c r="H101" s="11">
        <v>302028.81855999999</v>
      </c>
      <c r="I101" s="11">
        <v>317877.55887000001</v>
      </c>
      <c r="J101" s="11">
        <v>340963.36739999999</v>
      </c>
      <c r="K101" s="11">
        <v>348027.54324999999</v>
      </c>
      <c r="L101" s="11">
        <v>359686.28808999999</v>
      </c>
      <c r="M101" s="11">
        <v>369315.35199</v>
      </c>
      <c r="N101" s="11">
        <v>388467.67047000001</v>
      </c>
      <c r="O101" s="11">
        <v>384614.76196999999</v>
      </c>
      <c r="P101" s="11">
        <v>390698</v>
      </c>
    </row>
    <row r="102" spans="1:16" x14ac:dyDescent="0.3">
      <c r="A102" s="71"/>
      <c r="B102" s="9" t="s">
        <v>24</v>
      </c>
      <c r="C102" s="20"/>
      <c r="D102" s="20"/>
      <c r="E102" s="11">
        <v>658343.35800000001</v>
      </c>
      <c r="F102" s="11">
        <v>664315.29399999999</v>
      </c>
      <c r="G102" s="11">
        <v>667641.98099999991</v>
      </c>
      <c r="H102" s="11">
        <v>669285.88100000005</v>
      </c>
      <c r="I102" s="11">
        <v>680884.21399999992</v>
      </c>
      <c r="J102" s="11">
        <v>679051.30099999998</v>
      </c>
      <c r="K102" s="11">
        <v>678649.49199999997</v>
      </c>
      <c r="L102" s="11">
        <v>688646.63699999999</v>
      </c>
      <c r="M102" s="11">
        <v>682557.59100000001</v>
      </c>
      <c r="N102" s="11">
        <v>698404.924</v>
      </c>
      <c r="O102" s="11">
        <v>696415.84699999995</v>
      </c>
      <c r="P102" s="11">
        <v>695149</v>
      </c>
    </row>
    <row r="103" spans="1:16" ht="15" thickBot="1" x14ac:dyDescent="0.35">
      <c r="A103" s="72"/>
      <c r="B103" s="15" t="s">
        <v>25</v>
      </c>
      <c r="C103" s="15"/>
      <c r="D103" s="15"/>
      <c r="E103" s="11">
        <v>166284.93637000001</v>
      </c>
      <c r="F103" s="11">
        <v>171105.02757999999</v>
      </c>
      <c r="G103" s="11">
        <v>174784.02476999999</v>
      </c>
      <c r="H103" s="11">
        <v>184011.43144000001</v>
      </c>
      <c r="I103" s="11">
        <v>191863.23613</v>
      </c>
      <c r="J103" s="11">
        <v>196579.08960000001</v>
      </c>
      <c r="K103" s="11">
        <v>209420.31275000001</v>
      </c>
      <c r="L103" s="11">
        <v>219739.89590999999</v>
      </c>
      <c r="M103" s="11">
        <v>231485.48600999999</v>
      </c>
      <c r="N103" s="11">
        <v>243175.08153000002</v>
      </c>
      <c r="O103" s="11">
        <v>258770.44202999998</v>
      </c>
      <c r="P103" s="11">
        <v>269889</v>
      </c>
    </row>
    <row r="104" spans="1:16" ht="15" thickBot="1" x14ac:dyDescent="0.35">
      <c r="A104" s="73" t="s">
        <v>66</v>
      </c>
      <c r="B104" s="74"/>
      <c r="C104" s="74"/>
      <c r="D104" s="74"/>
      <c r="E104" s="7">
        <f>E86-E101-E102-E103</f>
        <v>84313459.571562514</v>
      </c>
      <c r="F104" s="7">
        <f t="shared" ref="F104:H104" si="69">F86-F101-F102-F103</f>
        <v>85128210.076850027</v>
      </c>
      <c r="G104" s="7">
        <f t="shared" si="69"/>
        <v>84876857.718229979</v>
      </c>
      <c r="H104" s="7">
        <f t="shared" si="69"/>
        <v>85375285.261620015</v>
      </c>
      <c r="I104" s="7">
        <f t="shared" ref="I104:J104" si="70">I86-I101-I102-I103</f>
        <v>86279664.80697</v>
      </c>
      <c r="J104" s="7">
        <f t="shared" si="70"/>
        <v>86751660.179159984</v>
      </c>
      <c r="K104" s="7">
        <f t="shared" ref="K104:L104" si="71">K86-K101-K102-K103</f>
        <v>86608589.552380025</v>
      </c>
      <c r="L104" s="7">
        <f t="shared" si="71"/>
        <v>87375771.486859992</v>
      </c>
      <c r="M104" s="7">
        <f>M86-M101-M102-M103</f>
        <v>87558729.578669995</v>
      </c>
      <c r="N104" s="7">
        <f t="shared" ref="N104:P104" si="72">N86-N101-N102-N103</f>
        <v>87942762.536449984</v>
      </c>
      <c r="O104" s="7">
        <f t="shared" si="72"/>
        <v>88511941.882730007</v>
      </c>
      <c r="P104" s="7">
        <f t="shared" si="72"/>
        <v>89529462.647200003</v>
      </c>
    </row>
    <row r="105" spans="1:16" x14ac:dyDescent="0.3">
      <c r="A105" s="5" t="s">
        <v>67</v>
      </c>
      <c r="B105" s="6"/>
      <c r="C105" s="6"/>
      <c r="D105" s="6"/>
      <c r="E105" s="7">
        <f>SUM(E106:E109)</f>
        <v>886953.49453999999</v>
      </c>
      <c r="F105" s="7">
        <f t="shared" ref="F105:H105" si="73">SUM(F106:F109)</f>
        <v>900359.07253999996</v>
      </c>
      <c r="G105" s="7">
        <f t="shared" si="73"/>
        <v>944156.82226000004</v>
      </c>
      <c r="H105" s="7">
        <f t="shared" si="73"/>
        <v>972768</v>
      </c>
      <c r="I105" s="7">
        <f t="shared" ref="I105:J105" si="74">SUM(I106:I109)</f>
        <v>1507623.82546</v>
      </c>
      <c r="J105" s="7">
        <f t="shared" si="74"/>
        <v>1890496.1430000002</v>
      </c>
      <c r="K105" s="7">
        <f t="shared" ref="K105:L105" si="75">SUM(K106:K109)</f>
        <v>1833001.1570000001</v>
      </c>
      <c r="L105" s="7">
        <f t="shared" si="75"/>
        <v>1777663.4380000001</v>
      </c>
      <c r="M105" s="7">
        <f>SUM(M106:M109)</f>
        <v>1693925.2807700001</v>
      </c>
      <c r="N105" s="7">
        <f t="shared" ref="N105:P105" si="76">SUM(N106:N109)</f>
        <v>2250716.9943499998</v>
      </c>
      <c r="O105" s="7">
        <f t="shared" si="76"/>
        <v>2230265.3728700001</v>
      </c>
      <c r="P105" s="7">
        <f t="shared" si="76"/>
        <v>2314082</v>
      </c>
    </row>
    <row r="106" spans="1:16" x14ac:dyDescent="0.3">
      <c r="A106" s="8"/>
      <c r="B106" s="10" t="s">
        <v>68</v>
      </c>
      <c r="C106" s="10"/>
      <c r="D106" s="10"/>
      <c r="E106" s="11">
        <v>574091.21299999999</v>
      </c>
      <c r="F106" s="11">
        <v>577931</v>
      </c>
      <c r="G106" s="11">
        <v>608258</v>
      </c>
      <c r="H106" s="11">
        <v>648195</v>
      </c>
      <c r="I106" s="11">
        <v>782082.10700000008</v>
      </c>
      <c r="J106" s="11">
        <v>672867.951</v>
      </c>
      <c r="K106" s="11">
        <v>696603.93900000001</v>
      </c>
      <c r="L106" s="11">
        <v>628039.402</v>
      </c>
      <c r="M106" s="11">
        <v>616251.01500000001</v>
      </c>
      <c r="N106" s="11">
        <v>781281.34699999995</v>
      </c>
      <c r="O106" s="11">
        <v>989432.70400000003</v>
      </c>
      <c r="P106" s="11">
        <v>1011157</v>
      </c>
    </row>
    <row r="107" spans="1:16" x14ac:dyDescent="0.3">
      <c r="A107" s="8"/>
      <c r="B107" s="10" t="s">
        <v>26</v>
      </c>
      <c r="C107" s="10"/>
      <c r="D107" s="10"/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</row>
    <row r="108" spans="1:16" x14ac:dyDescent="0.3">
      <c r="A108" s="59"/>
      <c r="B108" s="12" t="s">
        <v>69</v>
      </c>
      <c r="C108" s="12"/>
      <c r="D108" s="12"/>
      <c r="E108" s="11">
        <v>174322.28154</v>
      </c>
      <c r="F108" s="11">
        <v>183122.07253999999</v>
      </c>
      <c r="G108" s="11">
        <v>145660.82225999999</v>
      </c>
      <c r="H108" s="11">
        <v>133602</v>
      </c>
      <c r="I108" s="11">
        <v>126354.71846</v>
      </c>
      <c r="J108" s="11">
        <v>123132.192</v>
      </c>
      <c r="K108" s="11">
        <v>130577.21799999999</v>
      </c>
      <c r="L108" s="11">
        <v>130603.03599999999</v>
      </c>
      <c r="M108" s="11">
        <v>143988.26577</v>
      </c>
      <c r="N108" s="11">
        <v>309090.64734999998</v>
      </c>
      <c r="O108" s="11">
        <v>148571.66886999999</v>
      </c>
      <c r="P108" s="11">
        <v>207275</v>
      </c>
    </row>
    <row r="109" spans="1:16" ht="15" thickBot="1" x14ac:dyDescent="0.35">
      <c r="A109" s="14"/>
      <c r="B109" s="16" t="s">
        <v>18</v>
      </c>
      <c r="C109" s="16"/>
      <c r="D109" s="16"/>
      <c r="E109" s="11">
        <v>138540</v>
      </c>
      <c r="F109" s="11">
        <v>139306</v>
      </c>
      <c r="G109" s="11">
        <v>190238</v>
      </c>
      <c r="H109" s="11">
        <v>190971</v>
      </c>
      <c r="I109" s="11">
        <v>599187</v>
      </c>
      <c r="J109" s="11">
        <v>1094496</v>
      </c>
      <c r="K109" s="11">
        <v>1005820</v>
      </c>
      <c r="L109" s="11">
        <v>1019021</v>
      </c>
      <c r="M109" s="11">
        <v>933686</v>
      </c>
      <c r="N109" s="11">
        <v>1160345</v>
      </c>
      <c r="O109" s="11">
        <v>1092261</v>
      </c>
      <c r="P109" s="11">
        <v>1095650</v>
      </c>
    </row>
    <row r="110" spans="1:16" x14ac:dyDescent="0.3">
      <c r="A110" s="19" t="s">
        <v>70</v>
      </c>
      <c r="B110" s="20"/>
      <c r="C110" s="20"/>
      <c r="D110" s="20"/>
      <c r="E110" s="7">
        <f>SUM(E111:E113)</f>
        <v>1510732.5180000002</v>
      </c>
      <c r="F110" s="7">
        <f t="shared" ref="F110:H110" si="77">SUM(F111:F113)</f>
        <v>1600006.301</v>
      </c>
      <c r="G110" s="7">
        <f t="shared" si="77"/>
        <v>1632701.6140000001</v>
      </c>
      <c r="H110" s="7">
        <f t="shared" si="77"/>
        <v>1634831</v>
      </c>
      <c r="I110" s="7">
        <f t="shared" ref="I110:J110" si="78">SUM(I111:I113)</f>
        <v>1648497.2079999999</v>
      </c>
      <c r="J110" s="7">
        <f t="shared" si="78"/>
        <v>1640055.469</v>
      </c>
      <c r="K110" s="7">
        <f t="shared" ref="K110:M110" si="79">SUM(K111:K113)</f>
        <v>1663701.9909999999</v>
      </c>
      <c r="L110" s="7">
        <f t="shared" si="79"/>
        <v>1771784.933</v>
      </c>
      <c r="M110" s="7">
        <f t="shared" si="79"/>
        <v>1890099.0260000001</v>
      </c>
      <c r="N110" s="7">
        <f t="shared" ref="N110:P110" si="80">SUM(N111:N113)</f>
        <v>1929369.8299999998</v>
      </c>
      <c r="O110" s="7">
        <f t="shared" si="80"/>
        <v>1921211.4350000001</v>
      </c>
      <c r="P110" s="7">
        <f t="shared" si="80"/>
        <v>1850295</v>
      </c>
    </row>
    <row r="111" spans="1:16" x14ac:dyDescent="0.3">
      <c r="A111" s="8"/>
      <c r="B111" s="10" t="s">
        <v>71</v>
      </c>
      <c r="C111" s="10"/>
      <c r="D111" s="10"/>
      <c r="E111" s="11">
        <v>153666.9</v>
      </c>
      <c r="F111" s="11">
        <v>155383.693</v>
      </c>
      <c r="G111" s="11">
        <v>156587.32800000001</v>
      </c>
      <c r="H111" s="11">
        <v>155029</v>
      </c>
      <c r="I111" s="11">
        <v>156676.32500000001</v>
      </c>
      <c r="J111" s="11">
        <v>177233.49400000001</v>
      </c>
      <c r="K111" s="11">
        <v>185559.68799999999</v>
      </c>
      <c r="L111" s="11">
        <v>187116.908</v>
      </c>
      <c r="M111" s="11">
        <v>188971.31099999999</v>
      </c>
      <c r="N111" s="11">
        <v>156344.99400000001</v>
      </c>
      <c r="O111" s="11">
        <v>159667.87700000001</v>
      </c>
      <c r="P111" s="11">
        <v>162997</v>
      </c>
    </row>
    <row r="112" spans="1:16" x14ac:dyDescent="0.3">
      <c r="A112" s="8"/>
      <c r="B112" s="10" t="s">
        <v>72</v>
      </c>
      <c r="C112" s="10"/>
      <c r="D112" s="10"/>
      <c r="E112" s="11">
        <v>136789</v>
      </c>
      <c r="F112" s="11">
        <v>140761</v>
      </c>
      <c r="G112" s="11">
        <v>168093</v>
      </c>
      <c r="H112" s="11">
        <v>166956</v>
      </c>
      <c r="I112" s="11">
        <v>171326</v>
      </c>
      <c r="J112" s="11">
        <v>166877</v>
      </c>
      <c r="K112" s="11">
        <v>176551</v>
      </c>
      <c r="L112" s="11">
        <v>181944</v>
      </c>
      <c r="M112" s="11">
        <v>191584</v>
      </c>
      <c r="N112" s="11">
        <v>207686</v>
      </c>
      <c r="O112" s="11">
        <v>200424</v>
      </c>
      <c r="P112" s="11">
        <v>147112</v>
      </c>
    </row>
    <row r="113" spans="1:16" ht="15" thickBot="1" x14ac:dyDescent="0.35">
      <c r="A113" s="14"/>
      <c r="B113" s="16" t="s">
        <v>27</v>
      </c>
      <c r="C113" s="16"/>
      <c r="D113" s="16"/>
      <c r="E113" s="11">
        <v>1220276.618</v>
      </c>
      <c r="F113" s="11">
        <v>1303861.608</v>
      </c>
      <c r="G113" s="11">
        <v>1308021.2860000001</v>
      </c>
      <c r="H113" s="11">
        <v>1312846</v>
      </c>
      <c r="I113" s="11">
        <v>1320494.8829999999</v>
      </c>
      <c r="J113" s="11">
        <v>1295944.9750000001</v>
      </c>
      <c r="K113" s="11">
        <v>1301591.3030000001</v>
      </c>
      <c r="L113" s="11">
        <v>1402724.0249999999</v>
      </c>
      <c r="M113" s="11">
        <v>1509543.7150000001</v>
      </c>
      <c r="N113" s="11">
        <v>1565338.8359999999</v>
      </c>
      <c r="O113" s="11">
        <v>1561119.558</v>
      </c>
      <c r="P113" s="11">
        <v>1540186</v>
      </c>
    </row>
    <row r="114" spans="1:16" x14ac:dyDescent="0.3">
      <c r="A114" s="19" t="s">
        <v>73</v>
      </c>
      <c r="B114" s="20"/>
      <c r="C114" s="20"/>
      <c r="D114" s="20"/>
      <c r="E114" s="11">
        <v>20568.330269999999</v>
      </c>
      <c r="F114" s="11">
        <v>20773.973270000002</v>
      </c>
      <c r="G114" s="11">
        <v>20980.330269999999</v>
      </c>
      <c r="H114" s="11">
        <v>75632</v>
      </c>
      <c r="I114" s="11">
        <v>76440.550270000007</v>
      </c>
      <c r="J114" s="11">
        <v>90621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</row>
    <row r="115" spans="1:16" x14ac:dyDescent="0.3">
      <c r="A115" s="8"/>
      <c r="B115" s="10" t="s">
        <v>71</v>
      </c>
      <c r="C115" s="10"/>
      <c r="D115" s="10"/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1:16" x14ac:dyDescent="0.3">
      <c r="A116" s="8"/>
      <c r="B116" s="10" t="s">
        <v>27</v>
      </c>
      <c r="C116" s="10"/>
      <c r="D116" s="10"/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1:16" ht="15" thickBot="1" x14ac:dyDescent="0.35">
      <c r="A117" s="59"/>
      <c r="B117" s="12" t="s">
        <v>28</v>
      </c>
      <c r="C117" s="12"/>
      <c r="D117" s="12"/>
      <c r="E117" s="11">
        <v>20568.330269999999</v>
      </c>
      <c r="F117" s="11">
        <v>20773.973270000002</v>
      </c>
      <c r="G117" s="11">
        <v>20980.330269999999</v>
      </c>
      <c r="H117" s="11">
        <v>75632</v>
      </c>
      <c r="I117" s="11">
        <v>76440.550270000007</v>
      </c>
      <c r="J117" s="11">
        <v>90621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1:16" ht="15" thickBot="1" x14ac:dyDescent="0.35">
      <c r="A118" s="117" t="s">
        <v>74</v>
      </c>
      <c r="B118" s="123"/>
      <c r="C118" s="123"/>
      <c r="D118" s="124"/>
      <c r="E118" s="11"/>
      <c r="F118" s="11"/>
      <c r="G118" s="11"/>
      <c r="H118" s="11"/>
      <c r="I118" s="11"/>
      <c r="J118" s="11"/>
      <c r="K118" s="11">
        <v>22473</v>
      </c>
      <c r="L118" s="11">
        <v>22819.807000000001</v>
      </c>
      <c r="M118" s="11">
        <v>22898.151270000002</v>
      </c>
      <c r="N118" s="11">
        <v>22924.076270000001</v>
      </c>
      <c r="O118" s="11">
        <v>23325.968000000001</v>
      </c>
      <c r="P118" s="11">
        <v>23430</v>
      </c>
    </row>
    <row r="119" spans="1:16" ht="15" thickBot="1" x14ac:dyDescent="0.35">
      <c r="A119" s="36" t="s">
        <v>75</v>
      </c>
      <c r="B119" s="37"/>
      <c r="C119" s="37"/>
      <c r="D119" s="37"/>
      <c r="E119" s="7">
        <f t="shared" ref="E119:H119" si="81">E105+E110+E114+E118</f>
        <v>2418254.3428099998</v>
      </c>
      <c r="F119" s="7">
        <f t="shared" si="81"/>
        <v>2521139.34681</v>
      </c>
      <c r="G119" s="7">
        <f t="shared" si="81"/>
        <v>2597838.7665299997</v>
      </c>
      <c r="H119" s="7">
        <f t="shared" si="81"/>
        <v>2683231</v>
      </c>
      <c r="I119" s="7">
        <f t="shared" ref="I119:J119" si="82">I105+I110+I114+I118</f>
        <v>3232561.5837299996</v>
      </c>
      <c r="J119" s="7">
        <f t="shared" si="82"/>
        <v>3621172.6120000002</v>
      </c>
      <c r="K119" s="7">
        <f t="shared" ref="K119:M119" si="83">K105+K110+K114+K118</f>
        <v>3519176.148</v>
      </c>
      <c r="L119" s="7">
        <f t="shared" si="83"/>
        <v>3572268.1780000003</v>
      </c>
      <c r="M119" s="7">
        <f t="shared" si="83"/>
        <v>3606922.4580399999</v>
      </c>
      <c r="N119" s="7">
        <f t="shared" ref="N119:P119" si="84">N105+N110+N114+N118</f>
        <v>4203010.9006199995</v>
      </c>
      <c r="O119" s="7">
        <f t="shared" si="84"/>
        <v>4174802.77587</v>
      </c>
      <c r="P119" s="7">
        <f t="shared" si="84"/>
        <v>4187807</v>
      </c>
    </row>
    <row r="120" spans="1:16" x14ac:dyDescent="0.3">
      <c r="A120" s="5" t="s">
        <v>76</v>
      </c>
      <c r="B120" s="6"/>
      <c r="C120" s="6"/>
      <c r="D120" s="6"/>
      <c r="E120" s="85">
        <f>SUM(E121:E124)</f>
        <v>1864181.96637</v>
      </c>
      <c r="F120" s="85">
        <f t="shared" ref="F120:H120" si="85">SUM(F121:F124)</f>
        <v>1880578.78639</v>
      </c>
      <c r="G120" s="85">
        <f t="shared" si="85"/>
        <v>1886980.6542699998</v>
      </c>
      <c r="H120" s="85">
        <f t="shared" si="85"/>
        <v>1888972.1279</v>
      </c>
      <c r="I120" s="85">
        <f t="shared" ref="I120:J120" si="86">SUM(I121:I124)</f>
        <v>1885830.1206200002</v>
      </c>
      <c r="J120" s="85">
        <f t="shared" si="86"/>
        <v>1892703.4944799999</v>
      </c>
      <c r="K120" s="85">
        <f t="shared" ref="K120:M120" si="87">SUM(K121:K124)</f>
        <v>1883958.38332</v>
      </c>
      <c r="L120" s="85">
        <f t="shared" si="87"/>
        <v>1899432.7538600001</v>
      </c>
      <c r="M120" s="85">
        <f t="shared" si="87"/>
        <v>1901944.5274700001</v>
      </c>
      <c r="N120" s="85">
        <f t="shared" ref="N120:P120" si="88">SUM(N121:N124)</f>
        <v>1904891.9155899999</v>
      </c>
      <c r="O120" s="85">
        <f t="shared" si="88"/>
        <v>1919940.79789</v>
      </c>
      <c r="P120" s="85">
        <f t="shared" si="88"/>
        <v>2017502</v>
      </c>
    </row>
    <row r="121" spans="1:16" x14ac:dyDescent="0.3">
      <c r="A121" s="44"/>
      <c r="B121" s="21" t="s">
        <v>29</v>
      </c>
      <c r="C121" s="21"/>
      <c r="D121" s="21"/>
      <c r="E121" s="86">
        <v>929656.77489999996</v>
      </c>
      <c r="F121" s="86">
        <v>930087.7108</v>
      </c>
      <c r="G121" s="86">
        <v>924347.39069999987</v>
      </c>
      <c r="H121" s="86">
        <v>919656.95311999996</v>
      </c>
      <c r="I121" s="86">
        <v>923698.06823999994</v>
      </c>
      <c r="J121" s="86">
        <v>913039.14136000001</v>
      </c>
      <c r="K121" s="86">
        <v>909208.96548000001</v>
      </c>
      <c r="L121" s="86">
        <v>899565.41060000006</v>
      </c>
      <c r="M121" s="86">
        <v>905486.04872000008</v>
      </c>
      <c r="N121" s="86">
        <v>905839.55403999996</v>
      </c>
      <c r="O121" s="86">
        <v>913274.27312000003</v>
      </c>
      <c r="P121" s="86">
        <v>926851</v>
      </c>
    </row>
    <row r="122" spans="1:16" x14ac:dyDescent="0.3">
      <c r="A122" s="8"/>
      <c r="B122" s="10" t="s">
        <v>30</v>
      </c>
      <c r="C122" s="10"/>
      <c r="D122" s="10"/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</row>
    <row r="123" spans="1:16" x14ac:dyDescent="0.3">
      <c r="A123" s="8"/>
      <c r="B123" s="10" t="s">
        <v>31</v>
      </c>
      <c r="C123" s="10"/>
      <c r="D123" s="10"/>
      <c r="E123" s="86">
        <v>577961.62170000002</v>
      </c>
      <c r="F123" s="86">
        <v>595479.70554</v>
      </c>
      <c r="G123" s="86">
        <v>606261.37939000002</v>
      </c>
      <c r="H123" s="86">
        <v>609560.66222000006</v>
      </c>
      <c r="I123" s="86">
        <v>603403.20666000003</v>
      </c>
      <c r="J123" s="86">
        <v>609006.30988999992</v>
      </c>
      <c r="K123" s="86">
        <v>604655.17090999999</v>
      </c>
      <c r="L123" s="86">
        <v>628106.17219999991</v>
      </c>
      <c r="M123" s="86">
        <v>624139.13208999997</v>
      </c>
      <c r="N123" s="86">
        <v>621620.35042000003</v>
      </c>
      <c r="O123" s="86">
        <v>626671.43562999996</v>
      </c>
      <c r="P123" s="86">
        <v>697019</v>
      </c>
    </row>
    <row r="124" spans="1:16" x14ac:dyDescent="0.3">
      <c r="A124" s="41"/>
      <c r="B124" s="42" t="s">
        <v>32</v>
      </c>
      <c r="C124" s="42"/>
      <c r="D124" s="42"/>
      <c r="E124" s="86">
        <v>356563.56977</v>
      </c>
      <c r="F124" s="86">
        <v>355011.37005000003</v>
      </c>
      <c r="G124" s="86">
        <v>356371.88417999999</v>
      </c>
      <c r="H124" s="86">
        <v>359754.51256</v>
      </c>
      <c r="I124" s="86">
        <v>358728.84571999998</v>
      </c>
      <c r="J124" s="86">
        <v>370658.04323000001</v>
      </c>
      <c r="K124" s="86">
        <v>370094.24693000002</v>
      </c>
      <c r="L124" s="86">
        <v>371761.17105999996</v>
      </c>
      <c r="M124" s="86">
        <v>372319.34666000004</v>
      </c>
      <c r="N124" s="86">
        <v>377432.01113</v>
      </c>
      <c r="O124" s="86">
        <v>379995.08914000005</v>
      </c>
      <c r="P124" s="86">
        <v>393632</v>
      </c>
    </row>
    <row r="125" spans="1:16" x14ac:dyDescent="0.3">
      <c r="A125" s="87" t="s">
        <v>33</v>
      </c>
      <c r="B125" s="87"/>
      <c r="C125" s="87"/>
      <c r="D125" s="87"/>
      <c r="E125" s="88">
        <f>SUM(E126:E130)</f>
        <v>2146882.5617069164</v>
      </c>
      <c r="F125" s="88">
        <f t="shared" ref="F125:H125" si="89">SUM(F126:F130)</f>
        <v>2399657.4651099998</v>
      </c>
      <c r="G125" s="88">
        <f t="shared" si="89"/>
        <v>2661963.7065400002</v>
      </c>
      <c r="H125" s="88">
        <f t="shared" si="89"/>
        <v>2959776.7442159848</v>
      </c>
      <c r="I125" s="88">
        <f t="shared" ref="I125:J125" si="90">SUM(I126:I130)</f>
        <v>722924.74728000001</v>
      </c>
      <c r="J125" s="88">
        <f t="shared" si="90"/>
        <v>3152351.9454700002</v>
      </c>
      <c r="K125" s="88">
        <f t="shared" ref="K125:M125" si="91">SUM(K126:K130)</f>
        <v>3075144.9177102791</v>
      </c>
      <c r="L125" s="88">
        <f t="shared" si="91"/>
        <v>2491170.5507899998</v>
      </c>
      <c r="M125" s="88">
        <f t="shared" si="91"/>
        <v>2566302.8918900001</v>
      </c>
      <c r="N125" s="88">
        <f t="shared" ref="N125:O125" si="92">SUM(N126:N130)</f>
        <v>2826298.9100199998</v>
      </c>
      <c r="O125" s="88">
        <f t="shared" si="92"/>
        <v>3334372.6608799999</v>
      </c>
      <c r="P125" s="88">
        <f>SUM(P126:P130)</f>
        <v>3221658.2949399999</v>
      </c>
    </row>
    <row r="126" spans="1:16" x14ac:dyDescent="0.3">
      <c r="A126" s="44"/>
      <c r="B126" s="21" t="s">
        <v>77</v>
      </c>
      <c r="C126" s="21"/>
      <c r="D126" s="21"/>
      <c r="E126" s="84">
        <v>3272.6120000000001</v>
      </c>
      <c r="F126" s="84">
        <v>3316.6120000000001</v>
      </c>
      <c r="G126" s="84">
        <v>3727.127</v>
      </c>
      <c r="H126" s="86">
        <v>3727</v>
      </c>
      <c r="I126" s="86">
        <v>3727.127</v>
      </c>
      <c r="J126" s="86">
        <v>3596.127</v>
      </c>
      <c r="K126" s="86">
        <v>4933.9619999999995</v>
      </c>
      <c r="L126" s="86">
        <v>22148.061000000002</v>
      </c>
      <c r="M126" s="86">
        <v>22212.061000000002</v>
      </c>
      <c r="N126" s="86">
        <v>24108.531999999999</v>
      </c>
      <c r="O126" s="86">
        <v>24205.071</v>
      </c>
      <c r="P126" s="86">
        <v>24239</v>
      </c>
    </row>
    <row r="127" spans="1:16" x14ac:dyDescent="0.3">
      <c r="A127" s="8"/>
      <c r="B127" s="10" t="s">
        <v>34</v>
      </c>
      <c r="C127" s="10"/>
      <c r="D127" s="10"/>
      <c r="E127" s="84">
        <v>760355.45267999987</v>
      </c>
      <c r="F127" s="84">
        <v>836966.25157999992</v>
      </c>
      <c r="G127" s="84">
        <v>1019276.86501</v>
      </c>
      <c r="H127" s="86">
        <v>1274576.3974899999</v>
      </c>
      <c r="I127" s="86">
        <v>-992062.73578999995</v>
      </c>
      <c r="J127" s="86">
        <v>1068905.73089</v>
      </c>
      <c r="K127" s="86">
        <v>1125357.5207700001</v>
      </c>
      <c r="L127" s="86">
        <v>591389.73515999992</v>
      </c>
      <c r="M127" s="86">
        <v>598346.74545000005</v>
      </c>
      <c r="N127" s="86">
        <v>1154861.22132</v>
      </c>
      <c r="O127" s="86">
        <v>1220740.01914</v>
      </c>
      <c r="P127" s="86">
        <v>1207618.3840000001</v>
      </c>
    </row>
    <row r="128" spans="1:16" x14ac:dyDescent="0.3">
      <c r="A128" s="8"/>
      <c r="B128" s="10" t="s">
        <v>35</v>
      </c>
      <c r="C128" s="10"/>
      <c r="D128" s="10"/>
      <c r="E128" s="84">
        <v>550059.42297000007</v>
      </c>
      <c r="F128" s="84">
        <v>558839.54553</v>
      </c>
      <c r="G128" s="84">
        <v>679653.13753000007</v>
      </c>
      <c r="H128" s="86">
        <v>680405.36072</v>
      </c>
      <c r="I128" s="86">
        <v>719829.52897999994</v>
      </c>
      <c r="J128" s="86">
        <v>884072.75257999997</v>
      </c>
      <c r="K128" s="86">
        <v>884560.82160999998</v>
      </c>
      <c r="L128" s="86">
        <v>847844.50566999998</v>
      </c>
      <c r="M128" s="86">
        <v>873220.22401000001</v>
      </c>
      <c r="N128" s="86">
        <v>632365.49722000002</v>
      </c>
      <c r="O128" s="86">
        <v>927046.45473999996</v>
      </c>
      <c r="P128" s="86">
        <v>911406</v>
      </c>
    </row>
    <row r="129" spans="1:16" x14ac:dyDescent="0.3">
      <c r="A129" s="8"/>
      <c r="B129" s="10" t="s">
        <v>78</v>
      </c>
      <c r="C129" s="10"/>
      <c r="D129" s="10"/>
      <c r="E129" s="84">
        <v>112190.3880569161</v>
      </c>
      <c r="F129" s="84">
        <v>97284.201000000001</v>
      </c>
      <c r="G129" s="84">
        <v>83073.910999999993</v>
      </c>
      <c r="H129" s="86">
        <v>90053.986005984931</v>
      </c>
      <c r="I129" s="86">
        <v>92167.745089999997</v>
      </c>
      <c r="J129" s="86">
        <v>90880.304000000004</v>
      </c>
      <c r="K129" s="86">
        <v>93518.848330278779</v>
      </c>
      <c r="L129" s="86">
        <v>99502.142959999997</v>
      </c>
      <c r="M129" s="86">
        <v>100582.38743</v>
      </c>
      <c r="N129" s="86">
        <v>99162.938479999997</v>
      </c>
      <c r="O129" s="86">
        <v>107862.327</v>
      </c>
      <c r="P129" s="86">
        <v>107809.91094</v>
      </c>
    </row>
    <row r="130" spans="1:16" ht="15" thickBot="1" x14ac:dyDescent="0.35">
      <c r="A130" s="14"/>
      <c r="B130" s="16" t="s">
        <v>18</v>
      </c>
      <c r="C130" s="16"/>
      <c r="D130" s="16"/>
      <c r="E130" s="84">
        <v>721004.68599999999</v>
      </c>
      <c r="F130" s="84">
        <v>903250.85499999998</v>
      </c>
      <c r="G130" s="84">
        <v>876232.66599999997</v>
      </c>
      <c r="H130" s="86">
        <v>911014</v>
      </c>
      <c r="I130" s="86">
        <v>899263.08200000005</v>
      </c>
      <c r="J130" s="86">
        <v>1104897.031</v>
      </c>
      <c r="K130" s="86">
        <v>966773.76500000001</v>
      </c>
      <c r="L130" s="86">
        <v>930286.10600000003</v>
      </c>
      <c r="M130" s="86">
        <v>971941.47400000005</v>
      </c>
      <c r="N130" s="86">
        <v>915800.72100000002</v>
      </c>
      <c r="O130" s="86">
        <v>1054518.7889999999</v>
      </c>
      <c r="P130" s="86">
        <v>970585</v>
      </c>
    </row>
    <row r="131" spans="1:16" ht="15" thickBot="1" x14ac:dyDescent="0.35">
      <c r="A131" s="22" t="s">
        <v>36</v>
      </c>
      <c r="B131" s="75"/>
      <c r="C131" s="75"/>
      <c r="D131" s="75"/>
      <c r="E131" s="7">
        <f>E71+E81+E104+E119+E120+E125</f>
        <v>108196537.13182944</v>
      </c>
      <c r="F131" s="7">
        <f t="shared" ref="F131:H131" si="93">F71+F81+F104+F119+F120+F125</f>
        <v>109670310.83522004</v>
      </c>
      <c r="G131" s="7">
        <f t="shared" si="93"/>
        <v>112086791.52501999</v>
      </c>
      <c r="H131" s="7">
        <f t="shared" si="93"/>
        <v>113335271.108686</v>
      </c>
      <c r="I131" s="7">
        <f t="shared" ref="I131:J131" si="94">I71+I81+I104+I119+I120+I125</f>
        <v>114220385.97078</v>
      </c>
      <c r="J131" s="7">
        <f t="shared" si="94"/>
        <v>116152615.23139</v>
      </c>
      <c r="K131" s="7">
        <f t="shared" ref="K131:M131" si="95">K71+K81+K104+K119+K120+K125</f>
        <v>119433912.7199703</v>
      </c>
      <c r="L131" s="7">
        <f t="shared" si="95"/>
        <v>120513324.39252998</v>
      </c>
      <c r="M131" s="7">
        <f t="shared" si="95"/>
        <v>120983736.56664</v>
      </c>
      <c r="N131" s="7">
        <f t="shared" ref="N131:O131" si="96">N71+N81+N104+N119+N120+N125</f>
        <v>122304014.55829999</v>
      </c>
      <c r="O131" s="7">
        <f t="shared" si="96"/>
        <v>123476963.13769001</v>
      </c>
      <c r="P131" s="7">
        <f>P71+P81+P104+P119+P120+P125</f>
        <v>122281156.94214</v>
      </c>
    </row>
    <row r="132" spans="1:16" ht="15" thickBot="1" x14ac:dyDescent="0.35">
      <c r="A132" s="76" t="s">
        <v>37</v>
      </c>
      <c r="B132" s="77"/>
      <c r="C132" s="78"/>
      <c r="D132" s="78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</row>
    <row r="133" spans="1:16" x14ac:dyDescent="0.3">
      <c r="A133" s="44" t="s">
        <v>38</v>
      </c>
      <c r="B133" s="21"/>
      <c r="C133" s="21"/>
      <c r="D133" s="21"/>
      <c r="E133" s="11">
        <v>670405</v>
      </c>
      <c r="F133" s="11">
        <v>603541.27</v>
      </c>
      <c r="G133" s="11">
        <v>625256.72900000005</v>
      </c>
      <c r="H133" s="86">
        <v>664010</v>
      </c>
      <c r="I133" s="86">
        <v>1219056.726</v>
      </c>
      <c r="J133" s="86">
        <v>1556504.321</v>
      </c>
      <c r="K133" s="86">
        <v>1522633.68</v>
      </c>
      <c r="L133" s="86">
        <v>1644111.601</v>
      </c>
      <c r="M133" s="86">
        <v>1381536.4820000001</v>
      </c>
      <c r="N133" s="86">
        <v>1841359.13</v>
      </c>
      <c r="O133" s="86">
        <v>1773555.16</v>
      </c>
      <c r="P133" s="86">
        <v>1832470.308</v>
      </c>
    </row>
    <row r="134" spans="1:16" x14ac:dyDescent="0.3">
      <c r="A134" s="8" t="s">
        <v>79</v>
      </c>
      <c r="B134" s="10"/>
      <c r="C134" s="10"/>
      <c r="D134" s="10"/>
      <c r="E134" s="11">
        <v>4700148</v>
      </c>
      <c r="F134" s="11">
        <v>4796419.4800000004</v>
      </c>
      <c r="G134" s="11">
        <v>4740825.6430000002</v>
      </c>
      <c r="H134" s="86">
        <v>4875990</v>
      </c>
      <c r="I134" s="86">
        <v>5106832.9840000002</v>
      </c>
      <c r="J134" s="86">
        <v>4881953.5290000001</v>
      </c>
      <c r="K134" s="86">
        <v>6107805.7800000003</v>
      </c>
      <c r="L134" s="86">
        <v>6956884.852</v>
      </c>
      <c r="M134" s="86">
        <v>7647999.5120000001</v>
      </c>
      <c r="N134" s="86">
        <v>7338379.2990000006</v>
      </c>
      <c r="O134" s="86">
        <v>7034851.1440000003</v>
      </c>
      <c r="P134" s="86">
        <v>6296381.3760000002</v>
      </c>
    </row>
    <row r="135" spans="1:16" ht="15" thickBot="1" x14ac:dyDescent="0.35">
      <c r="A135" s="80" t="s">
        <v>80</v>
      </c>
      <c r="B135" s="81"/>
      <c r="C135" s="81"/>
      <c r="D135" s="81"/>
      <c r="E135" s="82"/>
      <c r="F135" s="82">
        <f>[1]INDUSTRY!$G$125</f>
        <v>0</v>
      </c>
      <c r="G135" s="82">
        <f>[1]INDUSTRY!$H$125</f>
        <v>0</v>
      </c>
      <c r="H135" s="86">
        <f>[2]INDUSTRY!I125</f>
        <v>0</v>
      </c>
      <c r="I135" s="86">
        <f>[2]INDUSTRY!J125</f>
        <v>0</v>
      </c>
      <c r="J135" s="86">
        <f>[2]INDUSTRY!K125</f>
        <v>0</v>
      </c>
      <c r="K135" s="86">
        <f>[2]INDUSTRY!L125</f>
        <v>0</v>
      </c>
      <c r="L135" s="86">
        <f>[2]INDUSTRY!M125</f>
        <v>0</v>
      </c>
      <c r="M135" s="86">
        <f>[2]INDUSTRY!N125</f>
        <v>0</v>
      </c>
      <c r="N135" s="86">
        <f>[2]INDUSTRY!O125</f>
        <v>0</v>
      </c>
      <c r="O135" s="86">
        <f>[2]INDUSTRY!P125</f>
        <v>0</v>
      </c>
      <c r="P135" s="86">
        <f>[2]INDUSTRY!Q125</f>
        <v>0</v>
      </c>
    </row>
    <row r="136" spans="1:16" x14ac:dyDescent="0.3">
      <c r="E136" s="3">
        <f>E131-E61</f>
        <v>0.11934943497180939</v>
      </c>
      <c r="F136" s="3">
        <f t="shared" ref="F136:G136" si="97">F131-F61</f>
        <v>-0.48433093726634979</v>
      </c>
      <c r="G136" s="3">
        <f t="shared" si="97"/>
        <v>-5.1598668098449707E-2</v>
      </c>
      <c r="N136" s="83"/>
      <c r="O136" s="83"/>
      <c r="P136" s="83"/>
    </row>
    <row r="137" spans="1:16" x14ac:dyDescent="0.3">
      <c r="E137" s="3"/>
      <c r="F137" s="89"/>
      <c r="G137" s="89"/>
      <c r="H137" s="89"/>
      <c r="I137" s="89"/>
      <c r="J137" s="89"/>
      <c r="K137" s="89"/>
      <c r="L137" s="3"/>
      <c r="M137" s="3"/>
      <c r="N137" s="3"/>
      <c r="O137" s="3"/>
      <c r="P137" s="3"/>
    </row>
    <row r="138" spans="1:16" x14ac:dyDescent="0.3">
      <c r="N138" s="83"/>
      <c r="O138" s="83"/>
      <c r="P138" s="83"/>
    </row>
    <row r="139" spans="1:16" x14ac:dyDescent="0.3">
      <c r="N139" s="83"/>
      <c r="O139" s="83"/>
      <c r="P139" s="83"/>
    </row>
    <row r="140" spans="1:16" x14ac:dyDescent="0.3">
      <c r="L140" s="3"/>
      <c r="N140" s="83"/>
      <c r="O140" s="83"/>
      <c r="P140" s="83"/>
    </row>
    <row r="141" spans="1:16" x14ac:dyDescent="0.3">
      <c r="N141" s="83"/>
      <c r="O141" s="83"/>
      <c r="P141" s="83"/>
    </row>
    <row r="142" spans="1:16" x14ac:dyDescent="0.3">
      <c r="N142" s="83"/>
      <c r="O142" s="83"/>
      <c r="P142" s="83"/>
    </row>
    <row r="143" spans="1:16" x14ac:dyDescent="0.3">
      <c r="N143" s="83"/>
      <c r="O143" s="83"/>
      <c r="P143" s="83"/>
    </row>
    <row r="144" spans="1:16" x14ac:dyDescent="0.3">
      <c r="N144" s="83"/>
      <c r="O144" s="83"/>
      <c r="P144" s="83"/>
    </row>
    <row r="145" spans="14:16" x14ac:dyDescent="0.3">
      <c r="N145" s="83"/>
      <c r="O145" s="83"/>
      <c r="P145" s="83"/>
    </row>
    <row r="146" spans="14:16" x14ac:dyDescent="0.3">
      <c r="N146" s="83"/>
      <c r="O146" s="83"/>
      <c r="P146" s="83"/>
    </row>
    <row r="147" spans="14:16" x14ac:dyDescent="0.3">
      <c r="N147" s="83"/>
      <c r="O147" s="83"/>
      <c r="P147" s="83"/>
    </row>
    <row r="148" spans="14:16" x14ac:dyDescent="0.3">
      <c r="N148" s="83"/>
      <c r="O148" s="83"/>
      <c r="P148" s="83"/>
    </row>
    <row r="149" spans="14:16" x14ac:dyDescent="0.3">
      <c r="N149" s="83"/>
      <c r="O149" s="83"/>
      <c r="P149" s="83"/>
    </row>
    <row r="150" spans="14:16" x14ac:dyDescent="0.3">
      <c r="N150" s="83"/>
      <c r="O150" s="83"/>
      <c r="P150" s="83"/>
    </row>
    <row r="151" spans="14:16" x14ac:dyDescent="0.3">
      <c r="N151" s="83"/>
      <c r="O151" s="83"/>
      <c r="P151" s="83"/>
    </row>
    <row r="152" spans="14:16" x14ac:dyDescent="0.3">
      <c r="N152" s="83"/>
      <c r="O152" s="83"/>
      <c r="P152" s="83"/>
    </row>
    <row r="153" spans="14:16" x14ac:dyDescent="0.3">
      <c r="N153" s="83"/>
      <c r="O153" s="83"/>
      <c r="P153" s="83"/>
    </row>
    <row r="154" spans="14:16" x14ac:dyDescent="0.3">
      <c r="N154" s="83"/>
      <c r="O154" s="83"/>
      <c r="P154" s="83"/>
    </row>
    <row r="155" spans="14:16" x14ac:dyDescent="0.3">
      <c r="N155" s="83"/>
      <c r="O155" s="83"/>
      <c r="P155" s="83"/>
    </row>
    <row r="156" spans="14:16" x14ac:dyDescent="0.3">
      <c r="N156" s="83"/>
      <c r="O156" s="83"/>
      <c r="P156" s="83"/>
    </row>
    <row r="157" spans="14:16" x14ac:dyDescent="0.3">
      <c r="N157" s="83"/>
      <c r="O157" s="83"/>
      <c r="P157" s="83"/>
    </row>
    <row r="158" spans="14:16" x14ac:dyDescent="0.3">
      <c r="N158" s="83"/>
      <c r="O158" s="83"/>
      <c r="P158" s="83"/>
    </row>
    <row r="159" spans="14:16" x14ac:dyDescent="0.3">
      <c r="N159" s="83"/>
      <c r="O159" s="83"/>
      <c r="P159" s="83"/>
    </row>
    <row r="160" spans="14:16" x14ac:dyDescent="0.3">
      <c r="N160" s="83"/>
      <c r="O160" s="83"/>
      <c r="P160" s="83"/>
    </row>
    <row r="161" spans="14:16" x14ac:dyDescent="0.3">
      <c r="N161" s="83"/>
      <c r="O161" s="83"/>
      <c r="P161" s="83"/>
    </row>
    <row r="162" spans="14:16" x14ac:dyDescent="0.3">
      <c r="N162" s="83"/>
      <c r="O162" s="83"/>
      <c r="P162" s="83"/>
    </row>
    <row r="163" spans="14:16" x14ac:dyDescent="0.3">
      <c r="N163" s="83"/>
      <c r="O163" s="83"/>
      <c r="P163" s="83"/>
    </row>
    <row r="164" spans="14:16" x14ac:dyDescent="0.3">
      <c r="N164" s="83"/>
      <c r="O164" s="83"/>
      <c r="P164" s="83"/>
    </row>
    <row r="165" spans="14:16" x14ac:dyDescent="0.3">
      <c r="N165" s="83"/>
      <c r="O165" s="83"/>
      <c r="P165" s="83"/>
    </row>
    <row r="166" spans="14:16" x14ac:dyDescent="0.3">
      <c r="N166" s="83"/>
      <c r="O166" s="83"/>
      <c r="P166" s="83"/>
    </row>
    <row r="167" spans="14:16" x14ac:dyDescent="0.3">
      <c r="N167" s="83"/>
      <c r="O167" s="83"/>
      <c r="P167" s="83"/>
    </row>
    <row r="168" spans="14:16" x14ac:dyDescent="0.3">
      <c r="N168" s="83"/>
      <c r="O168" s="83"/>
      <c r="P168" s="83"/>
    </row>
    <row r="169" spans="14:16" x14ac:dyDescent="0.3">
      <c r="N169" s="83"/>
      <c r="O169" s="83"/>
      <c r="P169" s="83"/>
    </row>
    <row r="170" spans="14:16" x14ac:dyDescent="0.3">
      <c r="N170" s="83"/>
      <c r="O170" s="83"/>
      <c r="P170" s="83"/>
    </row>
    <row r="171" spans="14:16" x14ac:dyDescent="0.3">
      <c r="N171" s="83"/>
      <c r="O171" s="83"/>
      <c r="P171" s="83"/>
    </row>
    <row r="172" spans="14:16" x14ac:dyDescent="0.3">
      <c r="N172" s="83"/>
      <c r="O172" s="83"/>
      <c r="P172" s="83"/>
    </row>
    <row r="173" spans="14:16" x14ac:dyDescent="0.3">
      <c r="N173" s="83"/>
      <c r="O173" s="83"/>
      <c r="P173" s="83"/>
    </row>
    <row r="174" spans="14:16" x14ac:dyDescent="0.3">
      <c r="N174" s="83"/>
      <c r="O174" s="83"/>
      <c r="P174" s="83"/>
    </row>
    <row r="175" spans="14:16" x14ac:dyDescent="0.3">
      <c r="N175" s="83"/>
      <c r="O175" s="83"/>
      <c r="P175" s="83"/>
    </row>
    <row r="176" spans="14:16" x14ac:dyDescent="0.3">
      <c r="N176" s="83"/>
      <c r="O176" s="83"/>
      <c r="P176" s="83"/>
    </row>
    <row r="177" spans="14:16" x14ac:dyDescent="0.3">
      <c r="N177" s="83"/>
      <c r="O177" s="83"/>
      <c r="P177" s="83"/>
    </row>
    <row r="178" spans="14:16" x14ac:dyDescent="0.3">
      <c r="N178" s="83"/>
      <c r="O178" s="83"/>
      <c r="P178" s="83"/>
    </row>
    <row r="179" spans="14:16" x14ac:dyDescent="0.3">
      <c r="N179" s="83"/>
      <c r="O179" s="83"/>
      <c r="P179" s="83"/>
    </row>
    <row r="180" spans="14:16" x14ac:dyDescent="0.3">
      <c r="N180" s="83"/>
      <c r="O180" s="83"/>
      <c r="P180" s="83"/>
    </row>
    <row r="181" spans="14:16" x14ac:dyDescent="0.3">
      <c r="N181" s="83"/>
      <c r="O181" s="83"/>
      <c r="P181" s="83"/>
    </row>
    <row r="182" spans="14:16" x14ac:dyDescent="0.3">
      <c r="N182" s="83"/>
      <c r="O182" s="83"/>
      <c r="P182" s="83"/>
    </row>
    <row r="183" spans="14:16" x14ac:dyDescent="0.3">
      <c r="N183" s="83"/>
      <c r="O183" s="83"/>
      <c r="P183" s="83"/>
    </row>
    <row r="184" spans="14:16" x14ac:dyDescent="0.3">
      <c r="N184" s="83"/>
      <c r="O184" s="83"/>
      <c r="P184" s="83"/>
    </row>
    <row r="185" spans="14:16" x14ac:dyDescent="0.3">
      <c r="N185" s="83"/>
      <c r="O185" s="83"/>
      <c r="P185" s="83"/>
    </row>
    <row r="186" spans="14:16" x14ac:dyDescent="0.3">
      <c r="N186" s="83"/>
      <c r="O186" s="83"/>
      <c r="P186" s="83"/>
    </row>
    <row r="187" spans="14:16" x14ac:dyDescent="0.3">
      <c r="N187" s="83"/>
      <c r="O187" s="83"/>
      <c r="P187" s="83"/>
    </row>
    <row r="188" spans="14:16" x14ac:dyDescent="0.3">
      <c r="N188" s="83"/>
      <c r="O188" s="83"/>
      <c r="P188" s="83"/>
    </row>
    <row r="189" spans="14:16" x14ac:dyDescent="0.3">
      <c r="N189" s="83"/>
      <c r="O189" s="83"/>
      <c r="P189" s="83"/>
    </row>
    <row r="190" spans="14:16" x14ac:dyDescent="0.3">
      <c r="N190" s="83"/>
      <c r="O190" s="83"/>
      <c r="P190" s="83"/>
    </row>
    <row r="191" spans="14:16" x14ac:dyDescent="0.3">
      <c r="N191" s="83"/>
      <c r="O191" s="83"/>
      <c r="P191" s="83"/>
    </row>
    <row r="192" spans="14:16" x14ac:dyDescent="0.3">
      <c r="N192" s="83"/>
      <c r="O192" s="83"/>
      <c r="P192" s="83"/>
    </row>
    <row r="193" spans="14:16" x14ac:dyDescent="0.3">
      <c r="N193" s="83"/>
      <c r="O193" s="83"/>
      <c r="P193" s="83"/>
    </row>
    <row r="194" spans="14:16" x14ac:dyDescent="0.3">
      <c r="N194" s="83"/>
      <c r="O194" s="83"/>
      <c r="P194" s="83"/>
    </row>
  </sheetData>
  <mergeCells count="28">
    <mergeCell ref="A8:P8"/>
    <mergeCell ref="D1:D3"/>
    <mergeCell ref="E1:E3"/>
    <mergeCell ref="G1:H3"/>
    <mergeCell ref="A4:M4"/>
    <mergeCell ref="A7:P7"/>
    <mergeCell ref="A9:P9"/>
    <mergeCell ref="A10:D15"/>
    <mergeCell ref="E10:G11"/>
    <mergeCell ref="H10:J11"/>
    <mergeCell ref="K10:M11"/>
    <mergeCell ref="N10:P11"/>
    <mergeCell ref="E12:E15"/>
    <mergeCell ref="F12:F15"/>
    <mergeCell ref="G12:G15"/>
    <mergeCell ref="H12:H15"/>
    <mergeCell ref="O12:O15"/>
    <mergeCell ref="P12:P15"/>
    <mergeCell ref="M12:M15"/>
    <mergeCell ref="N12:N15"/>
    <mergeCell ref="A118:D118"/>
    <mergeCell ref="I12:I15"/>
    <mergeCell ref="J12:J15"/>
    <mergeCell ref="K12:K15"/>
    <mergeCell ref="L12:L15"/>
    <mergeCell ref="A16:D16"/>
    <mergeCell ref="A69:D70"/>
    <mergeCell ref="B90:D90"/>
  </mergeCells>
  <pageMargins left="0.7" right="0.7" top="0.75" bottom="0.75" header="0.3" footer="0.3"/>
  <pageSetup paperSize="9" scale="36" orientation="portrait" r:id="rId1"/>
  <headerFooter>
    <oddFooter>&amp;L_x000D_&amp;1#&amp;"Calibri"&amp;10&amp;K000000 Public</oddFooter>
  </headerFooter>
  <drawing r:id="rId2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nan273</dc:creator>
  <cp:lastModifiedBy>Andreas, Aili</cp:lastModifiedBy>
  <cp:lastPrinted>2018-02-27T07:43:14Z</cp:lastPrinted>
  <dcterms:created xsi:type="dcterms:W3CDTF">2009-09-24T13:08:58Z</dcterms:created>
  <dcterms:modified xsi:type="dcterms:W3CDTF">2024-09-04T07:54:38Z</dcterms:modified>
</cp:coreProperties>
</file>