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4.bin" ContentType="application/vnd.openxmlformats-officedocument.oleObject"/>
  <Override PartName="/xl/drawings/drawing9.xml" ContentType="application/vnd.openxmlformats-officedocument.drawing+xml"/>
  <Override PartName="/xl/embeddings/oleObject5.bin" ContentType="application/vnd.openxmlformats-officedocument.oleObject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2\PDFs\DEC\"/>
    </mc:Choice>
  </mc:AlternateContent>
  <xr:revisionPtr revIDLastSave="0" documentId="13_ncr:1_{A48B1869-E2CC-4EB3-ACF9-2D8854733942}" xr6:coauthVersionLast="47" xr6:coauthVersionMax="47" xr10:uidLastSave="{00000000-0000-0000-0000-000000000000}"/>
  <bookViews>
    <workbookView xWindow="22932" yWindow="4848" windowWidth="23256" windowHeight="12456" firstSheet="14" activeTab="21" xr2:uid="{00000000-000D-0000-FFFF-FFFF00000000}"/>
  </bookViews>
  <sheets>
    <sheet name="2001" sheetId="2" r:id="rId1"/>
    <sheet name="2002" sheetId="3" r:id="rId2"/>
    <sheet name="2003" sheetId="4" r:id="rId3"/>
    <sheet name="2004" sheetId="5" r:id="rId4"/>
    <sheet name="2005" sheetId="6" r:id="rId5"/>
    <sheet name="2006" sheetId="7" r:id="rId6"/>
    <sheet name="2007" sheetId="8" r:id="rId7"/>
    <sheet name="2008" sheetId="9" r:id="rId8"/>
    <sheet name="2009" sheetId="10" r:id="rId9"/>
    <sheet name="2010" sheetId="11" r:id="rId10"/>
    <sheet name="2011" sheetId="12" r:id="rId11"/>
    <sheet name="2012" sheetId="13" r:id="rId12"/>
    <sheet name="2013" sheetId="15" r:id="rId13"/>
    <sheet name="2014" sheetId="16" r:id="rId14"/>
    <sheet name="2015" sheetId="17" r:id="rId15"/>
    <sheet name="2016" sheetId="18" r:id="rId16"/>
    <sheet name="2017" sheetId="19" r:id="rId17"/>
    <sheet name="2018" sheetId="20" r:id="rId18"/>
    <sheet name="2019" sheetId="21" r:id="rId19"/>
    <sheet name="2020" sheetId="22" r:id="rId20"/>
    <sheet name="2021" sheetId="23" r:id="rId21"/>
    <sheet name="2022" sheetId="26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0">'2001'!$A$1:$I$33</definedName>
    <definedName name="_xlnm.Print_Area" localSheetId="1">'2002'!$A$1:$I$33</definedName>
    <definedName name="_xlnm.Print_Area" localSheetId="2">'2003'!$A$1:$I$33</definedName>
    <definedName name="_xlnm.Print_Area" localSheetId="3">'2004'!$A$1:$R$34</definedName>
    <definedName name="_xlnm.Print_Area" localSheetId="4">'2005'!$A$1:$R$34</definedName>
    <definedName name="_xlnm.Print_Area" localSheetId="5">'2006'!$A$1:$Z$34</definedName>
    <definedName name="_xlnm.Print_Area" localSheetId="6">'2007'!$A$1:$J$64</definedName>
    <definedName name="_xlnm.Print_Area" localSheetId="7">'2008'!$A$1:$P$37</definedName>
    <definedName name="_xlnm.Print_Area" localSheetId="8">'2009'!$A$1:$Q$45</definedName>
    <definedName name="_xlnm.Print_Area" localSheetId="10">'2011'!$A$1:$P$35</definedName>
    <definedName name="_xlnm.Print_Area" localSheetId="13">'2014'!$A$1:$O$31</definedName>
    <definedName name="_xlnm.Print_Area" localSheetId="14">'2015'!$A$1:$O$31</definedName>
    <definedName name="_xlnm.Print_Area" localSheetId="18">'2019'!$A$1:$P$32</definedName>
    <definedName name="_xlnm.Print_Area" localSheetId="19">'2020'!$B$2:$O$31</definedName>
    <definedName name="_xlnm.Print_Area" localSheetId="20">'2021'!$B$2:$O$31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26" l="1"/>
  <c r="O19" i="26"/>
  <c r="N33" i="26"/>
  <c r="N19" i="26"/>
  <c r="M33" i="26"/>
  <c r="M19" i="26"/>
  <c r="M17" i="26"/>
  <c r="N17" i="26"/>
  <c r="O17" i="26"/>
  <c r="M18" i="26"/>
  <c r="N18" i="26"/>
  <c r="O18" i="26"/>
  <c r="J33" i="26"/>
  <c r="J19" i="26"/>
  <c r="J17" i="26"/>
  <c r="J18" i="26"/>
  <c r="K33" i="26"/>
  <c r="K19" i="26"/>
  <c r="K17" i="26"/>
  <c r="K18" i="26"/>
  <c r="L33" i="26"/>
  <c r="L19" i="26"/>
  <c r="L17" i="26"/>
  <c r="L18" i="26"/>
  <c r="I33" i="26"/>
  <c r="H33" i="26"/>
  <c r="G33" i="26"/>
  <c r="F33" i="26"/>
  <c r="E33" i="26"/>
  <c r="D33" i="26"/>
  <c r="I19" i="26"/>
  <c r="H19" i="26"/>
  <c r="G19" i="26"/>
  <c r="F19" i="26"/>
  <c r="E19" i="26"/>
  <c r="D19" i="26"/>
  <c r="I17" i="26"/>
  <c r="I18" i="26"/>
  <c r="H17" i="26"/>
  <c r="H18" i="26"/>
  <c r="O31" i="23"/>
  <c r="N31" i="23"/>
  <c r="M31" i="23"/>
  <c r="O29" i="23"/>
  <c r="N29" i="23"/>
  <c r="M29" i="23"/>
  <c r="O28" i="23"/>
  <c r="N28" i="23"/>
  <c r="M28" i="23"/>
  <c r="O27" i="23"/>
  <c r="N27" i="23"/>
  <c r="M27" i="23"/>
  <c r="O26" i="23"/>
  <c r="N26" i="23"/>
  <c r="M26" i="23"/>
  <c r="O25" i="23"/>
  <c r="N25" i="23"/>
  <c r="M25" i="23"/>
  <c r="O24" i="23"/>
  <c r="N24" i="23"/>
  <c r="M24" i="23"/>
  <c r="O23" i="23"/>
  <c r="N23" i="23"/>
  <c r="M23" i="23"/>
  <c r="O22" i="23"/>
  <c r="N22" i="23"/>
  <c r="M22" i="23"/>
  <c r="O21" i="23"/>
  <c r="N21" i="23"/>
  <c r="M21" i="23"/>
  <c r="O20" i="23"/>
  <c r="N20" i="23"/>
  <c r="M20" i="23"/>
  <c r="O16" i="23"/>
  <c r="N16" i="23"/>
  <c r="M16" i="23"/>
  <c r="O15" i="23"/>
  <c r="N15" i="23"/>
  <c r="M15" i="23"/>
  <c r="O14" i="23"/>
  <c r="N14" i="23"/>
  <c r="M14" i="23"/>
  <c r="L31" i="23"/>
  <c r="L29" i="23"/>
  <c r="L28" i="23"/>
  <c r="L27" i="23"/>
  <c r="L26" i="23"/>
  <c r="L25" i="23"/>
  <c r="L24" i="23"/>
  <c r="L23" i="23"/>
  <c r="L22" i="23"/>
  <c r="L21" i="23"/>
  <c r="L20" i="23"/>
  <c r="L16" i="23"/>
  <c r="L15" i="23"/>
  <c r="L14" i="23"/>
  <c r="K31" i="23"/>
  <c r="K29" i="23"/>
  <c r="K28" i="23"/>
  <c r="K27" i="23"/>
  <c r="K26" i="23"/>
  <c r="K25" i="23"/>
  <c r="K24" i="23"/>
  <c r="K23" i="23"/>
  <c r="K22" i="23"/>
  <c r="K21" i="23"/>
  <c r="K20" i="23"/>
  <c r="K16" i="23"/>
  <c r="K15" i="23"/>
  <c r="K14" i="23"/>
  <c r="K17" i="23"/>
  <c r="K18" i="23"/>
  <c r="J31" i="23"/>
  <c r="J29" i="23"/>
  <c r="J28" i="23"/>
  <c r="J27" i="23"/>
  <c r="J26" i="23"/>
  <c r="J25" i="23"/>
  <c r="J24" i="23"/>
  <c r="J23" i="23"/>
  <c r="J22" i="23"/>
  <c r="J21" i="23"/>
  <c r="J20" i="23"/>
  <c r="J16" i="23"/>
  <c r="J15" i="23"/>
  <c r="J14" i="23"/>
  <c r="G31" i="23"/>
  <c r="E31" i="23"/>
  <c r="F31" i="23"/>
  <c r="G29" i="23"/>
  <c r="G26" i="23"/>
  <c r="G25" i="23"/>
  <c r="G24" i="23"/>
  <c r="I31" i="23"/>
  <c r="H31" i="23"/>
  <c r="D31" i="23"/>
  <c r="I29" i="23"/>
  <c r="H29" i="23"/>
  <c r="F29" i="23"/>
  <c r="E29" i="23"/>
  <c r="D29" i="23"/>
  <c r="I28" i="23"/>
  <c r="H28" i="23"/>
  <c r="G28" i="23"/>
  <c r="F28" i="23"/>
  <c r="E28" i="23"/>
  <c r="D28" i="23"/>
  <c r="I27" i="23"/>
  <c r="H27" i="23"/>
  <c r="G27" i="23"/>
  <c r="F27" i="23"/>
  <c r="E27" i="23"/>
  <c r="D27" i="23"/>
  <c r="I26" i="23"/>
  <c r="H26" i="23"/>
  <c r="F26" i="23"/>
  <c r="E26" i="23"/>
  <c r="D26" i="23"/>
  <c r="I25" i="23"/>
  <c r="H25" i="23"/>
  <c r="F25" i="23"/>
  <c r="E25" i="23"/>
  <c r="D25" i="23"/>
  <c r="I24" i="23"/>
  <c r="H24" i="23"/>
  <c r="F24" i="23"/>
  <c r="E24" i="23"/>
  <c r="D24" i="23"/>
  <c r="I23" i="23"/>
  <c r="H23" i="23"/>
  <c r="G23" i="23"/>
  <c r="F23" i="23"/>
  <c r="E23" i="23"/>
  <c r="D23" i="23"/>
  <c r="I22" i="23"/>
  <c r="H22" i="23"/>
  <c r="G22" i="23"/>
  <c r="F22" i="23"/>
  <c r="E22" i="23"/>
  <c r="D22" i="23"/>
  <c r="I21" i="23"/>
  <c r="H21" i="23"/>
  <c r="G21" i="23"/>
  <c r="F21" i="23"/>
  <c r="E21" i="23"/>
  <c r="D21" i="23"/>
  <c r="I20" i="23"/>
  <c r="H20" i="23"/>
  <c r="G20" i="23"/>
  <c r="F20" i="23"/>
  <c r="E20" i="23"/>
  <c r="D20" i="23"/>
  <c r="I16" i="23"/>
  <c r="H16" i="23"/>
  <c r="G16" i="23"/>
  <c r="F16" i="23"/>
  <c r="E16" i="23"/>
  <c r="D16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L31" i="22"/>
  <c r="L29" i="22"/>
  <c r="L28" i="22"/>
  <c r="L27" i="22"/>
  <c r="L26" i="22"/>
  <c r="L25" i="22"/>
  <c r="L24" i="22"/>
  <c r="L23" i="22"/>
  <c r="L22" i="22"/>
  <c r="L21" i="22"/>
  <c r="L20" i="22"/>
  <c r="L16" i="22"/>
  <c r="L15" i="22"/>
  <c r="L14" i="22"/>
  <c r="K31" i="22"/>
  <c r="K29" i="22"/>
  <c r="K28" i="22"/>
  <c r="K27" i="22"/>
  <c r="K26" i="22"/>
  <c r="K25" i="22"/>
  <c r="K24" i="22"/>
  <c r="K23" i="22"/>
  <c r="K20" i="22"/>
  <c r="K21" i="22"/>
  <c r="K22" i="22"/>
  <c r="K19" i="22"/>
  <c r="K16" i="22"/>
  <c r="K15" i="22"/>
  <c r="K14" i="22"/>
  <c r="J31" i="22"/>
  <c r="J29" i="22"/>
  <c r="J28" i="22"/>
  <c r="J27" i="22"/>
  <c r="J26" i="22"/>
  <c r="J25" i="22"/>
  <c r="J24" i="22"/>
  <c r="J23" i="22"/>
  <c r="J22" i="22"/>
  <c r="J21" i="22"/>
  <c r="J20" i="22"/>
  <c r="J16" i="22"/>
  <c r="J15" i="22"/>
  <c r="J14" i="22"/>
  <c r="G17" i="26"/>
  <c r="G18" i="26"/>
  <c r="K17" i="22"/>
  <c r="K18" i="22"/>
  <c r="M17" i="23"/>
  <c r="M18" i="23"/>
  <c r="I17" i="23"/>
  <c r="I18" i="23"/>
  <c r="D17" i="23"/>
  <c r="D18" i="23"/>
  <c r="J17" i="23"/>
  <c r="J18" i="23"/>
  <c r="E17" i="26"/>
  <c r="E18" i="26"/>
  <c r="H17" i="23"/>
  <c r="H18" i="23"/>
  <c r="L17" i="23"/>
  <c r="L18" i="23"/>
  <c r="G17" i="23"/>
  <c r="G18" i="23"/>
  <c r="F17" i="26"/>
  <c r="F18" i="26"/>
  <c r="D17" i="26"/>
  <c r="D18" i="26"/>
  <c r="K19" i="23"/>
  <c r="F17" i="23"/>
  <c r="F18" i="23"/>
  <c r="E17" i="23"/>
  <c r="E18" i="23"/>
  <c r="N19" i="23"/>
  <c r="J19" i="23"/>
  <c r="E19" i="23"/>
  <c r="L19" i="23"/>
  <c r="N17" i="23"/>
  <c r="N18" i="23"/>
  <c r="O17" i="23"/>
  <c r="O18" i="23"/>
  <c r="K30" i="23"/>
  <c r="I19" i="23"/>
  <c r="I30" i="23"/>
  <c r="L17" i="22"/>
  <c r="L18" i="22"/>
  <c r="D19" i="23"/>
  <c r="F19" i="23"/>
  <c r="O19" i="23"/>
  <c r="H19" i="23"/>
  <c r="M19" i="23"/>
  <c r="J17" i="22"/>
  <c r="J18" i="22"/>
  <c r="G19" i="23"/>
  <c r="L19" i="22"/>
  <c r="J19" i="22"/>
  <c r="K30" i="22"/>
  <c r="I31" i="22"/>
  <c r="I29" i="22"/>
  <c r="I28" i="22"/>
  <c r="I27" i="22"/>
  <c r="I26" i="22"/>
  <c r="I25" i="22"/>
  <c r="I24" i="22"/>
  <c r="I23" i="22"/>
  <c r="I22" i="22"/>
  <c r="I21" i="22"/>
  <c r="I20" i="22"/>
  <c r="I16" i="22"/>
  <c r="I15" i="22"/>
  <c r="I14" i="22"/>
  <c r="H31" i="22"/>
  <c r="H29" i="22"/>
  <c r="H28" i="22"/>
  <c r="H27" i="22"/>
  <c r="H26" i="22"/>
  <c r="H25" i="22"/>
  <c r="H24" i="22"/>
  <c r="H23" i="22"/>
  <c r="H22" i="22"/>
  <c r="H21" i="22"/>
  <c r="H20" i="22"/>
  <c r="H16" i="22"/>
  <c r="H15" i="22"/>
  <c r="H14" i="22"/>
  <c r="G23" i="22"/>
  <c r="G22" i="22"/>
  <c r="G21" i="22"/>
  <c r="G20" i="22"/>
  <c r="G16" i="22"/>
  <c r="G15" i="22"/>
  <c r="G14" i="22"/>
  <c r="G24" i="22"/>
  <c r="G25" i="22"/>
  <c r="G26" i="22"/>
  <c r="G27" i="22"/>
  <c r="G28" i="22"/>
  <c r="G29" i="22"/>
  <c r="G31" i="22"/>
  <c r="O31" i="22"/>
  <c r="N31" i="22"/>
  <c r="M31" i="22"/>
  <c r="F31" i="22"/>
  <c r="E31" i="22"/>
  <c r="D31" i="22"/>
  <c r="O29" i="22"/>
  <c r="N29" i="22"/>
  <c r="M29" i="22"/>
  <c r="F29" i="22"/>
  <c r="E29" i="22"/>
  <c r="D29" i="22"/>
  <c r="O28" i="22"/>
  <c r="N28" i="22"/>
  <c r="M28" i="22"/>
  <c r="F28" i="22"/>
  <c r="E28" i="22"/>
  <c r="D28" i="22"/>
  <c r="O27" i="22"/>
  <c r="N27" i="22"/>
  <c r="M27" i="22"/>
  <c r="F27" i="22"/>
  <c r="E27" i="22"/>
  <c r="D27" i="22"/>
  <c r="O26" i="22"/>
  <c r="N26" i="22"/>
  <c r="M26" i="22"/>
  <c r="F26" i="22"/>
  <c r="E26" i="22"/>
  <c r="D26" i="22"/>
  <c r="O25" i="22"/>
  <c r="N25" i="22"/>
  <c r="M25" i="22"/>
  <c r="F25" i="22"/>
  <c r="E25" i="22"/>
  <c r="D25" i="22"/>
  <c r="O24" i="22"/>
  <c r="N24" i="22"/>
  <c r="M24" i="22"/>
  <c r="F24" i="22"/>
  <c r="E24" i="22"/>
  <c r="D24" i="22"/>
  <c r="O23" i="22"/>
  <c r="N23" i="22"/>
  <c r="M23" i="22"/>
  <c r="F23" i="22"/>
  <c r="E23" i="22"/>
  <c r="D23" i="22"/>
  <c r="O22" i="22"/>
  <c r="N22" i="22"/>
  <c r="M22" i="22"/>
  <c r="F22" i="22"/>
  <c r="E22" i="22"/>
  <c r="D22" i="22"/>
  <c r="O21" i="22"/>
  <c r="N21" i="22"/>
  <c r="N20" i="22"/>
  <c r="M21" i="22"/>
  <c r="F21" i="22"/>
  <c r="F20" i="22"/>
  <c r="E21" i="22"/>
  <c r="D21" i="22"/>
  <c r="O20" i="22"/>
  <c r="M20" i="22"/>
  <c r="E20" i="22"/>
  <c r="D20" i="22"/>
  <c r="O16" i="22"/>
  <c r="N16" i="22"/>
  <c r="M16" i="22"/>
  <c r="F16" i="22"/>
  <c r="E16" i="22"/>
  <c r="D16" i="22"/>
  <c r="O15" i="22"/>
  <c r="N15" i="22"/>
  <c r="M15" i="22"/>
  <c r="F15" i="22"/>
  <c r="E15" i="22"/>
  <c r="D15" i="22"/>
  <c r="O14" i="22"/>
  <c r="N14" i="22"/>
  <c r="M14" i="22"/>
  <c r="F14" i="22"/>
  <c r="E14" i="22"/>
  <c r="D14" i="22"/>
  <c r="O31" i="21"/>
  <c r="O29" i="21"/>
  <c r="O28" i="21"/>
  <c r="O27" i="21"/>
  <c r="O26" i="21"/>
  <c r="O25" i="21"/>
  <c r="O24" i="21"/>
  <c r="O23" i="21"/>
  <c r="O22" i="21"/>
  <c r="O21" i="21"/>
  <c r="O20" i="21"/>
  <c r="O16" i="21"/>
  <c r="O15" i="21"/>
  <c r="O14" i="21"/>
  <c r="N31" i="21"/>
  <c r="N29" i="21"/>
  <c r="N28" i="21"/>
  <c r="N27" i="21"/>
  <c r="N26" i="21"/>
  <c r="N25" i="21"/>
  <c r="N24" i="21"/>
  <c r="N23" i="21"/>
  <c r="N22" i="21"/>
  <c r="N21" i="21"/>
  <c r="N20" i="21"/>
  <c r="N16" i="21"/>
  <c r="N15" i="21"/>
  <c r="N14" i="21"/>
  <c r="M31" i="21"/>
  <c r="M29" i="21"/>
  <c r="M28" i="21"/>
  <c r="M27" i="21"/>
  <c r="M26" i="21"/>
  <c r="M25" i="21"/>
  <c r="M24" i="21"/>
  <c r="M23" i="21"/>
  <c r="M22" i="21"/>
  <c r="M21" i="21"/>
  <c r="M20" i="21"/>
  <c r="M16" i="21"/>
  <c r="M14" i="21"/>
  <c r="M15" i="21"/>
  <c r="L31" i="21"/>
  <c r="L29" i="21"/>
  <c r="L28" i="21"/>
  <c r="L27" i="21"/>
  <c r="L26" i="21"/>
  <c r="L25" i="21"/>
  <c r="L24" i="21"/>
  <c r="L23" i="21"/>
  <c r="L22" i="21"/>
  <c r="L21" i="21"/>
  <c r="L20" i="21"/>
  <c r="L16" i="21"/>
  <c r="L15" i="21"/>
  <c r="L14" i="21"/>
  <c r="K31" i="21"/>
  <c r="K29" i="21"/>
  <c r="K28" i="21"/>
  <c r="K27" i="21"/>
  <c r="K26" i="21"/>
  <c r="K25" i="21"/>
  <c r="K24" i="21"/>
  <c r="K23" i="21"/>
  <c r="K22" i="21"/>
  <c r="K21" i="21"/>
  <c r="K20" i="21"/>
  <c r="K16" i="21"/>
  <c r="K15" i="21"/>
  <c r="K14" i="21"/>
  <c r="J31" i="21"/>
  <c r="J29" i="21"/>
  <c r="J28" i="21"/>
  <c r="J27" i="21"/>
  <c r="J26" i="21"/>
  <c r="J25" i="21"/>
  <c r="J24" i="21"/>
  <c r="J23" i="21"/>
  <c r="J22" i="21"/>
  <c r="J21" i="21"/>
  <c r="J20" i="21"/>
  <c r="J16" i="21"/>
  <c r="J15" i="21"/>
  <c r="J14" i="21"/>
  <c r="I31" i="21"/>
  <c r="I29" i="21"/>
  <c r="I28" i="21"/>
  <c r="I27" i="21"/>
  <c r="I26" i="21"/>
  <c r="I25" i="21"/>
  <c r="I24" i="21"/>
  <c r="I23" i="21"/>
  <c r="I22" i="21"/>
  <c r="I21" i="21"/>
  <c r="I20" i="21"/>
  <c r="I16" i="21"/>
  <c r="I15" i="21"/>
  <c r="I14" i="21"/>
  <c r="H31" i="21"/>
  <c r="H29" i="21"/>
  <c r="H28" i="21"/>
  <c r="H27" i="21"/>
  <c r="H26" i="21"/>
  <c r="H25" i="21"/>
  <c r="H24" i="21"/>
  <c r="H23" i="21"/>
  <c r="H22" i="21"/>
  <c r="H21" i="21"/>
  <c r="H20" i="21"/>
  <c r="H16" i="21"/>
  <c r="H15" i="21"/>
  <c r="H14" i="21"/>
  <c r="G31" i="21"/>
  <c r="G29" i="21"/>
  <c r="G28" i="21"/>
  <c r="G27" i="21"/>
  <c r="G26" i="21"/>
  <c r="G25" i="21"/>
  <c r="G24" i="21"/>
  <c r="G23" i="21"/>
  <c r="G22" i="21"/>
  <c r="G21" i="21"/>
  <c r="G20" i="21"/>
  <c r="G16" i="21"/>
  <c r="G15" i="21"/>
  <c r="G14" i="21"/>
  <c r="F31" i="21"/>
  <c r="E31" i="21"/>
  <c r="D31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1" i="21"/>
  <c r="E21" i="21"/>
  <c r="D21" i="21"/>
  <c r="F20" i="21"/>
  <c r="E20" i="21"/>
  <c r="D20" i="21"/>
  <c r="F16" i="21"/>
  <c r="E16" i="21"/>
  <c r="D16" i="21"/>
  <c r="F15" i="21"/>
  <c r="E15" i="21"/>
  <c r="D15" i="21"/>
  <c r="F14" i="21"/>
  <c r="E14" i="21"/>
  <c r="D14" i="21"/>
  <c r="N31" i="20"/>
  <c r="N29" i="20"/>
  <c r="N28" i="20"/>
  <c r="N27" i="20"/>
  <c r="N26" i="20"/>
  <c r="N25" i="20"/>
  <c r="N24" i="20"/>
  <c r="N23" i="20"/>
  <c r="N22" i="20"/>
  <c r="N21" i="20"/>
  <c r="N20" i="20"/>
  <c r="N16" i="20"/>
  <c r="N15" i="20"/>
  <c r="N14" i="20"/>
  <c r="M31" i="20"/>
  <c r="M29" i="20"/>
  <c r="M28" i="20"/>
  <c r="M27" i="20"/>
  <c r="M26" i="20"/>
  <c r="M25" i="20"/>
  <c r="M24" i="20"/>
  <c r="M23" i="20"/>
  <c r="M22" i="20"/>
  <c r="M21" i="20"/>
  <c r="M20" i="20"/>
  <c r="M16" i="20"/>
  <c r="M15" i="20"/>
  <c r="M14" i="20"/>
  <c r="L31" i="20"/>
  <c r="L29" i="20"/>
  <c r="L28" i="20"/>
  <c r="L27" i="20"/>
  <c r="L26" i="20"/>
  <c r="L25" i="20"/>
  <c r="L24" i="20"/>
  <c r="L23" i="20"/>
  <c r="L22" i="20"/>
  <c r="L21" i="20"/>
  <c r="L20" i="20"/>
  <c r="L16" i="20"/>
  <c r="L15" i="20"/>
  <c r="L14" i="20"/>
  <c r="K23" i="20"/>
  <c r="K22" i="20"/>
  <c r="K21" i="20"/>
  <c r="K20" i="20"/>
  <c r="K16" i="20"/>
  <c r="K15" i="20"/>
  <c r="K14" i="20"/>
  <c r="K31" i="20"/>
  <c r="K29" i="20"/>
  <c r="K28" i="20"/>
  <c r="K27" i="20"/>
  <c r="K26" i="20"/>
  <c r="K25" i="20"/>
  <c r="K24" i="20"/>
  <c r="J31" i="20"/>
  <c r="J29" i="20"/>
  <c r="J28" i="20"/>
  <c r="J27" i="20"/>
  <c r="J26" i="20"/>
  <c r="J25" i="20"/>
  <c r="J24" i="20"/>
  <c r="J23" i="20"/>
  <c r="J22" i="20"/>
  <c r="J21" i="20"/>
  <c r="J20" i="20"/>
  <c r="J16" i="20"/>
  <c r="J15" i="20"/>
  <c r="J14" i="20"/>
  <c r="I31" i="20"/>
  <c r="I29" i="20"/>
  <c r="I28" i="20"/>
  <c r="I27" i="20"/>
  <c r="I26" i="20"/>
  <c r="I25" i="20"/>
  <c r="I24" i="20"/>
  <c r="I23" i="20"/>
  <c r="I22" i="20"/>
  <c r="I21" i="20"/>
  <c r="I20" i="20"/>
  <c r="I16" i="20"/>
  <c r="I15" i="20"/>
  <c r="I14" i="20"/>
  <c r="H31" i="20"/>
  <c r="H29" i="20"/>
  <c r="H28" i="20"/>
  <c r="H27" i="20"/>
  <c r="H26" i="20"/>
  <c r="H25" i="20"/>
  <c r="H24" i="20"/>
  <c r="H23" i="20"/>
  <c r="H22" i="20"/>
  <c r="H21" i="20"/>
  <c r="H20" i="20"/>
  <c r="H16" i="20"/>
  <c r="H15" i="20"/>
  <c r="H14" i="20"/>
  <c r="G31" i="20"/>
  <c r="G29" i="20"/>
  <c r="G28" i="20"/>
  <c r="G27" i="20"/>
  <c r="G26" i="20"/>
  <c r="G25" i="20"/>
  <c r="G24" i="20"/>
  <c r="G23" i="20"/>
  <c r="G22" i="20"/>
  <c r="G21" i="20"/>
  <c r="G20" i="20"/>
  <c r="G16" i="20"/>
  <c r="G15" i="20"/>
  <c r="G14" i="20"/>
  <c r="F31" i="20"/>
  <c r="F29" i="20"/>
  <c r="F28" i="20"/>
  <c r="F27" i="20"/>
  <c r="F26" i="20"/>
  <c r="F25" i="20"/>
  <c r="F24" i="20"/>
  <c r="F23" i="20"/>
  <c r="F22" i="20"/>
  <c r="F21" i="20"/>
  <c r="F20" i="20"/>
  <c r="F16" i="20"/>
  <c r="F15" i="20"/>
  <c r="F14" i="20"/>
  <c r="E31" i="20"/>
  <c r="E29" i="20"/>
  <c r="E28" i="20"/>
  <c r="E27" i="20"/>
  <c r="E26" i="20"/>
  <c r="E25" i="20"/>
  <c r="E24" i="20"/>
  <c r="E23" i="20"/>
  <c r="E22" i="20"/>
  <c r="E21" i="20"/>
  <c r="E20" i="20"/>
  <c r="E16" i="20"/>
  <c r="E15" i="20"/>
  <c r="E14" i="20"/>
  <c r="D31" i="20"/>
  <c r="D29" i="20"/>
  <c r="D28" i="20"/>
  <c r="D27" i="20"/>
  <c r="D26" i="20"/>
  <c r="D25" i="20"/>
  <c r="D24" i="20"/>
  <c r="D23" i="20"/>
  <c r="D22" i="20"/>
  <c r="D21" i="20"/>
  <c r="D20" i="20"/>
  <c r="D16" i="20"/>
  <c r="D15" i="20"/>
  <c r="D14" i="20"/>
  <c r="C31" i="20"/>
  <c r="C29" i="20"/>
  <c r="C28" i="20"/>
  <c r="C27" i="20"/>
  <c r="C26" i="20"/>
  <c r="C25" i="20"/>
  <c r="C24" i="20"/>
  <c r="C23" i="20"/>
  <c r="C22" i="20"/>
  <c r="C21" i="20"/>
  <c r="C20" i="20"/>
  <c r="C16" i="20"/>
  <c r="C15" i="20"/>
  <c r="C14" i="20"/>
  <c r="L14" i="19"/>
  <c r="M14" i="19"/>
  <c r="N14" i="19"/>
  <c r="L15" i="19"/>
  <c r="M15" i="19"/>
  <c r="N15" i="19"/>
  <c r="L16" i="19"/>
  <c r="M16" i="19"/>
  <c r="N16" i="19"/>
  <c r="L20" i="19"/>
  <c r="M20" i="19"/>
  <c r="N20" i="19"/>
  <c r="L21" i="19"/>
  <c r="M21" i="19"/>
  <c r="N21" i="19"/>
  <c r="L22" i="19"/>
  <c r="M22" i="19"/>
  <c r="N22" i="19"/>
  <c r="L23" i="19"/>
  <c r="M23" i="19"/>
  <c r="N23" i="19"/>
  <c r="L24" i="19"/>
  <c r="M24" i="19"/>
  <c r="N24" i="19"/>
  <c r="L25" i="19"/>
  <c r="M25" i="19"/>
  <c r="N25" i="19"/>
  <c r="L26" i="19"/>
  <c r="M26" i="19"/>
  <c r="N26" i="19"/>
  <c r="L27" i="19"/>
  <c r="M27" i="19"/>
  <c r="N27" i="19"/>
  <c r="L28" i="19"/>
  <c r="M28" i="19"/>
  <c r="N28" i="19"/>
  <c r="L29" i="19"/>
  <c r="M29" i="19"/>
  <c r="N29" i="19"/>
  <c r="L31" i="19"/>
  <c r="M31" i="19"/>
  <c r="N31" i="19"/>
  <c r="I14" i="19"/>
  <c r="J14" i="19"/>
  <c r="K14" i="19"/>
  <c r="I15" i="19"/>
  <c r="J15" i="19"/>
  <c r="K15" i="19"/>
  <c r="I16" i="19"/>
  <c r="J16" i="19"/>
  <c r="K16" i="19"/>
  <c r="I20" i="19"/>
  <c r="J20" i="19"/>
  <c r="K20" i="19"/>
  <c r="I21" i="19"/>
  <c r="J21" i="19"/>
  <c r="K21" i="19"/>
  <c r="I22" i="19"/>
  <c r="J22" i="19"/>
  <c r="K22" i="19"/>
  <c r="I23" i="19"/>
  <c r="J23" i="19"/>
  <c r="K23" i="19"/>
  <c r="I24" i="19"/>
  <c r="J24" i="19"/>
  <c r="K24" i="19"/>
  <c r="I25" i="19"/>
  <c r="J25" i="19"/>
  <c r="K25" i="19"/>
  <c r="I26" i="19"/>
  <c r="J26" i="19"/>
  <c r="K26" i="19"/>
  <c r="I27" i="19"/>
  <c r="J27" i="19"/>
  <c r="K27" i="19"/>
  <c r="I28" i="19"/>
  <c r="J28" i="19"/>
  <c r="K28" i="19"/>
  <c r="I29" i="19"/>
  <c r="J29" i="19"/>
  <c r="K29" i="19"/>
  <c r="I31" i="19"/>
  <c r="J31" i="19"/>
  <c r="K31" i="19"/>
  <c r="G14" i="19"/>
  <c r="H14" i="19"/>
  <c r="G15" i="19"/>
  <c r="H15" i="19"/>
  <c r="G16" i="19"/>
  <c r="H16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28" i="19"/>
  <c r="H28" i="19"/>
  <c r="G29" i="19"/>
  <c r="H29" i="19"/>
  <c r="G31" i="19"/>
  <c r="H31" i="19"/>
  <c r="F29" i="19"/>
  <c r="F21" i="19"/>
  <c r="F22" i="19"/>
  <c r="F23" i="19"/>
  <c r="F24" i="19"/>
  <c r="F25" i="19"/>
  <c r="F26" i="19"/>
  <c r="F27" i="19"/>
  <c r="F28" i="19"/>
  <c r="F20" i="19"/>
  <c r="F16" i="19"/>
  <c r="F15" i="19"/>
  <c r="F14" i="19"/>
  <c r="E29" i="19"/>
  <c r="E28" i="19"/>
  <c r="D28" i="19"/>
  <c r="C28" i="19"/>
  <c r="D29" i="19"/>
  <c r="C29" i="19"/>
  <c r="D27" i="19"/>
  <c r="D26" i="19"/>
  <c r="D25" i="19"/>
  <c r="D24" i="19"/>
  <c r="D23" i="19"/>
  <c r="D22" i="19"/>
  <c r="D21" i="19"/>
  <c r="D20" i="19"/>
  <c r="E27" i="19"/>
  <c r="E26" i="19"/>
  <c r="E25" i="19"/>
  <c r="E24" i="19"/>
  <c r="E23" i="19"/>
  <c r="E22" i="19"/>
  <c r="E21" i="19"/>
  <c r="E20" i="19"/>
  <c r="C27" i="19"/>
  <c r="C26" i="19"/>
  <c r="C25" i="19"/>
  <c r="C24" i="19"/>
  <c r="C23" i="19"/>
  <c r="C22" i="19"/>
  <c r="C21" i="19"/>
  <c r="C20" i="19"/>
  <c r="E16" i="19"/>
  <c r="E15" i="19"/>
  <c r="E14" i="19"/>
  <c r="D16" i="19"/>
  <c r="D15" i="19"/>
  <c r="D14" i="19"/>
  <c r="C16" i="19"/>
  <c r="C15" i="19"/>
  <c r="C14" i="19"/>
  <c r="F31" i="19"/>
  <c r="E31" i="19"/>
  <c r="D31" i="19"/>
  <c r="N29" i="18"/>
  <c r="N28" i="18"/>
  <c r="N27" i="18"/>
  <c r="N26" i="18"/>
  <c r="N25" i="18"/>
  <c r="N24" i="18"/>
  <c r="N23" i="18"/>
  <c r="N22" i="18"/>
  <c r="N21" i="18"/>
  <c r="N20" i="18"/>
  <c r="N16" i="18"/>
  <c r="N15" i="18"/>
  <c r="N14" i="18"/>
  <c r="N31" i="18"/>
  <c r="M31" i="18"/>
  <c r="M29" i="18"/>
  <c r="M28" i="18"/>
  <c r="M27" i="18"/>
  <c r="M26" i="18"/>
  <c r="M25" i="18"/>
  <c r="M24" i="18"/>
  <c r="M23" i="18"/>
  <c r="M22" i="18"/>
  <c r="M21" i="18"/>
  <c r="M20" i="18"/>
  <c r="M16" i="18"/>
  <c r="M15" i="18"/>
  <c r="M14" i="18"/>
  <c r="L31" i="18"/>
  <c r="L29" i="18"/>
  <c r="L28" i="18"/>
  <c r="L27" i="18"/>
  <c r="L26" i="18"/>
  <c r="L25" i="18"/>
  <c r="L24" i="18"/>
  <c r="L23" i="18"/>
  <c r="L22" i="18"/>
  <c r="L21" i="18"/>
  <c r="L20" i="18"/>
  <c r="L16" i="18"/>
  <c r="L15" i="18"/>
  <c r="L14" i="18"/>
  <c r="K29" i="18"/>
  <c r="K28" i="18"/>
  <c r="K27" i="18"/>
  <c r="K26" i="18"/>
  <c r="K25" i="18"/>
  <c r="K24" i="18"/>
  <c r="K23" i="18"/>
  <c r="K22" i="18"/>
  <c r="K21" i="18"/>
  <c r="K20" i="18"/>
  <c r="J29" i="18"/>
  <c r="J28" i="18"/>
  <c r="J27" i="18"/>
  <c r="J26" i="18"/>
  <c r="J25" i="18"/>
  <c r="J24" i="18"/>
  <c r="J23" i="18"/>
  <c r="J22" i="18"/>
  <c r="J21" i="18"/>
  <c r="J20" i="18"/>
  <c r="I29" i="18"/>
  <c r="I28" i="18"/>
  <c r="I27" i="18"/>
  <c r="I26" i="18"/>
  <c r="I25" i="18"/>
  <c r="I24" i="18"/>
  <c r="I23" i="18"/>
  <c r="I22" i="18"/>
  <c r="I21" i="18"/>
  <c r="I20" i="18"/>
  <c r="K16" i="18"/>
  <c r="K15" i="18"/>
  <c r="K14" i="18"/>
  <c r="J16" i="18"/>
  <c r="J15" i="18"/>
  <c r="J14" i="18"/>
  <c r="I16" i="18"/>
  <c r="I15" i="18"/>
  <c r="I14" i="18"/>
  <c r="H31" i="18"/>
  <c r="H29" i="18"/>
  <c r="H28" i="18"/>
  <c r="H27" i="18"/>
  <c r="H26" i="18"/>
  <c r="H25" i="18"/>
  <c r="H24" i="18"/>
  <c r="H23" i="18"/>
  <c r="H22" i="18"/>
  <c r="H21" i="18"/>
  <c r="H20" i="18"/>
  <c r="H16" i="18"/>
  <c r="H15" i="18"/>
  <c r="H14" i="18"/>
  <c r="G31" i="18"/>
  <c r="G29" i="18"/>
  <c r="G28" i="18"/>
  <c r="G27" i="18"/>
  <c r="G26" i="18"/>
  <c r="G25" i="18"/>
  <c r="G24" i="18"/>
  <c r="G23" i="18"/>
  <c r="G22" i="18"/>
  <c r="G21" i="18"/>
  <c r="G20" i="18"/>
  <c r="G16" i="18"/>
  <c r="G15" i="18"/>
  <c r="G14" i="18"/>
  <c r="F31" i="18"/>
  <c r="F29" i="18"/>
  <c r="F28" i="18"/>
  <c r="F27" i="18"/>
  <c r="F26" i="18"/>
  <c r="F25" i="18"/>
  <c r="F24" i="18"/>
  <c r="F23" i="18"/>
  <c r="F22" i="18"/>
  <c r="F21" i="18"/>
  <c r="F20" i="18"/>
  <c r="F16" i="18"/>
  <c r="F15" i="18"/>
  <c r="F14" i="18"/>
  <c r="E29" i="18"/>
  <c r="E28" i="18"/>
  <c r="E27" i="18"/>
  <c r="E26" i="18"/>
  <c r="E25" i="18"/>
  <c r="E24" i="18"/>
  <c r="E23" i="18"/>
  <c r="E22" i="18"/>
  <c r="E21" i="18"/>
  <c r="E20" i="18"/>
  <c r="E16" i="18"/>
  <c r="E15" i="18"/>
  <c r="E14" i="18"/>
  <c r="D29" i="18"/>
  <c r="D28" i="18"/>
  <c r="D27" i="18"/>
  <c r="D26" i="18"/>
  <c r="D25" i="18"/>
  <c r="D24" i="18"/>
  <c r="D23" i="18"/>
  <c r="D22" i="18"/>
  <c r="D21" i="18"/>
  <c r="D20" i="18"/>
  <c r="D16" i="18"/>
  <c r="D15" i="18"/>
  <c r="D14" i="18"/>
  <c r="C29" i="18"/>
  <c r="C28" i="18"/>
  <c r="C27" i="18"/>
  <c r="C26" i="18"/>
  <c r="C25" i="18"/>
  <c r="C24" i="18"/>
  <c r="C23" i="18"/>
  <c r="C22" i="18"/>
  <c r="C21" i="18"/>
  <c r="C20" i="18"/>
  <c r="C16" i="18"/>
  <c r="C15" i="18"/>
  <c r="C14" i="18"/>
  <c r="K31" i="18"/>
  <c r="J31" i="18"/>
  <c r="I31" i="18"/>
  <c r="E31" i="18"/>
  <c r="D31" i="18"/>
  <c r="D30" i="17"/>
  <c r="E30" i="17"/>
  <c r="F30" i="17"/>
  <c r="G30" i="17"/>
  <c r="H30" i="17"/>
  <c r="I30" i="17"/>
  <c r="J30" i="17"/>
  <c r="K30" i="17"/>
  <c r="L30" i="17"/>
  <c r="M30" i="17"/>
  <c r="N30" i="17"/>
  <c r="I27" i="17"/>
  <c r="H27" i="17"/>
  <c r="G27" i="17"/>
  <c r="F27" i="17"/>
  <c r="E27" i="17"/>
  <c r="H28" i="17"/>
  <c r="H26" i="17"/>
  <c r="H25" i="17"/>
  <c r="H24" i="17"/>
  <c r="H23" i="17"/>
  <c r="H22" i="17"/>
  <c r="H21" i="17"/>
  <c r="H20" i="17"/>
  <c r="H19" i="17"/>
  <c r="H15" i="17"/>
  <c r="H14" i="17"/>
  <c r="H13" i="17"/>
  <c r="G28" i="17"/>
  <c r="G26" i="17"/>
  <c r="G25" i="17"/>
  <c r="G24" i="17"/>
  <c r="G23" i="17"/>
  <c r="G22" i="17"/>
  <c r="G21" i="17"/>
  <c r="G20" i="17"/>
  <c r="G19" i="17"/>
  <c r="G15" i="17"/>
  <c r="G14" i="17"/>
  <c r="G13" i="17"/>
  <c r="F28" i="17"/>
  <c r="F26" i="17"/>
  <c r="F25" i="17"/>
  <c r="F24" i="17"/>
  <c r="F23" i="17"/>
  <c r="F22" i="17"/>
  <c r="F21" i="17"/>
  <c r="F20" i="17"/>
  <c r="F19" i="17"/>
  <c r="F15" i="17"/>
  <c r="F14" i="17"/>
  <c r="F13" i="17"/>
  <c r="C30" i="17"/>
  <c r="N28" i="17"/>
  <c r="M28" i="17"/>
  <c r="L28" i="17"/>
  <c r="K28" i="17"/>
  <c r="J28" i="17"/>
  <c r="I28" i="17"/>
  <c r="E28" i="17"/>
  <c r="D28" i="17"/>
  <c r="C28" i="17"/>
  <c r="N27" i="17"/>
  <c r="M27" i="17"/>
  <c r="D27" i="17"/>
  <c r="C27" i="17"/>
  <c r="N26" i="17"/>
  <c r="M26" i="17"/>
  <c r="L26" i="17"/>
  <c r="K26" i="17"/>
  <c r="J26" i="17"/>
  <c r="I26" i="17"/>
  <c r="E26" i="17"/>
  <c r="D26" i="17"/>
  <c r="C26" i="17"/>
  <c r="N25" i="17"/>
  <c r="M25" i="17"/>
  <c r="L25" i="17"/>
  <c r="K25" i="17"/>
  <c r="J25" i="17"/>
  <c r="I25" i="17"/>
  <c r="E25" i="17"/>
  <c r="D25" i="17"/>
  <c r="C25" i="17"/>
  <c r="N24" i="17"/>
  <c r="M24" i="17"/>
  <c r="L24" i="17"/>
  <c r="K24" i="17"/>
  <c r="J24" i="17"/>
  <c r="I24" i="17"/>
  <c r="E24" i="17"/>
  <c r="D24" i="17"/>
  <c r="C24" i="17"/>
  <c r="N23" i="17"/>
  <c r="M23" i="17"/>
  <c r="L23" i="17"/>
  <c r="K23" i="17"/>
  <c r="J23" i="17"/>
  <c r="I23" i="17"/>
  <c r="E23" i="17"/>
  <c r="D23" i="17"/>
  <c r="C23" i="17"/>
  <c r="N22" i="17"/>
  <c r="M22" i="17"/>
  <c r="L22" i="17"/>
  <c r="K22" i="17"/>
  <c r="J22" i="17"/>
  <c r="I22" i="17"/>
  <c r="E22" i="17"/>
  <c r="D22" i="17"/>
  <c r="C22" i="17"/>
  <c r="N21" i="17"/>
  <c r="M21" i="17"/>
  <c r="L21" i="17"/>
  <c r="K21" i="17"/>
  <c r="J21" i="17"/>
  <c r="I21" i="17"/>
  <c r="E21" i="17"/>
  <c r="D21" i="17"/>
  <c r="C21" i="17"/>
  <c r="N20" i="17"/>
  <c r="M20" i="17"/>
  <c r="L20" i="17"/>
  <c r="K20" i="17"/>
  <c r="J20" i="17"/>
  <c r="I20" i="17"/>
  <c r="E20" i="17"/>
  <c r="D20" i="17"/>
  <c r="C20" i="17"/>
  <c r="N19" i="17"/>
  <c r="M19" i="17"/>
  <c r="L19" i="17"/>
  <c r="K19" i="17"/>
  <c r="J19" i="17"/>
  <c r="I19" i="17"/>
  <c r="E19" i="17"/>
  <c r="D19" i="17"/>
  <c r="C19" i="17"/>
  <c r="N15" i="17"/>
  <c r="M15" i="17"/>
  <c r="L15" i="17"/>
  <c r="K15" i="17"/>
  <c r="J15" i="17"/>
  <c r="I15" i="17"/>
  <c r="E15" i="17"/>
  <c r="D15" i="17"/>
  <c r="C15" i="17"/>
  <c r="N14" i="17"/>
  <c r="M14" i="17"/>
  <c r="L14" i="17"/>
  <c r="K14" i="17"/>
  <c r="J14" i="17"/>
  <c r="I14" i="17"/>
  <c r="E14" i="17"/>
  <c r="D14" i="17"/>
  <c r="C14" i="17"/>
  <c r="N13" i="17"/>
  <c r="M13" i="17"/>
  <c r="L13" i="17"/>
  <c r="K13" i="17"/>
  <c r="J13" i="17"/>
  <c r="I13" i="17"/>
  <c r="E13" i="17"/>
  <c r="D13" i="17"/>
  <c r="C13" i="17"/>
  <c r="L27" i="17"/>
  <c r="K27" i="17"/>
  <c r="J27" i="17"/>
  <c r="C30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N27" i="16"/>
  <c r="M27" i="16"/>
  <c r="D27" i="16"/>
  <c r="C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M18" i="16"/>
  <c r="L19" i="16"/>
  <c r="K19" i="16"/>
  <c r="J19" i="16"/>
  <c r="I19" i="16"/>
  <c r="H19" i="16"/>
  <c r="G19" i="16"/>
  <c r="F19" i="16"/>
  <c r="E19" i="16"/>
  <c r="D19" i="16"/>
  <c r="C19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L13" i="16"/>
  <c r="L16" i="16"/>
  <c r="L17" i="16"/>
  <c r="K13" i="16"/>
  <c r="K16" i="16"/>
  <c r="K17" i="16"/>
  <c r="J13" i="16"/>
  <c r="I13" i="16"/>
  <c r="H13" i="16"/>
  <c r="G13" i="16"/>
  <c r="F13" i="16"/>
  <c r="E13" i="16"/>
  <c r="D13" i="16"/>
  <c r="C13" i="16"/>
  <c r="N30" i="16"/>
  <c r="M30" i="16"/>
  <c r="L30" i="16"/>
  <c r="K30" i="16"/>
  <c r="J30" i="16"/>
  <c r="I30" i="16"/>
  <c r="H30" i="16"/>
  <c r="G30" i="16"/>
  <c r="F30" i="16"/>
  <c r="E30" i="16"/>
  <c r="D30" i="16"/>
  <c r="L27" i="16"/>
  <c r="K27" i="16"/>
  <c r="J27" i="16"/>
  <c r="I27" i="16"/>
  <c r="H27" i="16"/>
  <c r="G27" i="16"/>
  <c r="F27" i="16"/>
  <c r="E27" i="16"/>
  <c r="J32" i="15"/>
  <c r="H16" i="15"/>
  <c r="H15" i="15"/>
  <c r="H17" i="15"/>
  <c r="H18" i="15"/>
  <c r="H19" i="15"/>
  <c r="C32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N29" i="15"/>
  <c r="M29" i="15"/>
  <c r="D29" i="15"/>
  <c r="C29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N17" i="15"/>
  <c r="M17" i="15"/>
  <c r="L17" i="15"/>
  <c r="K17" i="15"/>
  <c r="J17" i="15"/>
  <c r="I17" i="15"/>
  <c r="G17" i="15"/>
  <c r="F17" i="15"/>
  <c r="E17" i="15"/>
  <c r="D17" i="15"/>
  <c r="C17" i="15"/>
  <c r="N16" i="15"/>
  <c r="M16" i="15"/>
  <c r="L16" i="15"/>
  <c r="K16" i="15"/>
  <c r="J16" i="15"/>
  <c r="I16" i="15"/>
  <c r="G16" i="15"/>
  <c r="F16" i="15"/>
  <c r="E16" i="15"/>
  <c r="D16" i="15"/>
  <c r="C16" i="15"/>
  <c r="N15" i="15"/>
  <c r="M15" i="15"/>
  <c r="L15" i="15"/>
  <c r="K15" i="15"/>
  <c r="J15" i="15"/>
  <c r="I15" i="15"/>
  <c r="G15" i="15"/>
  <c r="F15" i="15"/>
  <c r="E15" i="15"/>
  <c r="D15" i="15"/>
  <c r="C15" i="15"/>
  <c r="N32" i="15"/>
  <c r="M32" i="15"/>
  <c r="L32" i="15"/>
  <c r="K32" i="15"/>
  <c r="I32" i="15"/>
  <c r="H32" i="15"/>
  <c r="G32" i="15"/>
  <c r="F32" i="15"/>
  <c r="E32" i="15"/>
  <c r="D32" i="15"/>
  <c r="L29" i="15"/>
  <c r="K29" i="15"/>
  <c r="J29" i="15"/>
  <c r="I29" i="15"/>
  <c r="H29" i="15"/>
  <c r="G29" i="15"/>
  <c r="F29" i="15"/>
  <c r="E29" i="15"/>
  <c r="N29" i="13"/>
  <c r="M29" i="13"/>
  <c r="N30" i="13"/>
  <c r="N28" i="13"/>
  <c r="N27" i="13"/>
  <c r="N26" i="13"/>
  <c r="N25" i="13"/>
  <c r="M25" i="13"/>
  <c r="N24" i="13"/>
  <c r="M26" i="13"/>
  <c r="M27" i="13"/>
  <c r="M28" i="13"/>
  <c r="M30" i="13"/>
  <c r="M32" i="13"/>
  <c r="M24" i="13"/>
  <c r="N23" i="13"/>
  <c r="N22" i="13"/>
  <c r="N21" i="13"/>
  <c r="N17" i="13"/>
  <c r="N16" i="13"/>
  <c r="N15" i="13"/>
  <c r="M16" i="13"/>
  <c r="M17" i="13"/>
  <c r="M21" i="13"/>
  <c r="M22" i="13"/>
  <c r="M23" i="13"/>
  <c r="M15" i="13"/>
  <c r="L30" i="13"/>
  <c r="L28" i="13"/>
  <c r="L27" i="13"/>
  <c r="L26" i="13"/>
  <c r="L25" i="13"/>
  <c r="L24" i="13"/>
  <c r="L23" i="13"/>
  <c r="L22" i="13"/>
  <c r="L21" i="13"/>
  <c r="L17" i="13"/>
  <c r="L16" i="13"/>
  <c r="L15" i="13"/>
  <c r="K30" i="13"/>
  <c r="K29" i="13"/>
  <c r="K28" i="13"/>
  <c r="K27" i="13"/>
  <c r="K26" i="13"/>
  <c r="K25" i="13"/>
  <c r="K24" i="13"/>
  <c r="K23" i="13"/>
  <c r="K22" i="13"/>
  <c r="K21" i="13"/>
  <c r="K17" i="13"/>
  <c r="K16" i="13"/>
  <c r="K15" i="13"/>
  <c r="J30" i="13"/>
  <c r="J29" i="13"/>
  <c r="J28" i="13"/>
  <c r="I29" i="13"/>
  <c r="I30" i="13"/>
  <c r="I32" i="13"/>
  <c r="J27" i="13"/>
  <c r="J26" i="13"/>
  <c r="J25" i="13"/>
  <c r="J24" i="13"/>
  <c r="J23" i="13"/>
  <c r="J22" i="13"/>
  <c r="J21" i="13"/>
  <c r="J17" i="13"/>
  <c r="J16" i="13"/>
  <c r="J15" i="13"/>
  <c r="I28" i="13"/>
  <c r="I27" i="13"/>
  <c r="I26" i="13"/>
  <c r="I25" i="13"/>
  <c r="I24" i="13"/>
  <c r="I23" i="13"/>
  <c r="I22" i="13"/>
  <c r="I21" i="13"/>
  <c r="I17" i="13"/>
  <c r="I16" i="13"/>
  <c r="I15" i="13"/>
  <c r="H30" i="13"/>
  <c r="H28" i="13"/>
  <c r="H27" i="13"/>
  <c r="H26" i="13"/>
  <c r="H25" i="13"/>
  <c r="H24" i="13"/>
  <c r="H23" i="13"/>
  <c r="H22" i="13"/>
  <c r="H21" i="13"/>
  <c r="H17" i="13"/>
  <c r="H16" i="13"/>
  <c r="H15" i="13"/>
  <c r="G30" i="13"/>
  <c r="G28" i="13"/>
  <c r="G27" i="13"/>
  <c r="G26" i="13"/>
  <c r="G25" i="13"/>
  <c r="G24" i="13"/>
  <c r="G23" i="13"/>
  <c r="G22" i="13"/>
  <c r="G21" i="13"/>
  <c r="G17" i="13"/>
  <c r="G15" i="13"/>
  <c r="G16" i="13"/>
  <c r="G18" i="13"/>
  <c r="G19" i="13"/>
  <c r="F30" i="13"/>
  <c r="F28" i="13"/>
  <c r="F27" i="13"/>
  <c r="F26" i="13"/>
  <c r="F25" i="13"/>
  <c r="F24" i="13"/>
  <c r="F23" i="13"/>
  <c r="F22" i="13"/>
  <c r="F21" i="13"/>
  <c r="F17" i="13"/>
  <c r="F16" i="13"/>
  <c r="F15" i="13"/>
  <c r="D29" i="13"/>
  <c r="E30" i="13"/>
  <c r="E29" i="13"/>
  <c r="E28" i="13"/>
  <c r="E27" i="13"/>
  <c r="E26" i="13"/>
  <c r="E25" i="13"/>
  <c r="E24" i="13"/>
  <c r="E23" i="13"/>
  <c r="E22" i="13"/>
  <c r="E21" i="13"/>
  <c r="E17" i="13"/>
  <c r="E16" i="13"/>
  <c r="E15" i="13"/>
  <c r="D30" i="13"/>
  <c r="D28" i="13"/>
  <c r="D27" i="13"/>
  <c r="D26" i="13"/>
  <c r="D25" i="13"/>
  <c r="D24" i="13"/>
  <c r="D23" i="13"/>
  <c r="D22" i="13"/>
  <c r="D21" i="13"/>
  <c r="D17" i="13"/>
  <c r="D16" i="13"/>
  <c r="D15" i="13"/>
  <c r="C32" i="13"/>
  <c r="C30" i="13"/>
  <c r="C29" i="13"/>
  <c r="C28" i="13"/>
  <c r="C27" i="13"/>
  <c r="C26" i="13"/>
  <c r="C25" i="13"/>
  <c r="C24" i="13"/>
  <c r="C23" i="13"/>
  <c r="C22" i="13"/>
  <c r="C21" i="13"/>
  <c r="C17" i="13"/>
  <c r="C16" i="13"/>
  <c r="C15" i="13"/>
  <c r="N32" i="13"/>
  <c r="L32" i="13"/>
  <c r="K32" i="13"/>
  <c r="J32" i="13"/>
  <c r="H32" i="13"/>
  <c r="G32" i="13"/>
  <c r="F32" i="13"/>
  <c r="E32" i="13"/>
  <c r="D32" i="13"/>
  <c r="L29" i="13"/>
  <c r="H29" i="13"/>
  <c r="G29" i="13"/>
  <c r="F29" i="13"/>
  <c r="N33" i="12"/>
  <c r="N32" i="12"/>
  <c r="N31" i="12"/>
  <c r="N30" i="12"/>
  <c r="N29" i="12"/>
  <c r="N28" i="12"/>
  <c r="N27" i="12"/>
  <c r="N26" i="12"/>
  <c r="N25" i="12"/>
  <c r="N24" i="12"/>
  <c r="N20" i="12"/>
  <c r="N19" i="12"/>
  <c r="N18" i="12"/>
  <c r="M33" i="12"/>
  <c r="M32" i="12"/>
  <c r="M31" i="12"/>
  <c r="M30" i="12"/>
  <c r="M29" i="12"/>
  <c r="M28" i="12"/>
  <c r="M27" i="12"/>
  <c r="M26" i="12"/>
  <c r="M25" i="12"/>
  <c r="M24" i="12"/>
  <c r="M20" i="12"/>
  <c r="M19" i="12"/>
  <c r="M18" i="12"/>
  <c r="L33" i="12"/>
  <c r="L32" i="12"/>
  <c r="L31" i="12"/>
  <c r="L30" i="12"/>
  <c r="L29" i="12"/>
  <c r="L28" i="12"/>
  <c r="L27" i="12"/>
  <c r="L26" i="12"/>
  <c r="L25" i="12"/>
  <c r="L24" i="12"/>
  <c r="L20" i="12"/>
  <c r="L19" i="12"/>
  <c r="L18" i="12"/>
  <c r="K33" i="12"/>
  <c r="J32" i="12"/>
  <c r="K32" i="12"/>
  <c r="K31" i="12"/>
  <c r="K30" i="12"/>
  <c r="K29" i="12"/>
  <c r="K28" i="12"/>
  <c r="K27" i="12"/>
  <c r="K26" i="12"/>
  <c r="K25" i="12"/>
  <c r="K24" i="12"/>
  <c r="K20" i="12"/>
  <c r="K19" i="12"/>
  <c r="K18" i="12"/>
  <c r="J33" i="12"/>
  <c r="J31" i="12"/>
  <c r="J30" i="12"/>
  <c r="J29" i="12"/>
  <c r="J28" i="12"/>
  <c r="J27" i="12"/>
  <c r="J26" i="12"/>
  <c r="J25" i="12"/>
  <c r="J24" i="12"/>
  <c r="J20" i="12"/>
  <c r="J19" i="12"/>
  <c r="J18" i="12"/>
  <c r="I33" i="12"/>
  <c r="I32" i="12"/>
  <c r="I31" i="12"/>
  <c r="I30" i="12"/>
  <c r="I29" i="12"/>
  <c r="I28" i="12"/>
  <c r="I27" i="12"/>
  <c r="I26" i="12"/>
  <c r="I25" i="12"/>
  <c r="I24" i="12"/>
  <c r="I20" i="12"/>
  <c r="I19" i="12"/>
  <c r="I18" i="12"/>
  <c r="E20" i="12"/>
  <c r="H33" i="12"/>
  <c r="H32" i="12"/>
  <c r="H31" i="12"/>
  <c r="H30" i="12"/>
  <c r="H29" i="12"/>
  <c r="H28" i="12"/>
  <c r="H27" i="12"/>
  <c r="H26" i="12"/>
  <c r="H25" i="12"/>
  <c r="H24" i="12"/>
  <c r="H20" i="12"/>
  <c r="H19" i="12"/>
  <c r="H18" i="12"/>
  <c r="F25" i="12"/>
  <c r="F31" i="12"/>
  <c r="F30" i="12"/>
  <c r="F29" i="12"/>
  <c r="F28" i="12"/>
  <c r="F27" i="12"/>
  <c r="F24" i="12"/>
  <c r="F19" i="12"/>
  <c r="F18" i="12"/>
  <c r="G33" i="12"/>
  <c r="G31" i="12"/>
  <c r="G30" i="12"/>
  <c r="G29" i="12"/>
  <c r="G28" i="12"/>
  <c r="G27" i="12"/>
  <c r="G25" i="12"/>
  <c r="G24" i="12"/>
  <c r="G20" i="12"/>
  <c r="G19" i="12"/>
  <c r="G18" i="12"/>
  <c r="G32" i="12"/>
  <c r="G26" i="12"/>
  <c r="F35" i="12"/>
  <c r="F33" i="12"/>
  <c r="F32" i="12"/>
  <c r="E32" i="12"/>
  <c r="F26" i="12"/>
  <c r="F20" i="12"/>
  <c r="E35" i="12"/>
  <c r="E33" i="12"/>
  <c r="E31" i="12"/>
  <c r="E30" i="12"/>
  <c r="E29" i="12"/>
  <c r="E28" i="12"/>
  <c r="E27" i="12"/>
  <c r="E26" i="12"/>
  <c r="E25" i="12"/>
  <c r="E24" i="12"/>
  <c r="E19" i="12"/>
  <c r="E18" i="12"/>
  <c r="D33" i="12"/>
  <c r="D32" i="12"/>
  <c r="D31" i="12"/>
  <c r="D30" i="12"/>
  <c r="D29" i="12"/>
  <c r="D28" i="12"/>
  <c r="D27" i="12"/>
  <c r="D26" i="12"/>
  <c r="D25" i="12"/>
  <c r="D24" i="12"/>
  <c r="D20" i="12"/>
  <c r="C20" i="12"/>
  <c r="D19" i="12"/>
  <c r="D18" i="12"/>
  <c r="C33" i="12"/>
  <c r="C35" i="12"/>
  <c r="C32" i="12"/>
  <c r="C31" i="12"/>
  <c r="C30" i="12"/>
  <c r="C29" i="12"/>
  <c r="C28" i="12"/>
  <c r="C27" i="12"/>
  <c r="C26" i="12"/>
  <c r="C25" i="12"/>
  <c r="C24" i="12"/>
  <c r="C19" i="12"/>
  <c r="C18" i="12"/>
  <c r="N35" i="12"/>
  <c r="M35" i="12"/>
  <c r="L35" i="12"/>
  <c r="K35" i="12"/>
  <c r="J35" i="12"/>
  <c r="I35" i="12"/>
  <c r="H35" i="12"/>
  <c r="G35" i="12"/>
  <c r="D35" i="12"/>
  <c r="N35" i="11"/>
  <c r="N33" i="11"/>
  <c r="N32" i="11"/>
  <c r="N31" i="11"/>
  <c r="N30" i="11"/>
  <c r="N29" i="11"/>
  <c r="N28" i="11"/>
  <c r="N27" i="11"/>
  <c r="N26" i="11"/>
  <c r="N25" i="11"/>
  <c r="N24" i="11"/>
  <c r="N20" i="11"/>
  <c r="N19" i="11"/>
  <c r="N18" i="11"/>
  <c r="M35" i="11"/>
  <c r="M33" i="11"/>
  <c r="M32" i="11"/>
  <c r="M31" i="11"/>
  <c r="M30" i="11"/>
  <c r="M29" i="11"/>
  <c r="M28" i="11"/>
  <c r="M27" i="11"/>
  <c r="M26" i="11"/>
  <c r="M25" i="11"/>
  <c r="M24" i="11"/>
  <c r="M20" i="11"/>
  <c r="M19" i="11"/>
  <c r="M18" i="11"/>
  <c r="L35" i="11"/>
  <c r="L33" i="11"/>
  <c r="L32" i="11"/>
  <c r="L31" i="11"/>
  <c r="L30" i="11"/>
  <c r="L29" i="11"/>
  <c r="L28" i="11"/>
  <c r="L27" i="11"/>
  <c r="L26" i="11"/>
  <c r="L25" i="11"/>
  <c r="L24" i="11"/>
  <c r="L20" i="11"/>
  <c r="L19" i="11"/>
  <c r="L18" i="11"/>
  <c r="G35" i="11"/>
  <c r="G33" i="11"/>
  <c r="G32" i="11"/>
  <c r="G31" i="11"/>
  <c r="G30" i="11"/>
  <c r="G29" i="11"/>
  <c r="G28" i="11"/>
  <c r="G27" i="11"/>
  <c r="G26" i="11"/>
  <c r="G25" i="11"/>
  <c r="G24" i="11"/>
  <c r="G20" i="11"/>
  <c r="G19" i="11"/>
  <c r="G18" i="11"/>
  <c r="F35" i="11"/>
  <c r="F33" i="11"/>
  <c r="F32" i="11"/>
  <c r="F31" i="11"/>
  <c r="F30" i="11"/>
  <c r="F29" i="11"/>
  <c r="F28" i="11"/>
  <c r="F27" i="11"/>
  <c r="F26" i="11"/>
  <c r="F25" i="11"/>
  <c r="F24" i="11"/>
  <c r="F20" i="11"/>
  <c r="F19" i="11"/>
  <c r="F18" i="11"/>
  <c r="E33" i="11"/>
  <c r="E32" i="11"/>
  <c r="E31" i="11"/>
  <c r="E30" i="11"/>
  <c r="E29" i="11"/>
  <c r="E28" i="11"/>
  <c r="E27" i="11"/>
  <c r="E26" i="11"/>
  <c r="E25" i="11"/>
  <c r="E24" i="11"/>
  <c r="E20" i="11"/>
  <c r="E19" i="11"/>
  <c r="E18" i="11"/>
  <c r="D35" i="11"/>
  <c r="D33" i="11"/>
  <c r="D32" i="11"/>
  <c r="D31" i="11"/>
  <c r="D30" i="11"/>
  <c r="D29" i="11"/>
  <c r="D28" i="11"/>
  <c r="D27" i="11"/>
  <c r="D26" i="11"/>
  <c r="D25" i="11"/>
  <c r="D24" i="11"/>
  <c r="D20" i="11"/>
  <c r="D19" i="11"/>
  <c r="D18" i="11"/>
  <c r="E35" i="11"/>
  <c r="C35" i="11"/>
  <c r="C33" i="11"/>
  <c r="C32" i="11"/>
  <c r="C31" i="11"/>
  <c r="C30" i="11"/>
  <c r="C29" i="11"/>
  <c r="C28" i="11"/>
  <c r="C27" i="11"/>
  <c r="C26" i="11"/>
  <c r="C25" i="11"/>
  <c r="C24" i="11"/>
  <c r="C20" i="11"/>
  <c r="C19" i="11"/>
  <c r="C18" i="11"/>
  <c r="I35" i="11"/>
  <c r="I33" i="11"/>
  <c r="I32" i="11"/>
  <c r="I31" i="11"/>
  <c r="I30" i="11"/>
  <c r="I29" i="11"/>
  <c r="I28" i="11"/>
  <c r="I27" i="11"/>
  <c r="I26" i="11"/>
  <c r="I22" i="11"/>
  <c r="I25" i="11"/>
  <c r="I24" i="11"/>
  <c r="I20" i="11"/>
  <c r="I19" i="11"/>
  <c r="I18" i="11"/>
  <c r="H35" i="11"/>
  <c r="H33" i="11"/>
  <c r="H32" i="11"/>
  <c r="H31" i="11"/>
  <c r="H30" i="11"/>
  <c r="H29" i="11"/>
  <c r="H28" i="11"/>
  <c r="H27" i="11"/>
  <c r="H26" i="11"/>
  <c r="H25" i="11"/>
  <c r="H24" i="11"/>
  <c r="H20" i="11"/>
  <c r="H19" i="11"/>
  <c r="H18" i="11"/>
  <c r="K35" i="11"/>
  <c r="K33" i="11"/>
  <c r="K32" i="11"/>
  <c r="K31" i="11"/>
  <c r="K30" i="11"/>
  <c r="K29" i="11"/>
  <c r="K28" i="11"/>
  <c r="K27" i="11"/>
  <c r="K26" i="11"/>
  <c r="K25" i="11"/>
  <c r="K24" i="11"/>
  <c r="K20" i="11"/>
  <c r="K19" i="11"/>
  <c r="K18" i="11"/>
  <c r="J35" i="11"/>
  <c r="J33" i="11"/>
  <c r="J32" i="11"/>
  <c r="J31" i="11"/>
  <c r="J30" i="11"/>
  <c r="J29" i="11"/>
  <c r="J28" i="11"/>
  <c r="J27" i="11"/>
  <c r="J26" i="11"/>
  <c r="J25" i="11"/>
  <c r="J24" i="11"/>
  <c r="J20" i="11"/>
  <c r="J19" i="11"/>
  <c r="J18" i="11"/>
  <c r="L17" i="21"/>
  <c r="L18" i="21"/>
  <c r="L30" i="22"/>
  <c r="M30" i="23"/>
  <c r="D18" i="15"/>
  <c r="D19" i="15"/>
  <c r="H20" i="15"/>
  <c r="M17" i="20"/>
  <c r="M18" i="20"/>
  <c r="H30" i="23"/>
  <c r="O30" i="23"/>
  <c r="D17" i="22"/>
  <c r="D18" i="22"/>
  <c r="F30" i="23"/>
  <c r="E30" i="23"/>
  <c r="N20" i="15"/>
  <c r="G16" i="16"/>
  <c r="G17" i="16"/>
  <c r="C18" i="16"/>
  <c r="E17" i="22"/>
  <c r="E18" i="22"/>
  <c r="D30" i="23"/>
  <c r="J30" i="23"/>
  <c r="C18" i="17"/>
  <c r="C19" i="18"/>
  <c r="L30" i="23"/>
  <c r="G30" i="23"/>
  <c r="O17" i="21"/>
  <c r="O18" i="21"/>
  <c r="J18" i="13"/>
  <c r="J19" i="13"/>
  <c r="C17" i="18"/>
  <c r="C18" i="18"/>
  <c r="L17" i="18"/>
  <c r="L18" i="18"/>
  <c r="M17" i="19"/>
  <c r="M18" i="19"/>
  <c r="M17" i="21"/>
  <c r="M18" i="21"/>
  <c r="J30" i="22"/>
  <c r="N30" i="23"/>
  <c r="E21" i="11"/>
  <c r="E22" i="11"/>
  <c r="F23" i="11"/>
  <c r="D18" i="13"/>
  <c r="D19" i="13"/>
  <c r="J16" i="16"/>
  <c r="J17" i="16"/>
  <c r="N18" i="16"/>
  <c r="G16" i="17"/>
  <c r="G17" i="17"/>
  <c r="J17" i="18"/>
  <c r="J18" i="18"/>
  <c r="K17" i="21"/>
  <c r="K18" i="21"/>
  <c r="L21" i="11"/>
  <c r="L22" i="11"/>
  <c r="D21" i="12"/>
  <c r="D22" i="12"/>
  <c r="C16" i="16"/>
  <c r="C17" i="16"/>
  <c r="L16" i="17"/>
  <c r="L17" i="17"/>
  <c r="M20" i="13"/>
  <c r="M18" i="13"/>
  <c r="M19" i="13"/>
  <c r="M31" i="13"/>
  <c r="K18" i="15"/>
  <c r="K19" i="15"/>
  <c r="K20" i="15"/>
  <c r="I18" i="16"/>
  <c r="F19" i="21"/>
  <c r="I16" i="17"/>
  <c r="I17" i="17"/>
  <c r="F21" i="11"/>
  <c r="F22" i="11"/>
  <c r="H16" i="16"/>
  <c r="H17" i="16"/>
  <c r="G17" i="20"/>
  <c r="G18" i="20"/>
  <c r="I23" i="11"/>
  <c r="I34" i="11"/>
  <c r="O19" i="22"/>
  <c r="J21" i="11"/>
  <c r="J22" i="11"/>
  <c r="C23" i="11"/>
  <c r="G23" i="11"/>
  <c r="F23" i="12"/>
  <c r="E18" i="13"/>
  <c r="E19" i="13"/>
  <c r="F18" i="15"/>
  <c r="F19" i="15"/>
  <c r="N18" i="15"/>
  <c r="N19" i="15"/>
  <c r="N31" i="15"/>
  <c r="G20" i="15"/>
  <c r="I16" i="16"/>
  <c r="I17" i="16"/>
  <c r="E18" i="16"/>
  <c r="E17" i="18"/>
  <c r="E18" i="18"/>
  <c r="J19" i="18"/>
  <c r="E17" i="19"/>
  <c r="E18" i="19"/>
  <c r="M19" i="19"/>
  <c r="M30" i="19"/>
  <c r="N17" i="19"/>
  <c r="N18" i="19"/>
  <c r="I19" i="21"/>
  <c r="M19" i="21"/>
  <c r="C21" i="12"/>
  <c r="C22" i="12"/>
  <c r="K18" i="13"/>
  <c r="K19" i="13"/>
  <c r="L20" i="13"/>
  <c r="M16" i="17"/>
  <c r="M17" i="17"/>
  <c r="D17" i="18"/>
  <c r="D18" i="18"/>
  <c r="E19" i="18"/>
  <c r="G17" i="18"/>
  <c r="G18" i="18"/>
  <c r="H19" i="18"/>
  <c r="M19" i="18"/>
  <c r="J17" i="19"/>
  <c r="J18" i="19"/>
  <c r="N17" i="21"/>
  <c r="N18" i="21"/>
  <c r="O17" i="22"/>
  <c r="O18" i="22"/>
  <c r="I17" i="22"/>
  <c r="I18" i="22"/>
  <c r="K19" i="19"/>
  <c r="H21" i="11"/>
  <c r="H22" i="11"/>
  <c r="K21" i="11"/>
  <c r="K22" i="11"/>
  <c r="C21" i="11"/>
  <c r="C22" i="11"/>
  <c r="D21" i="11"/>
  <c r="D22" i="11"/>
  <c r="G21" i="11"/>
  <c r="G22" i="11"/>
  <c r="I21" i="12"/>
  <c r="I22" i="12"/>
  <c r="J23" i="12"/>
  <c r="K21" i="12"/>
  <c r="K22" i="12"/>
  <c r="L21" i="12"/>
  <c r="L22" i="12"/>
  <c r="N21" i="12"/>
  <c r="N22" i="12"/>
  <c r="F18" i="13"/>
  <c r="F19" i="13"/>
  <c r="I18" i="15"/>
  <c r="I19" i="15"/>
  <c r="I20" i="15"/>
  <c r="E20" i="15"/>
  <c r="G18" i="16"/>
  <c r="E16" i="17"/>
  <c r="E17" i="17"/>
  <c r="M18" i="17"/>
  <c r="L18" i="17"/>
  <c r="F16" i="17"/>
  <c r="F17" i="17"/>
  <c r="G18" i="17"/>
  <c r="H16" i="17"/>
  <c r="H17" i="17"/>
  <c r="M17" i="18"/>
  <c r="M18" i="18"/>
  <c r="C17" i="19"/>
  <c r="C18" i="19"/>
  <c r="I17" i="19"/>
  <c r="I18" i="19"/>
  <c r="F17" i="20"/>
  <c r="F18" i="20"/>
  <c r="J17" i="20"/>
  <c r="J18" i="20"/>
  <c r="N17" i="20"/>
  <c r="N18" i="20"/>
  <c r="H17" i="21"/>
  <c r="H18" i="21"/>
  <c r="D19" i="22"/>
  <c r="D30" i="22"/>
  <c r="N19" i="22"/>
  <c r="C23" i="12"/>
  <c r="E21" i="12"/>
  <c r="E22" i="12"/>
  <c r="G23" i="12"/>
  <c r="F21" i="12"/>
  <c r="F22" i="12"/>
  <c r="H21" i="12"/>
  <c r="H22" i="12"/>
  <c r="H23" i="12"/>
  <c r="L23" i="12"/>
  <c r="M23" i="12"/>
  <c r="N23" i="12"/>
  <c r="E18" i="15"/>
  <c r="E19" i="15"/>
  <c r="M18" i="15"/>
  <c r="M19" i="15"/>
  <c r="J18" i="15"/>
  <c r="J19" i="15"/>
  <c r="J20" i="15"/>
  <c r="F20" i="15"/>
  <c r="M16" i="16"/>
  <c r="M17" i="16"/>
  <c r="M29" i="16"/>
  <c r="N18" i="17"/>
  <c r="K18" i="17"/>
  <c r="K16" i="17"/>
  <c r="K17" i="17"/>
  <c r="K29" i="17"/>
  <c r="J18" i="17"/>
  <c r="D17" i="21"/>
  <c r="D18" i="21"/>
  <c r="F17" i="21"/>
  <c r="F18" i="21"/>
  <c r="F30" i="21"/>
  <c r="G19" i="21"/>
  <c r="L19" i="21"/>
  <c r="L30" i="21"/>
  <c r="F19" i="22"/>
  <c r="F17" i="18"/>
  <c r="F18" i="18"/>
  <c r="L19" i="18"/>
  <c r="N19" i="18"/>
  <c r="H17" i="19"/>
  <c r="H18" i="19"/>
  <c r="N19" i="19"/>
  <c r="L17" i="19"/>
  <c r="L18" i="19"/>
  <c r="H19" i="20"/>
  <c r="K19" i="20"/>
  <c r="E17" i="21"/>
  <c r="E18" i="21"/>
  <c r="F17" i="22"/>
  <c r="F18" i="22"/>
  <c r="G19" i="22"/>
  <c r="F18" i="16"/>
  <c r="D23" i="12"/>
  <c r="E23" i="12"/>
  <c r="M21" i="12"/>
  <c r="M22" i="12"/>
  <c r="C20" i="13"/>
  <c r="H20" i="13"/>
  <c r="G18" i="15"/>
  <c r="G19" i="15"/>
  <c r="C18" i="15"/>
  <c r="C19" i="15"/>
  <c r="L18" i="15"/>
  <c r="L19" i="15"/>
  <c r="D20" i="15"/>
  <c r="D31" i="15"/>
  <c r="L20" i="15"/>
  <c r="D16" i="16"/>
  <c r="D17" i="16"/>
  <c r="K18" i="16"/>
  <c r="K29" i="16"/>
  <c r="J16" i="17"/>
  <c r="J17" i="17"/>
  <c r="E18" i="17"/>
  <c r="E29" i="17"/>
  <c r="D18" i="17"/>
  <c r="F18" i="17"/>
  <c r="H18" i="17"/>
  <c r="D19" i="18"/>
  <c r="D30" i="18"/>
  <c r="G19" i="18"/>
  <c r="F17" i="19"/>
  <c r="F18" i="19"/>
  <c r="G19" i="19"/>
  <c r="G17" i="19"/>
  <c r="G18" i="19"/>
  <c r="I19" i="19"/>
  <c r="G19" i="20"/>
  <c r="I17" i="20"/>
  <c r="I18" i="20"/>
  <c r="E19" i="21"/>
  <c r="I17" i="21"/>
  <c r="I18" i="21"/>
  <c r="J17" i="21"/>
  <c r="J18" i="21"/>
  <c r="K19" i="21"/>
  <c r="M17" i="22"/>
  <c r="M18" i="22"/>
  <c r="H18" i="13"/>
  <c r="H19" i="13"/>
  <c r="C20" i="15"/>
  <c r="D23" i="11"/>
  <c r="D34" i="11"/>
  <c r="L23" i="11"/>
  <c r="J21" i="12"/>
  <c r="J22" i="12"/>
  <c r="K23" i="12"/>
  <c r="D20" i="13"/>
  <c r="F20" i="13"/>
  <c r="I18" i="13"/>
  <c r="I19" i="13"/>
  <c r="J20" i="13"/>
  <c r="K20" i="13"/>
  <c r="K31" i="13"/>
  <c r="L18" i="13"/>
  <c r="L19" i="13"/>
  <c r="M20" i="15"/>
  <c r="J18" i="16"/>
  <c r="E16" i="16"/>
  <c r="E17" i="16"/>
  <c r="H18" i="16"/>
  <c r="D18" i="16"/>
  <c r="L18" i="16"/>
  <c r="L29" i="16"/>
  <c r="K17" i="18"/>
  <c r="K18" i="18"/>
  <c r="N17" i="18"/>
  <c r="N18" i="18"/>
  <c r="H19" i="19"/>
  <c r="L19" i="19"/>
  <c r="D17" i="20"/>
  <c r="D18" i="20"/>
  <c r="E17" i="20"/>
  <c r="E18" i="20"/>
  <c r="F19" i="20"/>
  <c r="I19" i="20"/>
  <c r="J19" i="20"/>
  <c r="N17" i="22"/>
  <c r="N18" i="22"/>
  <c r="N30" i="22"/>
  <c r="E19" i="22"/>
  <c r="G17" i="22"/>
  <c r="G18" i="22"/>
  <c r="H17" i="22"/>
  <c r="H18" i="22"/>
  <c r="H19" i="22"/>
  <c r="I19" i="22"/>
  <c r="H23" i="11"/>
  <c r="H34" i="11"/>
  <c r="E23" i="11"/>
  <c r="E34" i="11"/>
  <c r="I23" i="12"/>
  <c r="I34" i="12"/>
  <c r="G20" i="13"/>
  <c r="G31" i="13"/>
  <c r="M23" i="11"/>
  <c r="N23" i="11"/>
  <c r="G21" i="12"/>
  <c r="G22" i="12"/>
  <c r="F16" i="16"/>
  <c r="F17" i="16"/>
  <c r="I17" i="18"/>
  <c r="I18" i="18"/>
  <c r="K19" i="18"/>
  <c r="K30" i="18"/>
  <c r="C19" i="19"/>
  <c r="E19" i="19"/>
  <c r="D19" i="19"/>
  <c r="C19" i="20"/>
  <c r="E19" i="20"/>
  <c r="E30" i="20"/>
  <c r="D19" i="21"/>
  <c r="J19" i="21"/>
  <c r="O19" i="21"/>
  <c r="O30" i="21"/>
  <c r="M19" i="22"/>
  <c r="C18" i="13"/>
  <c r="C19" i="13"/>
  <c r="I20" i="13"/>
  <c r="N21" i="11"/>
  <c r="N22" i="11"/>
  <c r="J23" i="11"/>
  <c r="K23" i="11"/>
  <c r="E20" i="13"/>
  <c r="H31" i="15"/>
  <c r="N16" i="16"/>
  <c r="N17" i="16"/>
  <c r="F19" i="18"/>
  <c r="I19" i="18"/>
  <c r="F19" i="19"/>
  <c r="J19" i="19"/>
  <c r="K17" i="19"/>
  <c r="K18" i="19"/>
  <c r="C17" i="20"/>
  <c r="C18" i="20"/>
  <c r="D19" i="20"/>
  <c r="H17" i="20"/>
  <c r="H18" i="20"/>
  <c r="H30" i="20"/>
  <c r="K17" i="20"/>
  <c r="K18" i="20"/>
  <c r="L17" i="20"/>
  <c r="L18" i="20"/>
  <c r="N19" i="20"/>
  <c r="N30" i="20"/>
  <c r="N19" i="21"/>
  <c r="M21" i="11"/>
  <c r="M22" i="11"/>
  <c r="N18" i="13"/>
  <c r="N19" i="13"/>
  <c r="N20" i="13"/>
  <c r="D16" i="17"/>
  <c r="D17" i="17"/>
  <c r="C16" i="17"/>
  <c r="C17" i="17"/>
  <c r="C29" i="17"/>
  <c r="N16" i="17"/>
  <c r="N17" i="17"/>
  <c r="I18" i="17"/>
  <c r="I29" i="17"/>
  <c r="H17" i="18"/>
  <c r="H18" i="18"/>
  <c r="D17" i="19"/>
  <c r="D18" i="19"/>
  <c r="L19" i="20"/>
  <c r="M19" i="20"/>
  <c r="M30" i="20"/>
  <c r="G17" i="21"/>
  <c r="G18" i="21"/>
  <c r="H19" i="21"/>
  <c r="J30" i="18"/>
  <c r="L34" i="12"/>
  <c r="J31" i="13"/>
  <c r="G30" i="20"/>
  <c r="F29" i="17"/>
  <c r="D34" i="12"/>
  <c r="M30" i="18"/>
  <c r="C29" i="16"/>
  <c r="I30" i="22"/>
  <c r="M30" i="21"/>
  <c r="G29" i="16"/>
  <c r="J30" i="19"/>
  <c r="H29" i="16"/>
  <c r="K31" i="15"/>
  <c r="N34" i="11"/>
  <c r="G31" i="15"/>
  <c r="C34" i="12"/>
  <c r="J34" i="11"/>
  <c r="E30" i="22"/>
  <c r="O30" i="22"/>
  <c r="N30" i="18"/>
  <c r="L34" i="11"/>
  <c r="C30" i="18"/>
  <c r="N31" i="13"/>
  <c r="H29" i="17"/>
  <c r="G30" i="21"/>
  <c r="J31" i="15"/>
  <c r="F34" i="11"/>
  <c r="I30" i="19"/>
  <c r="D29" i="17"/>
  <c r="L29" i="17"/>
  <c r="K30" i="21"/>
  <c r="M29" i="17"/>
  <c r="I29" i="16"/>
  <c r="D31" i="13"/>
  <c r="L30" i="18"/>
  <c r="H30" i="21"/>
  <c r="I30" i="18"/>
  <c r="J29" i="16"/>
  <c r="M34" i="12"/>
  <c r="K30" i="19"/>
  <c r="E30" i="18"/>
  <c r="I30" i="21"/>
  <c r="G30" i="18"/>
  <c r="F31" i="15"/>
  <c r="N29" i="16"/>
  <c r="K30" i="20"/>
  <c r="K34" i="12"/>
  <c r="F30" i="22"/>
  <c r="N34" i="12"/>
  <c r="L31" i="13"/>
  <c r="J34" i="12"/>
  <c r="E34" i="12"/>
  <c r="F34" i="12"/>
  <c r="C30" i="19"/>
  <c r="G29" i="17"/>
  <c r="N30" i="21"/>
  <c r="F30" i="20"/>
  <c r="D29" i="16"/>
  <c r="F29" i="16"/>
  <c r="N30" i="19"/>
  <c r="N29" i="17"/>
  <c r="C30" i="20"/>
  <c r="H30" i="22"/>
  <c r="F31" i="13"/>
  <c r="E29" i="16"/>
  <c r="C34" i="11"/>
  <c r="F30" i="19"/>
  <c r="L30" i="20"/>
  <c r="E31" i="13"/>
  <c r="I31" i="13"/>
  <c r="J30" i="21"/>
  <c r="D30" i="19"/>
  <c r="J30" i="20"/>
  <c r="C31" i="15"/>
  <c r="I31" i="15"/>
  <c r="H30" i="18"/>
  <c r="F30" i="18"/>
  <c r="K34" i="11"/>
  <c r="E30" i="19"/>
  <c r="M34" i="11"/>
  <c r="L30" i="19"/>
  <c r="L31" i="15"/>
  <c r="G30" i="22"/>
  <c r="J29" i="17"/>
  <c r="E31" i="15"/>
  <c r="H34" i="12"/>
  <c r="G34" i="11"/>
  <c r="M30" i="22"/>
  <c r="M31" i="15"/>
  <c r="D30" i="20"/>
  <c r="H31" i="13"/>
  <c r="C31" i="13"/>
  <c r="G34" i="12"/>
  <c r="H30" i="19"/>
  <c r="G30" i="19"/>
  <c r="D30" i="21"/>
  <c r="I30" i="20"/>
  <c r="E30" i="21"/>
</calcChain>
</file>

<file path=xl/sharedStrings.xml><?xml version="1.0" encoding="utf-8"?>
<sst xmlns="http://schemas.openxmlformats.org/spreadsheetml/2006/main" count="669" uniqueCount="111">
  <si>
    <t>(All amounts to be rounded off to the nearest N$'000)</t>
  </si>
  <si>
    <t>Year 2001</t>
  </si>
  <si>
    <t>Year 2002</t>
  </si>
  <si>
    <t>Year 2003</t>
  </si>
  <si>
    <t>Year 2004</t>
  </si>
  <si>
    <t>Year 2005</t>
  </si>
  <si>
    <t>Year 2006</t>
  </si>
  <si>
    <t xml:space="preserve"> Line</t>
  </si>
  <si>
    <t xml:space="preserve">   No.</t>
  </si>
  <si>
    <t>Average total deposits  (incl. NCDs issued)*..........................……………………….....…...………...………..…...…...……………………………</t>
  </si>
  <si>
    <t>1</t>
  </si>
  <si>
    <t>Average total deposits  (incl. NCDs issued)*…………………………...........................………………………....……...………..…...…...…</t>
  </si>
  <si>
    <t>Average total deposits  (incl. NCDs issued)*</t>
  </si>
  <si>
    <t>Average amount of  loans and advances received   ...........................................……….........…………......…………………………..</t>
  </si>
  <si>
    <t>2</t>
  </si>
  <si>
    <t>Average amount of  loans and advances received   ..............................………………...........……….........…………......………..</t>
  </si>
  <si>
    <t xml:space="preserve">Average amount of  loans and advances received  </t>
  </si>
  <si>
    <t>Average amount of other liabilities to the public (Excl. capital)   ..................…........................……….………...……………….</t>
  </si>
  <si>
    <t>3</t>
  </si>
  <si>
    <t>Average amount of other liabilities to the public (Excl. capital)   ..................…..........….............………..…….………...…</t>
  </si>
  <si>
    <t xml:space="preserve">Average amount of other liabilities to the public (Excl. capital)   </t>
  </si>
  <si>
    <t>Average total liabilities  to the public (total of line items 1 - 3)**  ....………...........................……………….....………….....…...…</t>
  </si>
  <si>
    <t>4</t>
  </si>
  <si>
    <t>Average total liabilities  to the public (total of line items 1 - 3)**  ....………...............…………................………….....…...…</t>
  </si>
  <si>
    <t xml:space="preserve">Average total liabilities  to the public (total of line items 1 - 3)** </t>
  </si>
  <si>
    <t>Liquid assets required to be held over the compliance period  at 10% of line item 4, column 1  …………………..….</t>
  </si>
  <si>
    <t>Liquid assets required to be held over the compliance period  at 10% of line item 4, column 1  …………………..…....</t>
  </si>
  <si>
    <t xml:space="preserve">Liquid assets required to be held over the compliance period  at 10% of line item 4, column 1  </t>
  </si>
  <si>
    <t>Average daily amount of liquid assets held over the compliance period  (total of line items 7-14) ………………......…</t>
  </si>
  <si>
    <t xml:space="preserve">Average daily amount of liquid assets held over the compliance period  (total of line items 7-14) </t>
  </si>
  <si>
    <t>Notes and coins which are legal tender in Namibia, gold coin and bullion ..............………………………..……....…..........</t>
  </si>
  <si>
    <t>7</t>
  </si>
  <si>
    <t>Notes and coins which are legal tender in Namibia, gold coin and bullion ...........…………….……………………….......…..........</t>
  </si>
  <si>
    <t xml:space="preserve">Notes and coins which are legal tender in Namibia, gold coin and bullion </t>
  </si>
  <si>
    <t>Clearing account balances held  with Bank of Namibia............………………...………………...…...……………….......……………….....</t>
  </si>
  <si>
    <t>8</t>
  </si>
  <si>
    <t>Clearing account balances held  with Bank of Namibia.........…….………………...………….…………...…...……………….............</t>
  </si>
  <si>
    <t>Clearing account balances held  with Bank of Namibia</t>
  </si>
  <si>
    <t>Call account balances held with  Bank of Namibia  ........…………....………………...………...……….…….…...........……………….........</t>
  </si>
  <si>
    <t>Call account balances held with  Bank of Namibia  ........…………....………………...……………..……...……….…….…......................</t>
  </si>
  <si>
    <t xml:space="preserve">Call account balances held with  Bank of Namibia </t>
  </si>
  <si>
    <t>Securities of  the  Bank of Namibia  ..……….............………………....…………...…......………………..…....……………………….…..................</t>
  </si>
  <si>
    <t>Securities of  the  Bank of Namibia  ..……….............………………………….………....…………...…......………………..…....……..................</t>
  </si>
  <si>
    <t xml:space="preserve">Securities of  the  Bank of Namibia  </t>
  </si>
  <si>
    <t>Treasury Bills of the Government of Namibia.......…………………...………….…...….....……..……………........……………………................</t>
  </si>
  <si>
    <t>Treasury Bills of the Government of Namibia.......…………………………..……...………….…...….....……..……………........................</t>
  </si>
  <si>
    <t>Treasury Bills of the Government of Namibia</t>
  </si>
  <si>
    <t xml:space="preserve">Stocks, securities, bills and bonds of the Government of Namibia ........................………………...……..……….……….......... </t>
  </si>
  <si>
    <t xml:space="preserve">Stocks, securities, bills and bonds of the Government of Namibia ........................………………..……….……….......... </t>
  </si>
  <si>
    <t xml:space="preserve">Stocks, securities, bills and bonds of the Government of Namibia </t>
  </si>
  <si>
    <t>y</t>
  </si>
  <si>
    <t>Any other securities, bonds and bills fully guaranteed by the Government of Namibia, which form</t>
  </si>
  <si>
    <t xml:space="preserve">STRIPS*** bonds </t>
  </si>
  <si>
    <t>part of the public issue .......................……..……………...…………..……...……….....……..….........…………………………………….......................</t>
  </si>
  <si>
    <t>part of the public issue .......................……..……………...………………………..………….………..……...……….....……..….................................</t>
  </si>
  <si>
    <t xml:space="preserve">Investment graded debt securities issued by Namibian Public Sector Entities (PSE) and Corporates </t>
  </si>
  <si>
    <t xml:space="preserve">Net amount of loans and deposit, repayable on demand, with Namibian banking institutions or </t>
  </si>
  <si>
    <t>building societies other than a subsidiary or fellow subsidiary of the banking institution or building</t>
  </si>
  <si>
    <t xml:space="preserve">part of the public issue </t>
  </si>
  <si>
    <t>society concerned or of a banking institution or building society by which the banking institution or</t>
  </si>
  <si>
    <t>building society concerned is controlled directly or indirectly ..........................…….…………………......................……......</t>
  </si>
  <si>
    <t>building society concerned is controlled directly or indirectly ...…………….....................…….…………………............................</t>
  </si>
  <si>
    <t>Excess/deficiency (line item 6 above less line item 5) ...............................…………………...………...................…………………....</t>
  </si>
  <si>
    <t>Excess/deficiency (line item 6 above less line item 5) ...............................…………………...………………..…….........................</t>
  </si>
  <si>
    <t xml:space="preserve">building society concerned is controlled directly or indirectly </t>
  </si>
  <si>
    <t xml:space="preserve">Excess/deficiency (line item 6 above less line item 5) </t>
  </si>
  <si>
    <t>Memorandum item: AVERAGE NET INVESTMENTS IN NCDs AND INTERBANK TERM DEPOSITS/ LOANS</t>
  </si>
  <si>
    <t>Line no.</t>
  </si>
  <si>
    <t>BANK OF NAMIBIA</t>
  </si>
  <si>
    <t>NAMIBIAN BANKING INDUSTRY</t>
  </si>
  <si>
    <t>MONTHLY FIGURES FOR THE YEAR 2009</t>
  </si>
  <si>
    <t>AGGREGATED  MINIMUM LIQUID ASSETS</t>
  </si>
  <si>
    <t>For the month ended</t>
  </si>
  <si>
    <t>MONTHLY FIGURES FOR THE YEAR 2008</t>
  </si>
  <si>
    <t>MONTHLY FIGURES FOR THE YEAR 2007</t>
  </si>
  <si>
    <t xml:space="preserve"> </t>
  </si>
  <si>
    <t>AGGREGATED  MINIMUM LIQUID ASSETS - BIR 620</t>
  </si>
  <si>
    <t>MONTHLY FIGURES FOR THE YEAR 2006</t>
  </si>
  <si>
    <t>QUARTERLY FIGURES FOR THE YEAR 2005</t>
  </si>
  <si>
    <t>QUARTERLY FIGURES FOR THE YEAR 2004</t>
  </si>
  <si>
    <t>QUARTERLY FIGURES FOR THE YEAR 2003</t>
  </si>
  <si>
    <t>QUARTERLY FIGURES FOR THE YEAR 2002</t>
  </si>
  <si>
    <t>QUARTERLY FIGURES FOR THE YEAR 2001</t>
  </si>
  <si>
    <t xml:space="preserve">Average amount of other liabilities  (Excl. capital)   </t>
  </si>
  <si>
    <t xml:space="preserve">Average total liabilities (total of line items 1 - 3)** </t>
  </si>
  <si>
    <t xml:space="preserve">Average daily amount of liquid assets held over the compliance period  (total of line items 7-16) </t>
  </si>
  <si>
    <t>Net amount of loans and deposit, repayable on demand, plus the net amount of negotiable certificate of deposits( NCDs) with Namibian banking institutions or building societies other than a subsidiary of felllow subsidiary of the banking institution or building society concerned or of a banking society by which the banking institution or building society concerned is controlled directly or indirecty.</t>
  </si>
  <si>
    <t>Any other securities, bonds and bills fully guaranteed by the Government of Namibia, which form part of the public issue</t>
  </si>
  <si>
    <t xml:space="preserve">                       AGGREGATED  MINIMUM LIQUID ASSETS</t>
  </si>
  <si>
    <t xml:space="preserve">                           MONTHLY FIGURES FOR THE YEAR 2010</t>
  </si>
  <si>
    <t xml:space="preserve">                      NAMIBIAN BANKING INDUSTRY</t>
  </si>
  <si>
    <t xml:space="preserve">                         MONTHLY FIGURES FOR THE YEAR 2011</t>
  </si>
  <si>
    <t>First Quarter</t>
  </si>
  <si>
    <t>Second Quarter</t>
  </si>
  <si>
    <t>Third Quarter</t>
  </si>
  <si>
    <t>Fourth Quarter</t>
  </si>
  <si>
    <t xml:space="preserve">                         QUARTERLY FIGURES FOR THE YEAR 2012</t>
  </si>
  <si>
    <t xml:space="preserve">                         QUARTERLY FIGURES FOR THE YEAR 2013</t>
  </si>
  <si>
    <t xml:space="preserve">                         QUARTERLY FIGURES FOR THE YEAR 2014</t>
  </si>
  <si>
    <t xml:space="preserve">                       AGGREGATED  MINIMUM LIQUID ASSETS (BIR 610)</t>
  </si>
  <si>
    <t xml:space="preserve">                         QUARTERLY FIGURES FOR THE YEAR 2015</t>
  </si>
  <si>
    <t xml:space="preserve">                         QUARTERLY FIGURES FOR THE YEAR 2016</t>
  </si>
  <si>
    <t xml:space="preserve">                         QUARTERLY FIGURES FOR THE YEAR 2017</t>
  </si>
  <si>
    <t xml:space="preserve">                         QUARTERLY FIGURES FOR THE YEAR 2018</t>
  </si>
  <si>
    <t xml:space="preserve">                         QUARTERLY FIGURES FOR THE YEAR 2019</t>
  </si>
  <si>
    <t xml:space="preserve">                         QUARTERLY FIGURES FOR THE YEAR 2020 (N$'000)</t>
  </si>
  <si>
    <t xml:space="preserve">                         QUARTERLY FIGURES FOR THE YEAR 2021 (N$'000)</t>
  </si>
  <si>
    <t>Foreign currency deposits placed with the Bank of Namibia.</t>
  </si>
  <si>
    <t xml:space="preserve">Investment graded debt securities issued by Multilateral Development Banks or Multilateral Development </t>
  </si>
  <si>
    <t>Stocks, securities, bills and bonds of the Government of Namibia ........................………………..……….………....................</t>
  </si>
  <si>
    <t xml:space="preserve">                         QUARTERLY FIGURES FOR THE YEAR 2022 (N$'000)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</si>
</sst>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Univers"/>
      <family val="2"/>
    </font>
    <font>
      <sz val="12"/>
      <color theme="1"/>
      <name val="Calibri"/>
      <family val="2"/>
      <scheme val="minor"/>
    </font>
    <font>
      <sz val="12"/>
      <name val="Univers"/>
      <family val="2"/>
    </font>
    <font>
      <b/>
      <sz val="12"/>
      <name val="Arial"/>
      <family val="2"/>
    </font>
    <font>
      <sz val="12"/>
      <color indexed="8"/>
      <name val="Univers"/>
      <family val="2"/>
    </font>
    <font>
      <sz val="12"/>
      <name val="Arial"/>
      <family val="2"/>
    </font>
    <font>
      <i/>
      <sz val="12"/>
      <color indexed="8"/>
      <name val="Univers"/>
      <family val="2"/>
    </font>
    <font>
      <b/>
      <sz val="11"/>
      <color rgb="FF6F0B15"/>
      <name val="Calibri"/>
      <family val="2"/>
      <scheme val="minor"/>
    </font>
    <font>
      <sz val="12"/>
      <color rgb="FF6F0B15"/>
      <name val="Calibri"/>
      <family val="2"/>
      <scheme val="minor"/>
    </font>
    <font>
      <b/>
      <sz val="17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10"/>
      <color rgb="FF6F0B15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Univers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0" fontId="4" fillId="0" borderId="0" xfId="0" applyFont="1" applyProtection="1">
      <protection hidden="1"/>
    </xf>
    <xf numFmtId="16" fontId="3" fillId="0" borderId="13" xfId="0" applyNumberFormat="1" applyFont="1" applyBorder="1" applyAlignment="1" applyProtection="1">
      <alignment horizontal="center"/>
      <protection hidden="1"/>
    </xf>
    <xf numFmtId="16" fontId="3" fillId="0" borderId="6" xfId="0" applyNumberFormat="1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"/>
      <protection hidden="1"/>
    </xf>
    <xf numFmtId="165" fontId="8" fillId="0" borderId="20" xfId="1" applyNumberFormat="1" applyFont="1" applyFill="1" applyBorder="1" applyProtection="1">
      <protection hidden="1"/>
    </xf>
    <xf numFmtId="165" fontId="8" fillId="0" borderId="23" xfId="1" applyNumberFormat="1" applyFont="1" applyFill="1" applyBorder="1" applyProtection="1">
      <protection hidden="1"/>
    </xf>
    <xf numFmtId="0" fontId="7" fillId="0" borderId="50" xfId="0" applyFont="1" applyBorder="1" applyAlignment="1" applyProtection="1">
      <alignment horizontal="center"/>
      <protection hidden="1"/>
    </xf>
    <xf numFmtId="165" fontId="8" fillId="0" borderId="51" xfId="1" applyNumberFormat="1" applyFont="1" applyFill="1" applyBorder="1" applyProtection="1">
      <protection hidden="1"/>
    </xf>
    <xf numFmtId="165" fontId="8" fillId="0" borderId="50" xfId="1" applyNumberFormat="1" applyFont="1" applyFill="1" applyBorder="1" applyProtection="1">
      <protection hidden="1"/>
    </xf>
    <xf numFmtId="165" fontId="8" fillId="0" borderId="52" xfId="1" applyNumberFormat="1" applyFont="1" applyFill="1" applyBorder="1" applyProtection="1">
      <protection hidden="1"/>
    </xf>
    <xf numFmtId="165" fontId="7" fillId="0" borderId="50" xfId="1" applyNumberFormat="1" applyFont="1" applyFill="1" applyBorder="1" applyProtection="1">
      <protection hidden="1"/>
    </xf>
    <xf numFmtId="165" fontId="7" fillId="0" borderId="52" xfId="1" applyNumberFormat="1" applyFont="1" applyFill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5" fontId="7" fillId="2" borderId="59" xfId="1" applyNumberFormat="1" applyFont="1" applyFill="1" applyBorder="1" applyProtection="1">
      <protection hidden="1"/>
    </xf>
    <xf numFmtId="165" fontId="7" fillId="2" borderId="60" xfId="1" applyNumberFormat="1" applyFont="1" applyFill="1" applyBorder="1" applyProtection="1">
      <protection hidden="1"/>
    </xf>
    <xf numFmtId="165" fontId="8" fillId="0" borderId="53" xfId="1" applyNumberFormat="1" applyFont="1" applyFill="1" applyBorder="1" applyProtection="1">
      <protection hidden="1"/>
    </xf>
    <xf numFmtId="165" fontId="7" fillId="2" borderId="56" xfId="1" applyNumberFormat="1" applyFont="1" applyFill="1" applyBorder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165" fontId="7" fillId="2" borderId="42" xfId="1" applyNumberFormat="1" applyFont="1" applyFill="1" applyBorder="1" applyProtection="1">
      <protection hidden="1"/>
    </xf>
    <xf numFmtId="165" fontId="7" fillId="2" borderId="31" xfId="1" applyNumberFormat="1" applyFont="1" applyFill="1" applyBorder="1" applyProtection="1">
      <protection hidden="1"/>
    </xf>
    <xf numFmtId="165" fontId="5" fillId="2" borderId="31" xfId="1" applyNumberFormat="1" applyFont="1" applyFill="1" applyBorder="1" applyProtection="1">
      <protection hidden="1"/>
    </xf>
    <xf numFmtId="165" fontId="5" fillId="2" borderId="0" xfId="1" applyNumberFormat="1" applyFont="1" applyFill="1" applyBorder="1" applyProtection="1">
      <protection hidden="1"/>
    </xf>
    <xf numFmtId="165" fontId="5" fillId="2" borderId="42" xfId="1" applyNumberFormat="1" applyFont="1" applyFill="1" applyBorder="1" applyProtection="1"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7" fillId="0" borderId="32" xfId="1" applyNumberFormat="1" applyFont="1" applyFill="1" applyBorder="1" applyProtection="1">
      <protection hidden="1"/>
    </xf>
    <xf numFmtId="165" fontId="7" fillId="0" borderId="33" xfId="1" applyNumberFormat="1" applyFont="1" applyFill="1" applyBorder="1" applyProtection="1">
      <protection hidden="1"/>
    </xf>
    <xf numFmtId="165" fontId="7" fillId="0" borderId="35" xfId="1" applyNumberFormat="1" applyFont="1" applyFill="1" applyBorder="1" applyProtection="1">
      <protection hidden="1"/>
    </xf>
    <xf numFmtId="0" fontId="4" fillId="0" borderId="0" xfId="0" applyFont="1"/>
    <xf numFmtId="0" fontId="3" fillId="0" borderId="0" xfId="0" applyFont="1" applyAlignment="1" applyProtection="1">
      <alignment horizontal="left"/>
      <protection hidden="1"/>
    </xf>
    <xf numFmtId="0" fontId="8" fillId="0" borderId="7" xfId="0" applyFont="1" applyBorder="1" applyProtection="1">
      <protection hidden="1"/>
    </xf>
    <xf numFmtId="0" fontId="8" fillId="0" borderId="2" xfId="0" applyFont="1" applyBorder="1" applyProtection="1">
      <protection hidden="1"/>
    </xf>
    <xf numFmtId="0" fontId="8" fillId="0" borderId="3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/>
      <protection hidden="1"/>
    </xf>
    <xf numFmtId="16" fontId="3" fillId="0" borderId="4" xfId="0" applyNumberFormat="1" applyFont="1" applyBorder="1" applyAlignment="1" applyProtection="1">
      <alignment horizontal="center"/>
      <protection hidden="1"/>
    </xf>
    <xf numFmtId="0" fontId="8" fillId="2" borderId="4" xfId="0" applyFont="1" applyFill="1" applyBorder="1" applyProtection="1"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16" fontId="3" fillId="0" borderId="15" xfId="0" applyNumberFormat="1" applyFont="1" applyBorder="1" applyAlignment="1" applyProtection="1">
      <alignment horizontal="center"/>
      <protection hidden="1"/>
    </xf>
    <xf numFmtId="16" fontId="3" fillId="0" borderId="16" xfId="0" applyNumberFormat="1" applyFont="1" applyBorder="1" applyAlignment="1" applyProtection="1">
      <alignment horizontal="center"/>
      <protection hidden="1"/>
    </xf>
    <xf numFmtId="16" fontId="3" fillId="0" borderId="17" xfId="0" applyNumberFormat="1" applyFont="1" applyBorder="1" applyAlignment="1" applyProtection="1">
      <alignment horizontal="center"/>
      <protection hidden="1"/>
    </xf>
    <xf numFmtId="16" fontId="3" fillId="0" borderId="18" xfId="0" applyNumberFormat="1" applyFont="1" applyBorder="1" applyAlignment="1" applyProtection="1">
      <alignment horizontal="center"/>
      <protection hidden="1"/>
    </xf>
    <xf numFmtId="16" fontId="3" fillId="0" borderId="19" xfId="0" applyNumberFormat="1" applyFont="1" applyBorder="1" applyAlignment="1" applyProtection="1">
      <alignment horizontal="center"/>
      <protection hidden="1"/>
    </xf>
    <xf numFmtId="16" fontId="3" fillId="0" borderId="20" xfId="0" applyNumberFormat="1" applyFont="1" applyBorder="1" applyAlignment="1" applyProtection="1">
      <alignment horizontal="center"/>
      <protection hidden="1"/>
    </xf>
    <xf numFmtId="16" fontId="6" fillId="0" borderId="21" xfId="0" applyNumberFormat="1" applyFont="1" applyBorder="1"/>
    <xf numFmtId="16" fontId="6" fillId="0" borderId="22" xfId="0" applyNumberFormat="1" applyFont="1" applyBorder="1"/>
    <xf numFmtId="16" fontId="6" fillId="0" borderId="23" xfId="0" applyNumberFormat="1" applyFont="1" applyBorder="1"/>
    <xf numFmtId="16" fontId="6" fillId="3" borderId="12" xfId="0" applyNumberFormat="1" applyFont="1" applyFill="1" applyBorder="1"/>
    <xf numFmtId="0" fontId="4" fillId="0" borderId="4" xfId="0" applyFont="1" applyBorder="1" applyAlignment="1">
      <alignment horizontal="center"/>
    </xf>
    <xf numFmtId="0" fontId="8" fillId="0" borderId="25" xfId="0" applyFont="1" applyBorder="1" applyProtection="1">
      <protection hidden="1"/>
    </xf>
    <xf numFmtId="0" fontId="8" fillId="0" borderId="28" xfId="0" applyFont="1" applyBorder="1" applyProtection="1">
      <protection hidden="1"/>
    </xf>
    <xf numFmtId="0" fontId="8" fillId="0" borderId="26" xfId="0" applyFont="1" applyBorder="1" applyProtection="1">
      <protection hidden="1"/>
    </xf>
    <xf numFmtId="0" fontId="8" fillId="2" borderId="25" xfId="0" applyFont="1" applyFill="1" applyBorder="1" applyProtection="1">
      <protection hidden="1"/>
    </xf>
    <xf numFmtId="0" fontId="8" fillId="0" borderId="30" xfId="0" applyFont="1" applyBorder="1" applyAlignment="1" applyProtection="1">
      <alignment horizontal="center"/>
      <protection hidden="1"/>
    </xf>
    <xf numFmtId="0" fontId="8" fillId="0" borderId="31" xfId="0" applyFont="1" applyBorder="1" applyAlignment="1" applyProtection="1">
      <alignment horizontal="center"/>
      <protection hidden="1"/>
    </xf>
    <xf numFmtId="0" fontId="8" fillId="0" borderId="32" xfId="0" applyFont="1" applyBorder="1" applyAlignment="1" applyProtection="1">
      <alignment horizontal="center"/>
      <protection hidden="1"/>
    </xf>
    <xf numFmtId="0" fontId="8" fillId="0" borderId="33" xfId="0" applyFont="1" applyBorder="1" applyAlignment="1" applyProtection="1">
      <alignment horizontal="center"/>
      <protection hidden="1"/>
    </xf>
    <xf numFmtId="0" fontId="8" fillId="0" borderId="34" xfId="0" applyFont="1" applyBorder="1" applyAlignment="1" applyProtection="1">
      <alignment horizontal="center"/>
      <protection hidden="1"/>
    </xf>
    <xf numFmtId="0" fontId="8" fillId="0" borderId="33" xfId="0" applyFont="1" applyBorder="1" applyProtection="1">
      <protection hidden="1"/>
    </xf>
    <xf numFmtId="0" fontId="8" fillId="0" borderId="35" xfId="0" applyFont="1" applyBorder="1" applyProtection="1">
      <protection hidden="1"/>
    </xf>
    <xf numFmtId="0" fontId="8" fillId="0" borderId="36" xfId="0" applyFont="1" applyBorder="1" applyProtection="1">
      <protection hidden="1"/>
    </xf>
    <xf numFmtId="0" fontId="8" fillId="0" borderId="37" xfId="0" applyFont="1" applyBorder="1" applyProtection="1">
      <protection hidden="1"/>
    </xf>
    <xf numFmtId="0" fontId="8" fillId="0" borderId="35" xfId="0" applyFont="1" applyBorder="1"/>
    <xf numFmtId="0" fontId="8" fillId="0" borderId="32" xfId="0" applyFont="1" applyBorder="1"/>
    <xf numFmtId="0" fontId="8" fillId="0" borderId="33" xfId="0" applyFont="1" applyBorder="1"/>
    <xf numFmtId="0" fontId="8" fillId="3" borderId="30" xfId="0" applyFont="1" applyFill="1" applyBorder="1"/>
    <xf numFmtId="0" fontId="4" fillId="0" borderId="25" xfId="0" applyFont="1" applyBorder="1" applyAlignment="1">
      <alignment horizontal="center"/>
    </xf>
    <xf numFmtId="165" fontId="8" fillId="0" borderId="19" xfId="1" applyNumberFormat="1" applyFont="1" applyFill="1" applyBorder="1" applyProtection="1">
      <protection hidden="1"/>
    </xf>
    <xf numFmtId="165" fontId="8" fillId="0" borderId="21" xfId="1" applyNumberFormat="1" applyFont="1" applyFill="1" applyBorder="1" applyProtection="1">
      <protection hidden="1"/>
    </xf>
    <xf numFmtId="165" fontId="8" fillId="0" borderId="15" xfId="1" applyNumberFormat="1" applyFont="1" applyBorder="1" applyProtection="1">
      <protection hidden="1"/>
    </xf>
    <xf numFmtId="165" fontId="8" fillId="0" borderId="16" xfId="1" applyNumberFormat="1" applyFont="1" applyBorder="1" applyProtection="1">
      <protection hidden="1"/>
    </xf>
    <xf numFmtId="165" fontId="8" fillId="0" borderId="18" xfId="1" applyNumberFormat="1" applyFont="1" applyBorder="1" applyProtection="1">
      <protection hidden="1"/>
    </xf>
    <xf numFmtId="0" fontId="8" fillId="0" borderId="31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42" xfId="0" applyFont="1" applyBorder="1" applyProtection="1">
      <protection hidden="1"/>
    </xf>
    <xf numFmtId="0" fontId="8" fillId="0" borderId="43" xfId="0" applyFont="1" applyBorder="1" applyAlignment="1" applyProtection="1">
      <alignment horizontal="center"/>
      <protection hidden="1"/>
    </xf>
    <xf numFmtId="165" fontId="8" fillId="0" borderId="31" xfId="1" applyNumberFormat="1" applyFont="1" applyBorder="1" applyAlignment="1" applyProtection="1">
      <alignment horizontal="right"/>
      <protection hidden="1"/>
    </xf>
    <xf numFmtId="165" fontId="8" fillId="0" borderId="44" xfId="1" applyNumberFormat="1" applyFont="1" applyBorder="1" applyAlignment="1" applyProtection="1">
      <alignment horizontal="right"/>
      <protection hidden="1"/>
    </xf>
    <xf numFmtId="165" fontId="8" fillId="0" borderId="42" xfId="1" applyNumberFormat="1" applyFont="1" applyBorder="1" applyAlignment="1" applyProtection="1">
      <alignment horizontal="right"/>
      <protection hidden="1"/>
    </xf>
    <xf numFmtId="165" fontId="8" fillId="0" borderId="44" xfId="1" applyNumberFormat="1" applyFont="1" applyBorder="1" applyProtection="1">
      <protection hidden="1"/>
    </xf>
    <xf numFmtId="165" fontId="8" fillId="0" borderId="18" xfId="1" applyNumberFormat="1" applyFont="1" applyFill="1" applyBorder="1" applyProtection="1">
      <protection hidden="1"/>
    </xf>
    <xf numFmtId="0" fontId="8" fillId="0" borderId="19" xfId="0" applyFont="1" applyBorder="1" applyAlignment="1" applyProtection="1">
      <alignment horizontal="center"/>
      <protection hidden="1"/>
    </xf>
    <xf numFmtId="165" fontId="8" fillId="0" borderId="22" xfId="1" applyNumberFormat="1" applyFont="1" applyBorder="1" applyAlignment="1" applyProtection="1">
      <alignment horizontal="right"/>
      <protection hidden="1"/>
    </xf>
    <xf numFmtId="165" fontId="8" fillId="0" borderId="23" xfId="1" applyNumberFormat="1" applyFont="1" applyBorder="1" applyAlignment="1" applyProtection="1">
      <alignment horizontal="right"/>
      <protection hidden="1"/>
    </xf>
    <xf numFmtId="165" fontId="8" fillId="0" borderId="23" xfId="1" applyNumberFormat="1" applyFont="1" applyBorder="1" applyProtection="1">
      <protection hidden="1"/>
    </xf>
    <xf numFmtId="165" fontId="8" fillId="0" borderId="21" xfId="1" applyNumberFormat="1" applyFont="1" applyBorder="1" applyProtection="1">
      <protection hidden="1"/>
    </xf>
    <xf numFmtId="165" fontId="8" fillId="0" borderId="19" xfId="1" applyNumberFormat="1" applyFont="1" applyBorder="1" applyProtection="1">
      <protection hidden="1"/>
    </xf>
    <xf numFmtId="165" fontId="8" fillId="0" borderId="24" xfId="1" applyNumberFormat="1" applyFont="1" applyBorder="1" applyProtection="1">
      <protection hidden="1"/>
    </xf>
    <xf numFmtId="165" fontId="8" fillId="0" borderId="18" xfId="1" applyNumberFormat="1" applyFont="1" applyBorder="1"/>
    <xf numFmtId="165" fontId="8" fillId="0" borderId="17" xfId="1" applyNumberFormat="1" applyFont="1" applyBorder="1"/>
    <xf numFmtId="165" fontId="8" fillId="0" borderId="16" xfId="1" applyNumberFormat="1" applyFont="1" applyBorder="1"/>
    <xf numFmtId="0" fontId="8" fillId="0" borderId="30" xfId="0" applyFont="1" applyBorder="1"/>
    <xf numFmtId="0" fontId="4" fillId="0" borderId="46" xfId="0" applyFont="1" applyBorder="1" applyAlignment="1">
      <alignment horizontal="center"/>
    </xf>
    <xf numFmtId="165" fontId="8" fillId="0" borderId="23" xfId="1" applyNumberFormat="1" applyFont="1" applyBorder="1"/>
    <xf numFmtId="165" fontId="8" fillId="0" borderId="21" xfId="1" applyNumberFormat="1" applyFont="1" applyBorder="1"/>
    <xf numFmtId="165" fontId="8" fillId="0" borderId="47" xfId="1" applyNumberFormat="1" applyFont="1" applyBorder="1" applyAlignment="1" applyProtection="1">
      <alignment horizontal="right"/>
      <protection locked="0"/>
    </xf>
    <xf numFmtId="165" fontId="8" fillId="0" borderId="48" xfId="1" applyNumberFormat="1" applyFont="1" applyFill="1" applyBorder="1" applyProtection="1">
      <protection hidden="1"/>
    </xf>
    <xf numFmtId="165" fontId="8" fillId="0" borderId="51" xfId="1" applyNumberFormat="1" applyFont="1" applyBorder="1" applyProtection="1">
      <protection hidden="1"/>
    </xf>
    <xf numFmtId="165" fontId="8" fillId="0" borderId="52" xfId="1" applyNumberFormat="1" applyFont="1" applyBorder="1" applyProtection="1">
      <protection hidden="1"/>
    </xf>
    <xf numFmtId="165" fontId="8" fillId="0" borderId="53" xfId="1" applyNumberFormat="1" applyFont="1" applyBorder="1" applyProtection="1">
      <protection hidden="1"/>
    </xf>
    <xf numFmtId="0" fontId="8" fillId="0" borderId="47" xfId="0" applyFont="1" applyBorder="1" applyAlignment="1" applyProtection="1">
      <alignment horizontal="center"/>
      <protection hidden="1"/>
    </xf>
    <xf numFmtId="165" fontId="8" fillId="0" borderId="48" xfId="1" applyNumberFormat="1" applyFont="1" applyBorder="1" applyAlignment="1" applyProtection="1">
      <alignment horizontal="right"/>
      <protection hidden="1"/>
    </xf>
    <xf numFmtId="165" fontId="8" fillId="0" borderId="52" xfId="1" applyNumberFormat="1" applyFont="1" applyBorder="1" applyAlignment="1" applyProtection="1">
      <alignment horizontal="right"/>
      <protection hidden="1"/>
    </xf>
    <xf numFmtId="165" fontId="8" fillId="0" borderId="49" xfId="1" applyNumberFormat="1" applyFont="1" applyBorder="1" applyAlignment="1" applyProtection="1">
      <alignment horizontal="right"/>
      <protection hidden="1"/>
    </xf>
    <xf numFmtId="165" fontId="8" fillId="0" borderId="48" xfId="1" applyNumberFormat="1" applyFont="1" applyBorder="1" applyProtection="1">
      <protection hidden="1"/>
    </xf>
    <xf numFmtId="165" fontId="8" fillId="0" borderId="54" xfId="1" applyNumberFormat="1" applyFont="1" applyBorder="1" applyProtection="1">
      <protection hidden="1"/>
    </xf>
    <xf numFmtId="0" fontId="8" fillId="0" borderId="48" xfId="0" applyFont="1" applyBorder="1" applyAlignment="1" applyProtection="1">
      <alignment horizontal="center"/>
      <protection hidden="1"/>
    </xf>
    <xf numFmtId="165" fontId="8" fillId="0" borderId="51" xfId="1" applyNumberFormat="1" applyFont="1" applyBorder="1" applyAlignment="1" applyProtection="1">
      <alignment horizontal="right"/>
      <protection hidden="1"/>
    </xf>
    <xf numFmtId="165" fontId="8" fillId="0" borderId="55" xfId="1" applyNumberFormat="1" applyFont="1" applyBorder="1" applyProtection="1">
      <protection hidden="1"/>
    </xf>
    <xf numFmtId="165" fontId="8" fillId="0" borderId="53" xfId="1" applyNumberFormat="1" applyFont="1" applyBorder="1"/>
    <xf numFmtId="165" fontId="8" fillId="0" borderId="54" xfId="1" applyNumberFormat="1" applyFont="1" applyBorder="1"/>
    <xf numFmtId="165" fontId="8" fillId="0" borderId="52" xfId="1" applyNumberFormat="1" applyFont="1" applyBorder="1"/>
    <xf numFmtId="0" fontId="4" fillId="0" borderId="47" xfId="0" applyFont="1" applyBorder="1" applyAlignment="1">
      <alignment horizontal="center"/>
    </xf>
    <xf numFmtId="165" fontId="7" fillId="0" borderId="48" xfId="1" applyNumberFormat="1" applyFont="1" applyFill="1" applyBorder="1" applyProtection="1">
      <protection hidden="1"/>
    </xf>
    <xf numFmtId="165" fontId="7" fillId="0" borderId="53" xfId="1" applyNumberFormat="1" applyFont="1" applyFill="1" applyBorder="1" applyProtection="1">
      <protection hidden="1"/>
    </xf>
    <xf numFmtId="165" fontId="8" fillId="0" borderId="47" xfId="1" applyNumberFormat="1" applyFont="1" applyBorder="1" applyAlignment="1" applyProtection="1">
      <alignment horizontal="right"/>
      <protection hidden="1"/>
    </xf>
    <xf numFmtId="165" fontId="7" fillId="2" borderId="61" xfId="1" applyNumberFormat="1" applyFont="1" applyFill="1" applyBorder="1" applyProtection="1">
      <protection hidden="1"/>
    </xf>
    <xf numFmtId="165" fontId="8" fillId="2" borderId="51" xfId="1" applyNumberFormat="1" applyFont="1" applyFill="1" applyBorder="1" applyProtection="1">
      <protection hidden="1"/>
    </xf>
    <xf numFmtId="165" fontId="8" fillId="2" borderId="52" xfId="1" applyNumberFormat="1" applyFont="1" applyFill="1" applyBorder="1" applyProtection="1">
      <protection hidden="1"/>
    </xf>
    <xf numFmtId="165" fontId="8" fillId="2" borderId="53" xfId="1" applyNumberFormat="1" applyFont="1" applyFill="1" applyBorder="1" applyProtection="1">
      <protection hidden="1"/>
    </xf>
    <xf numFmtId="0" fontId="8" fillId="2" borderId="47" xfId="0" applyFont="1" applyFill="1" applyBorder="1" applyAlignment="1" applyProtection="1">
      <alignment horizontal="center"/>
      <protection hidden="1"/>
    </xf>
    <xf numFmtId="0" fontId="8" fillId="2" borderId="48" xfId="0" applyFont="1" applyFill="1" applyBorder="1" applyAlignment="1" applyProtection="1">
      <alignment horizontal="right"/>
      <protection hidden="1"/>
    </xf>
    <xf numFmtId="0" fontId="8" fillId="2" borderId="52" xfId="0" applyFont="1" applyFill="1" applyBorder="1" applyAlignment="1" applyProtection="1">
      <alignment horizontal="right"/>
      <protection hidden="1"/>
    </xf>
    <xf numFmtId="0" fontId="8" fillId="2" borderId="49" xfId="0" applyFont="1" applyFill="1" applyBorder="1" applyAlignment="1" applyProtection="1">
      <alignment horizontal="right"/>
      <protection hidden="1"/>
    </xf>
    <xf numFmtId="165" fontId="8" fillId="2" borderId="48" xfId="1" applyNumberFormat="1" applyFont="1" applyFill="1" applyBorder="1" applyProtection="1">
      <protection hidden="1"/>
    </xf>
    <xf numFmtId="165" fontId="8" fillId="2" borderId="54" xfId="1" applyNumberFormat="1" applyFont="1" applyFill="1" applyBorder="1" applyProtection="1">
      <protection hidden="1"/>
    </xf>
    <xf numFmtId="0" fontId="8" fillId="2" borderId="48" xfId="0" applyFont="1" applyFill="1" applyBorder="1" applyAlignment="1" applyProtection="1">
      <alignment horizontal="center"/>
      <protection hidden="1"/>
    </xf>
    <xf numFmtId="0" fontId="8" fillId="2" borderId="51" xfId="0" applyFont="1" applyFill="1" applyBorder="1" applyAlignment="1" applyProtection="1">
      <alignment horizontal="right"/>
      <protection hidden="1"/>
    </xf>
    <xf numFmtId="165" fontId="8" fillId="2" borderId="55" xfId="1" applyNumberFormat="1" applyFont="1" applyFill="1" applyBorder="1" applyProtection="1">
      <protection hidden="1"/>
    </xf>
    <xf numFmtId="0" fontId="8" fillId="2" borderId="53" xfId="0" applyFont="1" applyFill="1" applyBorder="1"/>
    <xf numFmtId="0" fontId="8" fillId="0" borderId="62" xfId="0" applyFont="1" applyBorder="1" applyAlignment="1" applyProtection="1">
      <alignment horizontal="center"/>
      <protection hidden="1"/>
    </xf>
    <xf numFmtId="165" fontId="8" fillId="0" borderId="56" xfId="1" applyNumberFormat="1" applyFont="1" applyBorder="1" applyAlignment="1" applyProtection="1">
      <alignment horizontal="right"/>
      <protection hidden="1"/>
    </xf>
    <xf numFmtId="165" fontId="8" fillId="0" borderId="60" xfId="1" applyNumberFormat="1" applyFont="1" applyBorder="1" applyAlignment="1" applyProtection="1">
      <alignment horizontal="right"/>
      <protection hidden="1"/>
    </xf>
    <xf numFmtId="165" fontId="8" fillId="0" borderId="57" xfId="1" applyNumberFormat="1" applyFont="1" applyBorder="1" applyAlignment="1" applyProtection="1">
      <alignment horizontal="right"/>
      <protection hidden="1"/>
    </xf>
    <xf numFmtId="165" fontId="8" fillId="0" borderId="56" xfId="1" applyNumberFormat="1" applyFont="1" applyBorder="1" applyProtection="1">
      <protection hidden="1"/>
    </xf>
    <xf numFmtId="165" fontId="8" fillId="0" borderId="60" xfId="1" applyNumberFormat="1" applyFont="1" applyBorder="1" applyProtection="1">
      <protection hidden="1"/>
    </xf>
    <xf numFmtId="165" fontId="8" fillId="0" borderId="63" xfId="1" applyNumberFormat="1" applyFont="1" applyBorder="1" applyProtection="1">
      <protection hidden="1"/>
    </xf>
    <xf numFmtId="165" fontId="8" fillId="0" borderId="61" xfId="1" applyNumberFormat="1" applyFont="1" applyFill="1" applyBorder="1" applyProtection="1">
      <protection hidden="1"/>
    </xf>
    <xf numFmtId="0" fontId="8" fillId="0" borderId="56" xfId="0" applyFont="1" applyBorder="1" applyAlignment="1" applyProtection="1">
      <alignment horizontal="center"/>
      <protection hidden="1"/>
    </xf>
    <xf numFmtId="165" fontId="8" fillId="0" borderId="58" xfId="1" applyNumberFormat="1" applyFont="1" applyBorder="1" applyAlignment="1" applyProtection="1">
      <alignment horizontal="right"/>
      <protection hidden="1"/>
    </xf>
    <xf numFmtId="165" fontId="8" fillId="0" borderId="61" xfId="1" applyNumberFormat="1" applyFont="1" applyBorder="1" applyProtection="1">
      <protection hidden="1"/>
    </xf>
    <xf numFmtId="165" fontId="8" fillId="0" borderId="64" xfId="1" applyNumberFormat="1" applyFont="1" applyBorder="1" applyProtection="1">
      <protection hidden="1"/>
    </xf>
    <xf numFmtId="165" fontId="8" fillId="2" borderId="31" xfId="1" applyNumberFormat="1" applyFont="1" applyFill="1" applyBorder="1" applyProtection="1">
      <protection hidden="1"/>
    </xf>
    <xf numFmtId="165" fontId="8" fillId="2" borderId="0" xfId="1" applyNumberFormat="1" applyFont="1" applyFill="1" applyBorder="1" applyProtection="1">
      <protection hidden="1"/>
    </xf>
    <xf numFmtId="165" fontId="8" fillId="2" borderId="42" xfId="1" applyNumberFormat="1" applyFont="1" applyFill="1" applyBorder="1" applyProtection="1">
      <protection hidden="1"/>
    </xf>
    <xf numFmtId="0" fontId="8" fillId="2" borderId="62" xfId="0" applyFont="1" applyFill="1" applyBorder="1" applyAlignment="1" applyProtection="1">
      <alignment horizontal="center"/>
      <protection hidden="1"/>
    </xf>
    <xf numFmtId="0" fontId="8" fillId="2" borderId="56" xfId="0" applyFont="1" applyFill="1" applyBorder="1" applyAlignment="1" applyProtection="1">
      <alignment horizontal="right"/>
      <protection hidden="1"/>
    </xf>
    <xf numFmtId="0" fontId="8" fillId="2" borderId="59" xfId="0" applyFont="1" applyFill="1" applyBorder="1" applyAlignment="1" applyProtection="1">
      <alignment horizontal="right"/>
      <protection hidden="1"/>
    </xf>
    <xf numFmtId="0" fontId="8" fillId="2" borderId="57" xfId="0" applyFont="1" applyFill="1" applyBorder="1" applyAlignment="1" applyProtection="1">
      <alignment horizontal="right"/>
      <protection hidden="1"/>
    </xf>
    <xf numFmtId="165" fontId="8" fillId="2" borderId="56" xfId="1" applyNumberFormat="1" applyFont="1" applyFill="1" applyBorder="1" applyProtection="1">
      <protection hidden="1"/>
    </xf>
    <xf numFmtId="165" fontId="8" fillId="2" borderId="59" xfId="1" applyNumberFormat="1" applyFont="1" applyFill="1" applyBorder="1" applyProtection="1">
      <protection hidden="1"/>
    </xf>
    <xf numFmtId="165" fontId="8" fillId="2" borderId="57" xfId="1" applyNumberFormat="1" applyFont="1" applyFill="1" applyBorder="1" applyProtection="1">
      <protection hidden="1"/>
    </xf>
    <xf numFmtId="0" fontId="8" fillId="2" borderId="56" xfId="0" applyFont="1" applyFill="1" applyBorder="1" applyAlignment="1" applyProtection="1">
      <alignment horizontal="center"/>
      <protection hidden="1"/>
    </xf>
    <xf numFmtId="0" fontId="8" fillId="2" borderId="42" xfId="0" applyFont="1" applyFill="1" applyBorder="1"/>
    <xf numFmtId="0" fontId="4" fillId="2" borderId="47" xfId="0" applyFont="1" applyFill="1" applyBorder="1" applyAlignment="1">
      <alignment horizontal="center"/>
    </xf>
    <xf numFmtId="0" fontId="8" fillId="2" borderId="30" xfId="0" applyFont="1" applyFill="1" applyBorder="1" applyAlignment="1" applyProtection="1">
      <alignment horizontal="center"/>
      <protection hidden="1"/>
    </xf>
    <xf numFmtId="0" fontId="8" fillId="2" borderId="31" xfId="0" applyFont="1" applyFill="1" applyBorder="1" applyAlignment="1" applyProtection="1">
      <alignment horizontal="right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8" fillId="2" borderId="42" xfId="0" applyFont="1" applyFill="1" applyBorder="1" applyAlignment="1" applyProtection="1">
      <alignment horizontal="right"/>
      <protection hidden="1"/>
    </xf>
    <xf numFmtId="0" fontId="8" fillId="2" borderId="31" xfId="0" applyFont="1" applyFill="1" applyBorder="1" applyAlignment="1" applyProtection="1">
      <alignment horizontal="center"/>
      <protection hidden="1"/>
    </xf>
    <xf numFmtId="0" fontId="8" fillId="2" borderId="46" xfId="0" applyFont="1" applyFill="1" applyBorder="1" applyAlignment="1" applyProtection="1">
      <alignment horizontal="center"/>
      <protection hidden="1"/>
    </xf>
    <xf numFmtId="0" fontId="8" fillId="2" borderId="38" xfId="0" applyFont="1" applyFill="1" applyBorder="1" applyAlignment="1" applyProtection="1">
      <alignment horizontal="right"/>
      <protection hidden="1"/>
    </xf>
    <xf numFmtId="0" fontId="8" fillId="2" borderId="40" xfId="0" applyFont="1" applyFill="1" applyBorder="1" applyAlignment="1" applyProtection="1">
      <alignment horizontal="right"/>
      <protection hidden="1"/>
    </xf>
    <xf numFmtId="0" fontId="8" fillId="2" borderId="39" xfId="0" applyFont="1" applyFill="1" applyBorder="1" applyAlignment="1" applyProtection="1">
      <alignment horizontal="right"/>
      <protection hidden="1"/>
    </xf>
    <xf numFmtId="165" fontId="8" fillId="2" borderId="38" xfId="1" applyNumberFormat="1" applyFont="1" applyFill="1" applyBorder="1" applyProtection="1">
      <protection hidden="1"/>
    </xf>
    <xf numFmtId="165" fontId="8" fillId="2" borderId="40" xfId="1" applyNumberFormat="1" applyFont="1" applyFill="1" applyBorder="1" applyProtection="1">
      <protection hidden="1"/>
    </xf>
    <xf numFmtId="165" fontId="8" fillId="2" borderId="39" xfId="1" applyNumberFormat="1" applyFont="1" applyFill="1" applyBorder="1" applyProtection="1">
      <protection hidden="1"/>
    </xf>
    <xf numFmtId="0" fontId="8" fillId="2" borderId="38" xfId="0" applyFont="1" applyFill="1" applyBorder="1" applyAlignment="1" applyProtection="1">
      <alignment horizontal="center"/>
      <protection hidden="1"/>
    </xf>
    <xf numFmtId="0" fontId="8" fillId="0" borderId="46" xfId="0" applyFont="1" applyBorder="1" applyAlignment="1" applyProtection="1">
      <alignment horizontal="center"/>
      <protection hidden="1"/>
    </xf>
    <xf numFmtId="165" fontId="8" fillId="0" borderId="53" xfId="1" applyNumberFormat="1" applyFont="1" applyBorder="1" applyAlignment="1" applyProtection="1">
      <alignment horizontal="right"/>
      <protection hidden="1"/>
    </xf>
    <xf numFmtId="0" fontId="8" fillId="0" borderId="38" xfId="0" applyFont="1" applyBorder="1" applyAlignment="1" applyProtection="1">
      <alignment horizontal="center"/>
      <protection hidden="1"/>
    </xf>
    <xf numFmtId="165" fontId="8" fillId="0" borderId="15" xfId="1" applyNumberFormat="1" applyFont="1" applyBorder="1" applyAlignment="1" applyProtection="1">
      <alignment horizontal="right"/>
      <protection hidden="1"/>
    </xf>
    <xf numFmtId="165" fontId="8" fillId="0" borderId="16" xfId="1" applyNumberFormat="1" applyFont="1" applyBorder="1" applyAlignment="1" applyProtection="1">
      <alignment horizontal="right"/>
      <protection hidden="1"/>
    </xf>
    <xf numFmtId="165" fontId="8" fillId="0" borderId="38" xfId="1" applyNumberFormat="1" applyFont="1" applyBorder="1" applyProtection="1">
      <protection hidden="1"/>
    </xf>
    <xf numFmtId="165" fontId="8" fillId="0" borderId="45" xfId="1" applyNumberFormat="1" applyFont="1" applyBorder="1" applyProtection="1">
      <protection hidden="1"/>
    </xf>
    <xf numFmtId="165" fontId="8" fillId="0" borderId="32" xfId="1" applyNumberFormat="1" applyFont="1" applyBorder="1" applyProtection="1">
      <protection hidden="1"/>
    </xf>
    <xf numFmtId="165" fontId="8" fillId="0" borderId="33" xfId="1" applyNumberFormat="1" applyFont="1" applyBorder="1" applyProtection="1">
      <protection hidden="1"/>
    </xf>
    <xf numFmtId="165" fontId="8" fillId="0" borderId="35" xfId="1" applyNumberFormat="1" applyFont="1" applyBorder="1" applyProtection="1">
      <protection hidden="1"/>
    </xf>
    <xf numFmtId="165" fontId="8" fillId="0" borderId="61" xfId="1" applyNumberFormat="1" applyFont="1" applyBorder="1" applyAlignment="1" applyProtection="1">
      <alignment horizontal="right"/>
      <protection hidden="1"/>
    </xf>
    <xf numFmtId="165" fontId="8" fillId="0" borderId="58" xfId="1" applyNumberFormat="1" applyFont="1" applyBorder="1" applyProtection="1">
      <protection hidden="1"/>
    </xf>
    <xf numFmtId="165" fontId="8" fillId="0" borderId="61" xfId="1" applyNumberFormat="1" applyFont="1" applyBorder="1"/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8" fillId="2" borderId="1" xfId="0" applyFont="1" applyFill="1" applyBorder="1" applyProtection="1">
      <protection hidden="1"/>
    </xf>
    <xf numFmtId="0" fontId="8" fillId="2" borderId="7" xfId="0" applyFont="1" applyFill="1" applyBorder="1" applyProtection="1">
      <protection hidden="1"/>
    </xf>
    <xf numFmtId="0" fontId="8" fillId="2" borderId="2" xfId="0" applyFont="1" applyFill="1" applyBorder="1" applyProtection="1"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165" fontId="8" fillId="2" borderId="1" xfId="1" applyNumberFormat="1" applyFont="1" applyFill="1" applyBorder="1" applyAlignment="1" applyProtection="1">
      <alignment horizontal="right"/>
      <protection hidden="1"/>
    </xf>
    <xf numFmtId="165" fontId="8" fillId="2" borderId="9" xfId="1" applyNumberFormat="1" applyFont="1" applyFill="1" applyBorder="1" applyAlignment="1" applyProtection="1">
      <alignment horizontal="right"/>
      <protection hidden="1"/>
    </xf>
    <xf numFmtId="165" fontId="8" fillId="2" borderId="2" xfId="1" applyNumberFormat="1" applyFont="1" applyFill="1" applyBorder="1" applyAlignment="1" applyProtection="1">
      <alignment horizontal="right"/>
      <protection hidden="1"/>
    </xf>
    <xf numFmtId="165" fontId="8" fillId="2" borderId="1" xfId="1" applyNumberFormat="1" applyFont="1" applyFill="1" applyBorder="1" applyProtection="1">
      <protection hidden="1"/>
    </xf>
    <xf numFmtId="165" fontId="8" fillId="2" borderId="9" xfId="1" applyNumberFormat="1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165" fontId="8" fillId="2" borderId="11" xfId="1" applyNumberFormat="1" applyFont="1" applyFill="1" applyBorder="1" applyProtection="1"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165" fontId="8" fillId="2" borderId="8" xfId="1" applyNumberFormat="1" applyFont="1" applyFill="1" applyBorder="1" applyAlignment="1" applyProtection="1">
      <alignment horizontal="right"/>
      <protection hidden="1"/>
    </xf>
    <xf numFmtId="165" fontId="8" fillId="2" borderId="10" xfId="1" applyNumberFormat="1" applyFont="1" applyFill="1" applyBorder="1" applyProtection="1">
      <protection hidden="1"/>
    </xf>
    <xf numFmtId="0" fontId="8" fillId="2" borderId="3" xfId="0" applyFont="1" applyFill="1" applyBorder="1"/>
    <xf numFmtId="0" fontId="8" fillId="0" borderId="65" xfId="0" applyFont="1" applyBorder="1"/>
    <xf numFmtId="165" fontId="8" fillId="0" borderId="33" xfId="1" applyNumberFormat="1" applyFont="1" applyBorder="1"/>
    <xf numFmtId="165" fontId="8" fillId="0" borderId="35" xfId="1" applyNumberFormat="1" applyFont="1" applyBorder="1"/>
    <xf numFmtId="165" fontId="8" fillId="0" borderId="62" xfId="1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7" fillId="0" borderId="0" xfId="0" applyFont="1"/>
    <xf numFmtId="0" fontId="4" fillId="0" borderId="66" xfId="0" applyFont="1" applyBorder="1" applyAlignment="1">
      <alignment horizontal="center"/>
    </xf>
    <xf numFmtId="165" fontId="8" fillId="0" borderId="9" xfId="1" applyNumberFormat="1" applyFont="1" applyBorder="1"/>
    <xf numFmtId="165" fontId="8" fillId="0" borderId="11" xfId="1" applyNumberFormat="1" applyFont="1" applyBorder="1"/>
    <xf numFmtId="165" fontId="8" fillId="0" borderId="3" xfId="1" applyNumberFormat="1" applyFont="1" applyBorder="1" applyAlignment="1" applyProtection="1">
      <alignment horizontal="right"/>
      <protection hidden="1"/>
    </xf>
    <xf numFmtId="0" fontId="4" fillId="0" borderId="3" xfId="0" applyFont="1" applyBorder="1" applyAlignment="1">
      <alignment horizontal="center"/>
    </xf>
    <xf numFmtId="165" fontId="8" fillId="3" borderId="34" xfId="1" applyNumberFormat="1" applyFont="1" applyFill="1" applyBorder="1"/>
    <xf numFmtId="165" fontId="8" fillId="3" borderId="35" xfId="1" applyNumberFormat="1" applyFont="1" applyFill="1" applyBorder="1"/>
    <xf numFmtId="165" fontId="8" fillId="0" borderId="3" xfId="1" applyNumberFormat="1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2" fillId="0" borderId="0" xfId="2" applyFon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12" fillId="0" borderId="0" xfId="2" applyFont="1" applyProtection="1">
      <protection hidden="1"/>
    </xf>
    <xf numFmtId="0" fontId="16" fillId="0" borderId="3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2" borderId="66" xfId="0" applyFont="1" applyFill="1" applyBorder="1" applyAlignment="1">
      <alignment vertical="center" wrapText="1"/>
    </xf>
    <xf numFmtId="165" fontId="8" fillId="0" borderId="22" xfId="1" applyNumberFormat="1" applyFont="1" applyBorder="1"/>
    <xf numFmtId="165" fontId="8" fillId="0" borderId="43" xfId="1" applyNumberFormat="1" applyFont="1" applyBorder="1" applyAlignment="1" applyProtection="1">
      <alignment horizontal="right"/>
      <protection locked="0"/>
    </xf>
    <xf numFmtId="165" fontId="8" fillId="0" borderId="51" xfId="1" applyNumberFormat="1" applyFont="1" applyBorder="1"/>
    <xf numFmtId="165" fontId="8" fillId="0" borderId="32" xfId="1" applyNumberFormat="1" applyFont="1" applyBorder="1"/>
    <xf numFmtId="165" fontId="8" fillId="0" borderId="8" xfId="1" applyNumberFormat="1" applyFont="1" applyBorder="1"/>
    <xf numFmtId="0" fontId="3" fillId="0" borderId="27" xfId="0" applyFont="1" applyBorder="1" applyProtection="1">
      <protection hidden="1"/>
    </xf>
    <xf numFmtId="0" fontId="8" fillId="0" borderId="0" xfId="0" applyFont="1"/>
    <xf numFmtId="165" fontId="8" fillId="0" borderId="0" xfId="1" applyNumberFormat="1" applyFont="1" applyBorder="1"/>
    <xf numFmtId="0" fontId="4" fillId="2" borderId="25" xfId="0" applyFont="1" applyFill="1" applyBorder="1" applyAlignment="1">
      <alignment horizontal="left" vertical="center" wrapText="1"/>
    </xf>
    <xf numFmtId="0" fontId="4" fillId="0" borderId="27" xfId="0" applyFont="1" applyBorder="1" applyProtection="1">
      <protection hidden="1"/>
    </xf>
    <xf numFmtId="0" fontId="4" fillId="0" borderId="4" xfId="0" applyFont="1" applyBorder="1"/>
    <xf numFmtId="0" fontId="10" fillId="0" borderId="0" xfId="0" applyFont="1"/>
    <xf numFmtId="0" fontId="8" fillId="2" borderId="2" xfId="0" applyFont="1" applyFill="1" applyBorder="1" applyAlignment="1" applyProtection="1">
      <alignment horizontal="center"/>
      <protection hidden="1"/>
    </xf>
    <xf numFmtId="0" fontId="4" fillId="0" borderId="1" xfId="0" applyFont="1" applyBorder="1"/>
    <xf numFmtId="0" fontId="4" fillId="0" borderId="7" xfId="0" applyFont="1" applyBorder="1"/>
    <xf numFmtId="0" fontId="7" fillId="0" borderId="40" xfId="0" applyFont="1" applyBorder="1" applyAlignment="1" applyProtection="1">
      <alignment horizontal="center" vertical="center"/>
      <protection hidden="1"/>
    </xf>
    <xf numFmtId="165" fontId="8" fillId="0" borderId="22" xfId="1" applyNumberFormat="1" applyFont="1" applyFill="1" applyBorder="1" applyAlignment="1" applyProtection="1">
      <alignment vertical="center"/>
      <protection hidden="1"/>
    </xf>
    <xf numFmtId="165" fontId="8" fillId="0" borderId="20" xfId="1" applyNumberFormat="1" applyFont="1" applyFill="1" applyBorder="1" applyAlignment="1" applyProtection="1">
      <alignment vertical="center"/>
      <protection hidden="1"/>
    </xf>
    <xf numFmtId="165" fontId="8" fillId="0" borderId="23" xfId="1" applyNumberFormat="1" applyFont="1" applyFill="1" applyBorder="1" applyAlignment="1" applyProtection="1">
      <alignment vertical="center"/>
      <protection hidden="1"/>
    </xf>
    <xf numFmtId="165" fontId="8" fillId="0" borderId="41" xfId="1" applyNumberFormat="1" applyFont="1" applyFill="1" applyBorder="1" applyAlignment="1" applyProtection="1">
      <alignment vertical="center"/>
      <protection hidden="1"/>
    </xf>
    <xf numFmtId="0" fontId="7" fillId="0" borderId="50" xfId="0" applyFont="1" applyBorder="1" applyAlignment="1" applyProtection="1">
      <alignment horizontal="center" vertical="center"/>
      <protection hidden="1"/>
    </xf>
    <xf numFmtId="165" fontId="8" fillId="0" borderId="51" xfId="1" applyNumberFormat="1" applyFont="1" applyFill="1" applyBorder="1" applyAlignment="1" applyProtection="1">
      <alignment vertical="center"/>
      <protection hidden="1"/>
    </xf>
    <xf numFmtId="165" fontId="8" fillId="0" borderId="50" xfId="1" applyNumberFormat="1" applyFont="1" applyFill="1" applyBorder="1" applyAlignment="1" applyProtection="1">
      <alignment vertical="center"/>
      <protection hidden="1"/>
    </xf>
    <xf numFmtId="165" fontId="8" fillId="0" borderId="52" xfId="1" applyNumberFormat="1" applyFont="1" applyFill="1" applyBorder="1" applyAlignment="1" applyProtection="1">
      <alignment vertical="center"/>
      <protection hidden="1"/>
    </xf>
    <xf numFmtId="165" fontId="8" fillId="0" borderId="49" xfId="1" applyNumberFormat="1" applyFont="1" applyFill="1" applyBorder="1" applyAlignment="1" applyProtection="1">
      <alignment vertical="center"/>
      <protection hidden="1"/>
    </xf>
    <xf numFmtId="165" fontId="7" fillId="0" borderId="51" xfId="1" applyNumberFormat="1" applyFont="1" applyFill="1" applyBorder="1" applyAlignment="1" applyProtection="1">
      <alignment vertical="center"/>
      <protection hidden="1"/>
    </xf>
    <xf numFmtId="165" fontId="7" fillId="0" borderId="50" xfId="1" applyNumberFormat="1" applyFont="1" applyFill="1" applyBorder="1" applyAlignment="1" applyProtection="1">
      <alignment vertical="center"/>
      <protection hidden="1"/>
    </xf>
    <xf numFmtId="165" fontId="7" fillId="0" borderId="52" xfId="1" applyNumberFormat="1" applyFont="1" applyFill="1" applyBorder="1" applyAlignment="1" applyProtection="1">
      <alignment vertical="center"/>
      <protection hidden="1"/>
    </xf>
    <xf numFmtId="165" fontId="7" fillId="0" borderId="49" xfId="1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5" fontId="7" fillId="2" borderId="58" xfId="1" applyNumberFormat="1" applyFont="1" applyFill="1" applyBorder="1" applyAlignment="1" applyProtection="1">
      <alignment vertical="center"/>
      <protection hidden="1"/>
    </xf>
    <xf numFmtId="165" fontId="7" fillId="2" borderId="59" xfId="1" applyNumberFormat="1" applyFont="1" applyFill="1" applyBorder="1" applyAlignment="1" applyProtection="1">
      <alignment vertical="center"/>
      <protection hidden="1"/>
    </xf>
    <xf numFmtId="165" fontId="7" fillId="2" borderId="60" xfId="1" applyNumberFormat="1" applyFont="1" applyFill="1" applyBorder="1" applyAlignment="1" applyProtection="1">
      <alignment vertical="center"/>
      <protection hidden="1"/>
    </xf>
    <xf numFmtId="165" fontId="7" fillId="2" borderId="57" xfId="1" applyNumberFormat="1" applyFont="1" applyFill="1" applyBorder="1" applyAlignment="1" applyProtection="1">
      <alignment vertical="center"/>
      <protection hidden="1"/>
    </xf>
    <xf numFmtId="165" fontId="8" fillId="0" borderId="53" xfId="1" applyNumberFormat="1" applyFont="1" applyFill="1" applyBorder="1" applyAlignment="1" applyProtection="1">
      <alignment vertical="center"/>
      <protection hidden="1"/>
    </xf>
    <xf numFmtId="165" fontId="7" fillId="2" borderId="56" xfId="1" applyNumberFormat="1" applyFont="1" applyFill="1" applyBorder="1" applyAlignment="1" applyProtection="1">
      <alignment vertical="center"/>
      <protection hidden="1"/>
    </xf>
    <xf numFmtId="165" fontId="7" fillId="2" borderId="0" xfId="1" applyNumberFormat="1" applyFont="1" applyFill="1" applyBorder="1" applyAlignment="1" applyProtection="1">
      <alignment vertical="center"/>
      <protection hidden="1"/>
    </xf>
    <xf numFmtId="165" fontId="7" fillId="2" borderId="42" xfId="1" applyNumberFormat="1" applyFont="1" applyFill="1" applyBorder="1" applyAlignment="1" applyProtection="1">
      <alignment vertical="center"/>
      <protection hidden="1"/>
    </xf>
    <xf numFmtId="165" fontId="7" fillId="2" borderId="31" xfId="1" applyNumberFormat="1" applyFont="1" applyFill="1" applyBorder="1" applyAlignment="1" applyProtection="1">
      <alignment vertical="center"/>
      <protection hidden="1"/>
    </xf>
    <xf numFmtId="165" fontId="5" fillId="2" borderId="31" xfId="1" applyNumberFormat="1" applyFont="1" applyFill="1" applyBorder="1" applyAlignment="1" applyProtection="1">
      <alignment vertical="center"/>
      <protection hidden="1"/>
    </xf>
    <xf numFmtId="165" fontId="5" fillId="2" borderId="0" xfId="1" applyNumberFormat="1" applyFont="1" applyFill="1" applyBorder="1" applyAlignment="1" applyProtection="1">
      <alignment vertical="center"/>
      <protection hidden="1"/>
    </xf>
    <xf numFmtId="165" fontId="5" fillId="2" borderId="42" xfId="1" applyNumberFormat="1" applyFont="1" applyFill="1" applyBorder="1" applyAlignment="1" applyProtection="1">
      <alignment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165" fontId="7" fillId="0" borderId="32" xfId="1" applyNumberFormat="1" applyFont="1" applyFill="1" applyBorder="1" applyAlignment="1" applyProtection="1">
      <alignment vertical="center"/>
      <protection hidden="1"/>
    </xf>
    <xf numFmtId="165" fontId="7" fillId="0" borderId="33" xfId="1" applyNumberFormat="1" applyFont="1" applyFill="1" applyBorder="1" applyAlignment="1" applyProtection="1">
      <alignment vertical="center"/>
      <protection hidden="1"/>
    </xf>
    <xf numFmtId="165" fontId="7" fillId="0" borderId="35" xfId="1" applyNumberFormat="1" applyFont="1" applyFill="1" applyBorder="1" applyAlignment="1" applyProtection="1">
      <alignment vertical="center"/>
      <protection hidden="1"/>
    </xf>
    <xf numFmtId="0" fontId="16" fillId="0" borderId="40" xfId="0" applyFont="1" applyBorder="1" applyAlignment="1">
      <alignment horizontal="center" vertical="center"/>
    </xf>
    <xf numFmtId="165" fontId="15" fillId="0" borderId="20" xfId="1" applyNumberFormat="1" applyFont="1" applyBorder="1" applyAlignment="1" applyProtection="1">
      <alignment horizontal="right" vertical="center"/>
      <protection locked="0"/>
    </xf>
    <xf numFmtId="0" fontId="16" fillId="0" borderId="50" xfId="0" applyFont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165" fontId="15" fillId="0" borderId="3" xfId="1" applyNumberFormat="1" applyFont="1" applyBorder="1" applyAlignment="1" applyProtection="1">
      <alignment horizontal="right" vertical="center"/>
      <protection locked="0"/>
    </xf>
    <xf numFmtId="165" fontId="15" fillId="0" borderId="3" xfId="1" applyNumberFormat="1" applyFont="1" applyBorder="1" applyAlignment="1" applyProtection="1">
      <alignment horizontal="right" vertical="center"/>
      <protection hidden="1"/>
    </xf>
    <xf numFmtId="165" fontId="15" fillId="0" borderId="3" xfId="1" applyNumberFormat="1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5" fontId="15" fillId="0" borderId="1" xfId="1" applyNumberFormat="1" applyFont="1" applyBorder="1" applyAlignment="1" applyProtection="1">
      <alignment horizontal="right" vertical="center"/>
      <protection locked="0"/>
    </xf>
    <xf numFmtId="165" fontId="15" fillId="0" borderId="3" xfId="1" applyNumberFormat="1" applyFont="1" applyBorder="1" applyAlignment="1" applyProtection="1">
      <alignment horizontal="right"/>
      <protection locked="0"/>
    </xf>
    <xf numFmtId="165" fontId="15" fillId="0" borderId="1" xfId="1" applyNumberFormat="1" applyFont="1" applyBorder="1" applyAlignment="1" applyProtection="1">
      <alignment horizontal="right" vertical="center"/>
      <protection hidden="1"/>
    </xf>
    <xf numFmtId="165" fontId="15" fillId="0" borderId="2" xfId="1" applyNumberFormat="1" applyFont="1" applyBorder="1" applyAlignment="1" applyProtection="1">
      <alignment horizontal="right" vertical="center"/>
      <protection locked="0"/>
    </xf>
    <xf numFmtId="165" fontId="15" fillId="0" borderId="43" xfId="1" applyNumberFormat="1" applyFont="1" applyBorder="1" applyAlignment="1" applyProtection="1">
      <alignment horizontal="right" vertical="center"/>
      <protection locked="0"/>
    </xf>
    <xf numFmtId="165" fontId="15" fillId="0" borderId="12" xfId="1" applyNumberFormat="1" applyFont="1" applyBorder="1" applyAlignment="1" applyProtection="1">
      <alignment horizontal="right" vertical="center"/>
      <protection locked="0"/>
    </xf>
    <xf numFmtId="0" fontId="16" fillId="0" borderId="70" xfId="0" applyFont="1" applyBorder="1" applyAlignment="1">
      <alignment horizontal="center"/>
    </xf>
    <xf numFmtId="0" fontId="15" fillId="0" borderId="3" xfId="1" applyNumberFormat="1" applyFont="1" applyBorder="1" applyAlignment="1" applyProtection="1">
      <alignment horizontal="right" vertical="center"/>
      <protection locked="0"/>
    </xf>
    <xf numFmtId="0" fontId="15" fillId="0" borderId="3" xfId="1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 applyProtection="1">
      <alignment horizontal="left"/>
      <protection hidden="1"/>
    </xf>
    <xf numFmtId="0" fontId="2" fillId="0" borderId="43" xfId="0" applyFont="1" applyBorder="1" applyAlignment="1">
      <alignment vertical="center"/>
    </xf>
    <xf numFmtId="0" fontId="19" fillId="0" borderId="40" xfId="0" applyFont="1" applyBorder="1" applyAlignment="1">
      <alignment horizontal="center" vertical="center"/>
    </xf>
    <xf numFmtId="165" fontId="2" fillId="0" borderId="3" xfId="1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" fillId="0" borderId="47" xfId="0" applyFont="1" applyBorder="1" applyAlignment="1">
      <alignment vertical="center"/>
    </xf>
    <xf numFmtId="0" fontId="19" fillId="0" borderId="5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/>
    </xf>
    <xf numFmtId="0" fontId="19" fillId="4" borderId="50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165" fontId="21" fillId="0" borderId="3" xfId="1" applyNumberFormat="1" applyFont="1" applyBorder="1" applyAlignment="1" applyProtection="1">
      <alignment horizontal="right" vertical="center"/>
      <protection locked="0"/>
    </xf>
    <xf numFmtId="0" fontId="23" fillId="0" borderId="5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hidden="1"/>
    </xf>
    <xf numFmtId="0" fontId="6" fillId="5" borderId="0" xfId="2" applyFont="1" applyFill="1" applyAlignment="1" applyProtection="1">
      <alignment horizontal="center"/>
      <protection hidden="1"/>
    </xf>
    <xf numFmtId="0" fontId="2" fillId="7" borderId="43" xfId="0" applyFont="1" applyFill="1" applyBorder="1" applyAlignment="1">
      <alignment vertical="center"/>
    </xf>
    <xf numFmtId="0" fontId="19" fillId="7" borderId="40" xfId="0" applyFont="1" applyFill="1" applyBorder="1" applyAlignment="1">
      <alignment horizontal="center" vertical="center"/>
    </xf>
    <xf numFmtId="165" fontId="2" fillId="7" borderId="3" xfId="1" applyNumberFormat="1" applyFont="1" applyFill="1" applyBorder="1" applyAlignment="1" applyProtection="1">
      <alignment horizontal="right" vertical="center"/>
      <protection locked="0"/>
    </xf>
    <xf numFmtId="0" fontId="2" fillId="7" borderId="47" xfId="0" applyFont="1" applyFill="1" applyBorder="1" applyAlignment="1">
      <alignment vertical="center"/>
    </xf>
    <xf numFmtId="0" fontId="19" fillId="7" borderId="50" xfId="0" applyFont="1" applyFill="1" applyBorder="1" applyAlignment="1">
      <alignment horizontal="center" vertical="center"/>
    </xf>
    <xf numFmtId="165" fontId="21" fillId="7" borderId="3" xfId="1" applyNumberFormat="1" applyFont="1" applyFill="1" applyBorder="1" applyAlignment="1" applyProtection="1">
      <alignment horizontal="right" vertical="center"/>
      <protection locked="0"/>
    </xf>
    <xf numFmtId="0" fontId="2" fillId="7" borderId="47" xfId="0" applyFont="1" applyFill="1" applyBorder="1" applyAlignment="1">
      <alignment vertical="center" wrapText="1"/>
    </xf>
    <xf numFmtId="0" fontId="23" fillId="7" borderId="50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vertical="center" wrapText="1"/>
    </xf>
    <xf numFmtId="0" fontId="19" fillId="7" borderId="70" xfId="0" applyFont="1" applyFill="1" applyBorder="1" applyAlignment="1">
      <alignment horizontal="center"/>
    </xf>
    <xf numFmtId="165" fontId="2" fillId="7" borderId="3" xfId="1" applyNumberFormat="1" applyFont="1" applyFill="1" applyBorder="1" applyAlignment="1" applyProtection="1">
      <alignment horizontal="right" vertical="center"/>
    </xf>
    <xf numFmtId="165" fontId="21" fillId="7" borderId="3" xfId="1" applyNumberFormat="1" applyFont="1" applyFill="1" applyBorder="1" applyAlignment="1" applyProtection="1">
      <alignment horizontal="right" vertical="center"/>
    </xf>
    <xf numFmtId="0" fontId="2" fillId="8" borderId="47" xfId="0" applyFont="1" applyFill="1" applyBorder="1" applyAlignment="1">
      <alignment vertical="center"/>
    </xf>
    <xf numFmtId="0" fontId="19" fillId="8" borderId="50" xfId="0" applyFont="1" applyFill="1" applyBorder="1" applyAlignment="1">
      <alignment horizontal="center" vertical="center"/>
    </xf>
    <xf numFmtId="165" fontId="21" fillId="8" borderId="3" xfId="1" applyNumberFormat="1" applyFont="1" applyFill="1" applyBorder="1" applyAlignment="1" applyProtection="1">
      <alignment horizontal="right" vertical="center"/>
    </xf>
    <xf numFmtId="165" fontId="21" fillId="8" borderId="3" xfId="1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0" fontId="2" fillId="7" borderId="43" xfId="0" applyFont="1" applyFill="1" applyBorder="1" applyAlignment="1">
      <alignment vertical="center" wrapText="1"/>
    </xf>
    <xf numFmtId="0" fontId="2" fillId="8" borderId="47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9" fillId="0" borderId="31" xfId="0" applyFont="1" applyBorder="1"/>
    <xf numFmtId="0" fontId="19" fillId="0" borderId="42" xfId="0" applyFont="1" applyBorder="1"/>
    <xf numFmtId="0" fontId="3" fillId="0" borderId="31" xfId="0" applyFont="1" applyBorder="1" applyAlignment="1" applyProtection="1">
      <alignment horizontal="left"/>
      <protection hidden="1"/>
    </xf>
    <xf numFmtId="0" fontId="0" fillId="7" borderId="31" xfId="0" applyFill="1" applyBorder="1"/>
    <xf numFmtId="0" fontId="0" fillId="9" borderId="25" xfId="0" applyFill="1" applyBorder="1"/>
    <xf numFmtId="0" fontId="0" fillId="9" borderId="1" xfId="0" applyFill="1" applyBorder="1"/>
    <xf numFmtId="0" fontId="7" fillId="0" borderId="48" xfId="0" applyFont="1" applyBorder="1" applyAlignment="1" applyProtection="1">
      <alignment horizontal="left" vertical="center"/>
      <protection hidden="1"/>
    </xf>
    <xf numFmtId="0" fontId="7" fillId="0" borderId="49" xfId="0" applyFont="1" applyBorder="1" applyAlignment="1" applyProtection="1">
      <alignment horizontal="left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0" fontId="7" fillId="0" borderId="39" xfId="0" applyFont="1" applyBorder="1" applyAlignment="1" applyProtection="1">
      <alignment horizontal="left" vertical="center"/>
      <protection hidden="1"/>
    </xf>
    <xf numFmtId="0" fontId="7" fillId="0" borderId="48" xfId="0" applyFont="1" applyBorder="1" applyAlignment="1" applyProtection="1">
      <alignment horizontal="left" vertical="center" wrapText="1"/>
      <protection hidden="1"/>
    </xf>
    <xf numFmtId="0" fontId="7" fillId="0" borderId="49" xfId="0" applyFont="1" applyBorder="1" applyAlignment="1" applyProtection="1">
      <alignment horizontal="left" vertical="center" wrapText="1"/>
      <protection hidden="1"/>
    </xf>
    <xf numFmtId="0" fontId="7" fillId="0" borderId="56" xfId="0" applyFont="1" applyBorder="1" applyAlignment="1" applyProtection="1">
      <alignment horizontal="left" vertical="center"/>
      <protection hidden="1"/>
    </xf>
    <xf numFmtId="0" fontId="7" fillId="0" borderId="57" xfId="0" applyFont="1" applyBorder="1" applyAlignment="1" applyProtection="1">
      <alignment horizontal="left" vertical="center"/>
      <protection hidden="1"/>
    </xf>
    <xf numFmtId="0" fontId="7" fillId="0" borderId="25" xfId="0" applyFont="1" applyBorder="1" applyAlignment="1" applyProtection="1">
      <alignment horizontal="left" vertical="center"/>
      <protection hidden="1"/>
    </xf>
    <xf numFmtId="0" fontId="7" fillId="0" borderId="26" xfId="0" applyFont="1" applyBorder="1" applyAlignment="1" applyProtection="1">
      <alignment horizontal="left" vertical="center"/>
      <protection hidden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2" applyFont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8" fillId="2" borderId="26" xfId="0" applyFont="1" applyFill="1" applyBorder="1" applyAlignment="1" applyProtection="1">
      <alignment horizontal="center"/>
      <protection hidden="1"/>
    </xf>
    <xf numFmtId="0" fontId="4" fillId="0" borderId="27" xfId="0" applyFont="1" applyBorder="1" applyAlignment="1" applyProtection="1">
      <alignment horizontal="right"/>
      <protection hidden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7" fillId="0" borderId="48" xfId="0" applyFont="1" applyBorder="1" applyAlignment="1" applyProtection="1">
      <alignment horizontal="left"/>
      <protection hidden="1"/>
    </xf>
    <xf numFmtId="0" fontId="7" fillId="0" borderId="49" xfId="0" applyFont="1" applyBorder="1" applyAlignment="1" applyProtection="1">
      <alignment horizontal="left"/>
      <protection hidden="1"/>
    </xf>
    <xf numFmtId="0" fontId="7" fillId="0" borderId="38" xfId="0" applyFont="1" applyBorder="1" applyAlignment="1" applyProtection="1">
      <alignment horizontal="left"/>
      <protection hidden="1"/>
    </xf>
    <xf numFmtId="0" fontId="7" fillId="0" borderId="39" xfId="0" applyFont="1" applyBorder="1" applyAlignment="1" applyProtection="1">
      <alignment horizontal="left"/>
      <protection hidden="1"/>
    </xf>
    <xf numFmtId="0" fontId="7" fillId="0" borderId="48" xfId="0" applyFont="1" applyBorder="1" applyAlignment="1" applyProtection="1">
      <alignment horizontal="left" wrapText="1"/>
      <protection hidden="1"/>
    </xf>
    <xf numFmtId="0" fontId="7" fillId="0" borderId="49" xfId="0" applyFont="1" applyBorder="1" applyAlignment="1" applyProtection="1">
      <alignment horizontal="left" wrapText="1"/>
      <protection hidden="1"/>
    </xf>
    <xf numFmtId="0" fontId="7" fillId="0" borderId="56" xfId="0" applyFont="1" applyBorder="1" applyAlignment="1" applyProtection="1">
      <alignment horizontal="left"/>
      <protection hidden="1"/>
    </xf>
    <xf numFmtId="0" fontId="7" fillId="0" borderId="57" xfId="0" applyFont="1" applyBorder="1" applyAlignment="1" applyProtection="1">
      <alignment horizontal="left"/>
      <protection hidden="1"/>
    </xf>
    <xf numFmtId="0" fontId="7" fillId="0" borderId="25" xfId="0" applyFont="1" applyBorder="1" applyAlignment="1" applyProtection="1">
      <alignment horizontal="left"/>
      <protection hidden="1"/>
    </xf>
    <xf numFmtId="0" fontId="7" fillId="0" borderId="26" xfId="0" applyFont="1" applyBorder="1" applyAlignment="1" applyProtection="1">
      <alignment horizontal="left"/>
      <protection hidden="1"/>
    </xf>
    <xf numFmtId="0" fontId="8" fillId="2" borderId="5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27" xfId="0" applyFont="1" applyBorder="1" applyProtection="1">
      <protection hidden="1"/>
    </xf>
    <xf numFmtId="0" fontId="8" fillId="0" borderId="26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0" fontId="8" fillId="2" borderId="7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27" xfId="0" applyFont="1" applyBorder="1" applyAlignment="1">
      <alignment horizontal="right"/>
    </xf>
    <xf numFmtId="16" fontId="14" fillId="0" borderId="13" xfId="0" applyNumberFormat="1" applyFont="1" applyBorder="1" applyAlignment="1">
      <alignment horizontal="center" vertical="center"/>
    </xf>
    <xf numFmtId="16" fontId="14" fillId="0" borderId="28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right"/>
    </xf>
    <xf numFmtId="16" fontId="14" fillId="3" borderId="4" xfId="0" applyNumberFormat="1" applyFont="1" applyFill="1" applyBorder="1" applyAlignment="1">
      <alignment horizontal="center"/>
    </xf>
    <xf numFmtId="16" fontId="14" fillId="3" borderId="31" xfId="0" applyNumberFormat="1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4" fillId="0" borderId="67" xfId="0" applyNumberFormat="1" applyFont="1" applyBorder="1" applyAlignment="1">
      <alignment horizontal="center" vertical="center"/>
    </xf>
    <xf numFmtId="16" fontId="14" fillId="0" borderId="68" xfId="0" applyNumberFormat="1" applyFont="1" applyBorder="1" applyAlignment="1">
      <alignment horizontal="center" vertical="center"/>
    </xf>
    <xf numFmtId="16" fontId="14" fillId="0" borderId="14" xfId="0" applyNumberFormat="1" applyFont="1" applyBorder="1" applyAlignment="1">
      <alignment horizontal="center" vertical="center"/>
    </xf>
    <xf numFmtId="16" fontId="14" fillId="0" borderId="29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8" fillId="0" borderId="0" xfId="2" applyFont="1" applyAlignment="1" applyProtection="1">
      <alignment horizontal="center"/>
      <protection hidden="1"/>
    </xf>
    <xf numFmtId="16" fontId="14" fillId="0" borderId="5" xfId="0" applyNumberFormat="1" applyFont="1" applyBorder="1" applyAlignment="1">
      <alignment horizontal="center" vertical="center"/>
    </xf>
    <xf numFmtId="16" fontId="14" fillId="0" borderId="27" xfId="0" applyNumberFormat="1" applyFont="1" applyBorder="1" applyAlignment="1">
      <alignment horizontal="center" vertical="center"/>
    </xf>
    <xf numFmtId="16" fontId="14" fillId="0" borderId="12" xfId="0" applyNumberFormat="1" applyFont="1" applyBorder="1" applyAlignment="1">
      <alignment horizontal="center" vertical="center"/>
    </xf>
    <xf numFmtId="16" fontId="14" fillId="0" borderId="65" xfId="0" applyNumberFormat="1" applyFont="1" applyBorder="1" applyAlignment="1">
      <alignment horizontal="center" vertical="center"/>
    </xf>
    <xf numFmtId="16" fontId="14" fillId="0" borderId="6" xfId="0" applyNumberFormat="1" applyFont="1" applyBorder="1" applyAlignment="1">
      <alignment horizontal="center" vertical="center"/>
    </xf>
    <xf numFmtId="16" fontId="14" fillId="0" borderId="42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right"/>
    </xf>
    <xf numFmtId="0" fontId="21" fillId="0" borderId="0" xfId="2" applyFont="1" applyAlignment="1" applyProtection="1">
      <alignment horizontal="center"/>
      <protection hidden="1"/>
    </xf>
    <xf numFmtId="16" fontId="21" fillId="3" borderId="4" xfId="0" applyNumberFormat="1" applyFont="1" applyFill="1" applyBorder="1" applyAlignment="1">
      <alignment horizontal="center"/>
    </xf>
    <xf numFmtId="16" fontId="21" fillId="3" borderId="31" xfId="0" applyNumberFormat="1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" fontId="21" fillId="0" borderId="12" xfId="0" applyNumberFormat="1" applyFont="1" applyBorder="1" applyAlignment="1">
      <alignment horizontal="center" vertical="center"/>
    </xf>
    <xf numFmtId="16" fontId="21" fillId="0" borderId="65" xfId="0" applyNumberFormat="1" applyFont="1" applyBorder="1" applyAlignment="1">
      <alignment horizontal="center" vertical="center"/>
    </xf>
    <xf numFmtId="16" fontId="21" fillId="0" borderId="5" xfId="0" applyNumberFormat="1" applyFont="1" applyBorder="1" applyAlignment="1">
      <alignment horizontal="center" vertical="center"/>
    </xf>
    <xf numFmtId="16" fontId="21" fillId="0" borderId="27" xfId="0" applyNumberFormat="1" applyFont="1" applyBorder="1" applyAlignment="1">
      <alignment horizontal="center" vertical="center"/>
    </xf>
    <xf numFmtId="16" fontId="21" fillId="0" borderId="6" xfId="0" applyNumberFormat="1" applyFont="1" applyBorder="1" applyAlignment="1">
      <alignment horizontal="center" vertical="center"/>
    </xf>
    <xf numFmtId="16" fontId="21" fillId="0" borderId="42" xfId="0" applyNumberFormat="1" applyFont="1" applyBorder="1" applyAlignment="1">
      <alignment horizontal="center" vertical="center"/>
    </xf>
    <xf numFmtId="16" fontId="21" fillId="6" borderId="4" xfId="0" applyNumberFormat="1" applyFont="1" applyFill="1" applyBorder="1" applyAlignment="1">
      <alignment horizontal="center"/>
    </xf>
    <xf numFmtId="16" fontId="21" fillId="6" borderId="31" xfId="0" applyNumberFormat="1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6" fontId="21" fillId="6" borderId="12" xfId="0" applyNumberFormat="1" applyFont="1" applyFill="1" applyBorder="1" applyAlignment="1">
      <alignment horizontal="center" vertical="center"/>
    </xf>
    <xf numFmtId="16" fontId="21" fillId="6" borderId="65" xfId="0" applyNumberFormat="1" applyFont="1" applyFill="1" applyBorder="1" applyAlignment="1">
      <alignment horizontal="center" vertical="center"/>
    </xf>
    <xf numFmtId="16" fontId="21" fillId="6" borderId="6" xfId="0" applyNumberFormat="1" applyFont="1" applyFill="1" applyBorder="1" applyAlignment="1">
      <alignment horizontal="center" vertical="center"/>
    </xf>
    <xf numFmtId="16" fontId="21" fillId="6" borderId="42" xfId="0" applyNumberFormat="1" applyFont="1" applyFill="1" applyBorder="1" applyAlignment="1">
      <alignment horizontal="center" vertical="center"/>
    </xf>
    <xf numFmtId="16" fontId="21" fillId="6" borderId="5" xfId="0" applyNumberFormat="1" applyFont="1" applyFill="1" applyBorder="1" applyAlignment="1">
      <alignment horizontal="center" vertical="center"/>
    </xf>
    <xf numFmtId="16" fontId="21" fillId="6" borderId="27" xfId="0" applyNumberFormat="1" applyFont="1" applyFill="1" applyBorder="1" applyAlignment="1">
      <alignment horizontal="center" vertical="center"/>
    </xf>
    <xf numFmtId="0" fontId="6" fillId="5" borderId="0" xfId="2" applyFont="1" applyFill="1" applyAlignment="1" applyProtection="1">
      <alignment horizontal="center"/>
      <protection hidden="1"/>
    </xf>
    <xf numFmtId="0" fontId="6" fillId="5" borderId="0" xfId="2" applyFont="1" applyFill="1" applyAlignment="1" applyProtection="1">
      <alignment horizontal="center" wrapText="1"/>
      <protection hidden="1"/>
    </xf>
    <xf numFmtId="0" fontId="6" fillId="5" borderId="4" xfId="2" applyFont="1" applyFill="1" applyBorder="1" applyAlignment="1" applyProtection="1">
      <alignment horizontal="center" wrapText="1"/>
      <protection hidden="1"/>
    </xf>
    <xf numFmtId="0" fontId="6" fillId="5" borderId="5" xfId="2" applyFont="1" applyFill="1" applyBorder="1" applyAlignment="1" applyProtection="1">
      <alignment horizontal="center" wrapText="1"/>
      <protection hidden="1"/>
    </xf>
    <xf numFmtId="0" fontId="6" fillId="5" borderId="6" xfId="2" applyFont="1" applyFill="1" applyBorder="1" applyAlignment="1" applyProtection="1">
      <alignment horizontal="center" wrapText="1"/>
      <protection hidden="1"/>
    </xf>
    <xf numFmtId="0" fontId="6" fillId="5" borderId="31" xfId="2" applyFont="1" applyFill="1" applyBorder="1" applyAlignment="1" applyProtection="1">
      <alignment horizontal="center"/>
      <protection hidden="1"/>
    </xf>
    <xf numFmtId="0" fontId="6" fillId="5" borderId="42" xfId="2" applyFont="1" applyFill="1" applyBorder="1" applyAlignment="1" applyProtection="1">
      <alignment horizontal="center"/>
      <protection hidden="1"/>
    </xf>
    <xf numFmtId="0" fontId="6" fillId="5" borderId="25" xfId="2" applyFont="1" applyFill="1" applyBorder="1" applyAlignment="1" applyProtection="1">
      <alignment horizontal="center"/>
      <protection hidden="1"/>
    </xf>
    <xf numFmtId="0" fontId="6" fillId="5" borderId="27" xfId="2" applyFont="1" applyFill="1" applyBorder="1" applyAlignment="1" applyProtection="1">
      <alignment horizontal="center"/>
      <protection hidden="1"/>
    </xf>
    <xf numFmtId="0" fontId="6" fillId="5" borderId="26" xfId="2" applyFont="1" applyFill="1" applyBorder="1" applyAlignment="1" applyProtection="1">
      <alignment horizontal="center"/>
      <protection hidden="1"/>
    </xf>
    <xf numFmtId="0" fontId="4" fillId="0" borderId="26" xfId="0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560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1610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3743325</xdr:colOff>
          <xdr:row>0</xdr:row>
          <xdr:rowOff>285750</xdr:rowOff>
        </xdr:from>
        <xdr:to>
          <xdr:col>2</xdr:col>
          <xdr:colOff>5038725</xdr:colOff>
          <xdr:row>3</xdr:row>
          <xdr:rowOff>9525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2</xdr:row>
      <xdr:rowOff>76201</xdr:rowOff>
    </xdr:from>
    <xdr:to>
      <xdr:col>6</xdr:col>
      <xdr:colOff>876300</xdr:colOff>
      <xdr:row>8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43850" y="457201"/>
          <a:ext cx="33242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2</xdr:row>
      <xdr:rowOff>76201</xdr:rowOff>
    </xdr:from>
    <xdr:to>
      <xdr:col>5</xdr:col>
      <xdr:colOff>1076325</xdr:colOff>
      <xdr:row>8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24701" y="457201"/>
          <a:ext cx="2790824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3838576</xdr:colOff>
      <xdr:row>0</xdr:row>
      <xdr:rowOff>76201</xdr:rowOff>
    </xdr:from>
    <xdr:to>
      <xdr:col>3</xdr:col>
      <xdr:colOff>781051</xdr:colOff>
      <xdr:row>6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38576" y="76201"/>
          <a:ext cx="27813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114301</xdr:rowOff>
    </xdr:from>
    <xdr:to>
      <xdr:col>3</xdr:col>
      <xdr:colOff>69851</xdr:colOff>
      <xdr:row>6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1" y="114301"/>
          <a:ext cx="18288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0</xdr:row>
      <xdr:rowOff>0</xdr:rowOff>
    </xdr:from>
    <xdr:to>
      <xdr:col>0</xdr:col>
      <xdr:colOff>5229225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0"/>
          <a:ext cx="1971674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0</xdr:row>
      <xdr:rowOff>0</xdr:rowOff>
    </xdr:from>
    <xdr:to>
      <xdr:col>0</xdr:col>
      <xdr:colOff>5229225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0"/>
          <a:ext cx="1971674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1</xdr:row>
      <xdr:rowOff>0</xdr:rowOff>
    </xdr:from>
    <xdr:to>
      <xdr:col>1</xdr:col>
      <xdr:colOff>2</xdr:colOff>
      <xdr:row>5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0"/>
          <a:ext cx="1971674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</xdr:row>
      <xdr:rowOff>28575</xdr:rowOff>
    </xdr:from>
    <xdr:to>
      <xdr:col>7</xdr:col>
      <xdr:colOff>769029</xdr:colOff>
      <xdr:row>5</xdr:row>
      <xdr:rowOff>168861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1175" y="219075"/>
          <a:ext cx="1969179" cy="9022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1</xdr:row>
      <xdr:rowOff>0</xdr:rowOff>
    </xdr:from>
    <xdr:to>
      <xdr:col>0</xdr:col>
      <xdr:colOff>3257552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6" y="190500"/>
          <a:ext cx="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</xdr:row>
      <xdr:rowOff>28575</xdr:rowOff>
    </xdr:from>
    <xdr:to>
      <xdr:col>4</xdr:col>
      <xdr:colOff>302304</xdr:colOff>
      <xdr:row>5</xdr:row>
      <xdr:rowOff>168861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219075"/>
          <a:ext cx="1969179" cy="90228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1</xdr:row>
      <xdr:rowOff>0</xdr:rowOff>
    </xdr:from>
    <xdr:to>
      <xdr:col>0</xdr:col>
      <xdr:colOff>3257552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190500"/>
          <a:ext cx="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</xdr:row>
      <xdr:rowOff>28575</xdr:rowOff>
    </xdr:from>
    <xdr:to>
      <xdr:col>3</xdr:col>
      <xdr:colOff>888467</xdr:colOff>
      <xdr:row>5</xdr:row>
      <xdr:rowOff>121236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219075"/>
          <a:ext cx="1969179" cy="9022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3257551</xdr:colOff>
      <xdr:row>1</xdr:row>
      <xdr:rowOff>0</xdr:rowOff>
    </xdr:from>
    <xdr:to>
      <xdr:col>1</xdr:col>
      <xdr:colOff>3257552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190500"/>
          <a:ext cx="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1</xdr:row>
      <xdr:rowOff>28575</xdr:rowOff>
    </xdr:from>
    <xdr:to>
      <xdr:col>5</xdr:col>
      <xdr:colOff>231242</xdr:colOff>
      <xdr:row>5</xdr:row>
      <xdr:rowOff>168861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219075"/>
          <a:ext cx="1974317" cy="902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085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3040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2590800</xdr:colOff>
          <xdr:row>0</xdr:row>
          <xdr:rowOff>276225</xdr:rowOff>
        </xdr:from>
        <xdr:to>
          <xdr:col>2</xdr:col>
          <xdr:colOff>3886200</xdr:colOff>
          <xdr:row>3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3257551</xdr:colOff>
      <xdr:row>1</xdr:row>
      <xdr:rowOff>0</xdr:rowOff>
    </xdr:from>
    <xdr:to>
      <xdr:col>1</xdr:col>
      <xdr:colOff>3257552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1" y="190500"/>
          <a:ext cx="1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292100</xdr:colOff>
      <xdr:row>1</xdr:row>
      <xdr:rowOff>69850</xdr:rowOff>
    </xdr:from>
    <xdr:to>
      <xdr:col>7</xdr:col>
      <xdr:colOff>272517</xdr:colOff>
      <xdr:row>6</xdr:row>
      <xdr:rowOff>3761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0475" y="260350"/>
          <a:ext cx="1980667" cy="94991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3257551</xdr:colOff>
      <xdr:row>1</xdr:row>
      <xdr:rowOff>0</xdr:rowOff>
    </xdr:from>
    <xdr:to>
      <xdr:col>1</xdr:col>
      <xdr:colOff>3257552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1" y="200025"/>
          <a:ext cx="1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292100</xdr:colOff>
      <xdr:row>1</xdr:row>
      <xdr:rowOff>69850</xdr:rowOff>
    </xdr:from>
    <xdr:to>
      <xdr:col>7</xdr:col>
      <xdr:colOff>272517</xdr:colOff>
      <xdr:row>6</xdr:row>
      <xdr:rowOff>3761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6425" y="269875"/>
          <a:ext cx="1971142" cy="94356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3257551</xdr:colOff>
      <xdr:row>1</xdr:row>
      <xdr:rowOff>0</xdr:rowOff>
    </xdr:from>
    <xdr:to>
      <xdr:col>1</xdr:col>
      <xdr:colOff>3272792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1" y="200025"/>
          <a:ext cx="1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19050</xdr:rowOff>
    </xdr:from>
    <xdr:to>
      <xdr:col>6</xdr:col>
      <xdr:colOff>802005</xdr:colOff>
      <xdr:row>5</xdr:row>
      <xdr:rowOff>156210</xdr:rowOff>
    </xdr:to>
    <xdr:pic>
      <xdr:nvPicPr>
        <xdr:cNvPr id="7" name="Picture 6" descr="Return to Homepage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19075"/>
          <a:ext cx="25812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1590675</xdr:colOff>
          <xdr:row>0</xdr:row>
          <xdr:rowOff>257175</xdr:rowOff>
        </xdr:from>
        <xdr:to>
          <xdr:col>2</xdr:col>
          <xdr:colOff>2886075</xdr:colOff>
          <xdr:row>2</xdr:row>
          <xdr:rowOff>419100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0</xdr:row>
      <xdr:rowOff>152399</xdr:rowOff>
    </xdr:from>
    <xdr:to>
      <xdr:col>10</xdr:col>
      <xdr:colOff>203200</xdr:colOff>
      <xdr:row>2</xdr:row>
      <xdr:rowOff>295274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72100" y="152399"/>
          <a:ext cx="755650" cy="10191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5" name="Picture 4" descr="Bank of Namibia 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0525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6" name="Picture 1" descr="Bank of Namibia Log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8125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0</xdr:row>
      <xdr:rowOff>152399</xdr:rowOff>
    </xdr:from>
    <xdr:to>
      <xdr:col>10</xdr:col>
      <xdr:colOff>203200</xdr:colOff>
      <xdr:row>2</xdr:row>
      <xdr:rowOff>295274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400-0000022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89525" y="152399"/>
          <a:ext cx="749300" cy="10318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1520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0</xdr:row>
      <xdr:rowOff>161925</xdr:rowOff>
    </xdr:from>
    <xdr:to>
      <xdr:col>15</xdr:col>
      <xdr:colOff>238125</xdr:colOff>
      <xdr:row>3</xdr:row>
      <xdr:rowOff>28575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61925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7755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9255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5257800</xdr:colOff>
      <xdr:row>0</xdr:row>
      <xdr:rowOff>142875</xdr:rowOff>
    </xdr:from>
    <xdr:to>
      <xdr:col>2</xdr:col>
      <xdr:colOff>85725</xdr:colOff>
      <xdr:row>3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42875"/>
          <a:ext cx="25241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2133600</xdr:colOff>
      <xdr:row>0</xdr:row>
      <xdr:rowOff>0</xdr:rowOff>
    </xdr:from>
    <xdr:to>
      <xdr:col>5</xdr:col>
      <xdr:colOff>2476500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2133600</xdr:colOff>
      <xdr:row>0</xdr:row>
      <xdr:rowOff>0</xdr:rowOff>
    </xdr:from>
    <xdr:to>
      <xdr:col>11</xdr:col>
      <xdr:colOff>2476500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1145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0</xdr:row>
          <xdr:rowOff>114300</xdr:rowOff>
        </xdr:from>
        <xdr:to>
          <xdr:col>5</xdr:col>
          <xdr:colOff>171450</xdr:colOff>
          <xdr:row>2</xdr:row>
          <xdr:rowOff>419100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2133600</xdr:colOff>
      <xdr:row>0</xdr:row>
      <xdr:rowOff>0</xdr:rowOff>
    </xdr:from>
    <xdr:to>
      <xdr:col>5</xdr:col>
      <xdr:colOff>2476500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2133600</xdr:colOff>
      <xdr:row>0</xdr:row>
      <xdr:rowOff>0</xdr:rowOff>
    </xdr:from>
    <xdr:to>
      <xdr:col>11</xdr:col>
      <xdr:colOff>2476500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0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0</xdr:row>
          <xdr:rowOff>266700</xdr:rowOff>
        </xdr:from>
        <xdr:to>
          <xdr:col>6</xdr:col>
          <xdr:colOff>904875</xdr:colOff>
          <xdr:row>3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0/BIR%20610%20Liquid%20Ass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9/BIR%20610%20Liquid%20Ass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0/BIR%20610%20Liquid%20Ass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1/BIR%20610%20Liquid%20Assets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OUTPUT%20TABLES\2022\BIR%20610%20Liquid%20Assets.xls" TargetMode="External"/><Relationship Id="rId1" Type="http://schemas.openxmlformats.org/officeDocument/2006/relationships/externalLinkPath" Target="/Supervison/Reg&amp;anal/OUTPUT%20TABLES/2022/BIR%20610%20Liquid%20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1/BIR%20610%20Liquid%20Asse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2/BIR%20610%20Liquid%20Asse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3/BIR%20610%20Liquid%20Asse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4/BIR%20610%20Liquid%20Ass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5/BIR%20610%20Liquid%20Asse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6/BIR%20610%20Liquid%20Asse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7/BIR%20610%20Liquid%20Asse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8/BIR%20610%20Liquid%20Ass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ANK"/>
      <sheetName val="STDB"/>
      <sheetName val="FNB"/>
      <sheetName val="FIDES"/>
      <sheetName val="CBON"/>
      <sheetName val="NEDB"/>
    </sheetNames>
    <sheetDataSet>
      <sheetData sheetId="0">
        <row r="9">
          <cell r="E9">
            <v>40250655</v>
          </cell>
          <cell r="F9">
            <v>39806789</v>
          </cell>
          <cell r="G9">
            <v>40318275</v>
          </cell>
          <cell r="H9">
            <v>41631338</v>
          </cell>
          <cell r="I9">
            <v>42397383</v>
          </cell>
          <cell r="J9">
            <v>42523199</v>
          </cell>
          <cell r="K9">
            <v>41417191</v>
          </cell>
          <cell r="L9">
            <v>41102285</v>
          </cell>
          <cell r="M9">
            <v>42568659</v>
          </cell>
          <cell r="N9">
            <v>42894497</v>
          </cell>
          <cell r="O9">
            <v>43445129</v>
          </cell>
          <cell r="P9">
            <v>43751963</v>
          </cell>
        </row>
        <row r="10">
          <cell r="E10">
            <v>729731</v>
          </cell>
          <cell r="F10">
            <v>720976</v>
          </cell>
          <cell r="G10">
            <v>822560</v>
          </cell>
          <cell r="H10">
            <v>760777</v>
          </cell>
          <cell r="I10">
            <v>743761</v>
          </cell>
          <cell r="J10">
            <v>777717</v>
          </cell>
          <cell r="K10">
            <v>715740</v>
          </cell>
          <cell r="L10">
            <v>666291</v>
          </cell>
          <cell r="M10">
            <v>668992</v>
          </cell>
          <cell r="N10">
            <v>672913</v>
          </cell>
          <cell r="O10">
            <v>679666</v>
          </cell>
          <cell r="P10">
            <v>678071</v>
          </cell>
        </row>
        <row r="11">
          <cell r="E11">
            <v>2220809</v>
          </cell>
          <cell r="F11">
            <v>2451690</v>
          </cell>
          <cell r="G11">
            <v>1873178</v>
          </cell>
          <cell r="H11">
            <v>1803776</v>
          </cell>
          <cell r="I11">
            <v>2033334</v>
          </cell>
          <cell r="J11">
            <v>2047921</v>
          </cell>
          <cell r="K11">
            <v>2177087</v>
          </cell>
          <cell r="L11">
            <v>1358599</v>
          </cell>
          <cell r="M11">
            <v>1535674</v>
          </cell>
          <cell r="N11">
            <v>1320409</v>
          </cell>
          <cell r="O11">
            <v>1399169</v>
          </cell>
          <cell r="P11">
            <v>1509261</v>
          </cell>
        </row>
        <row r="15">
          <cell r="E15">
            <v>397097</v>
          </cell>
          <cell r="F15">
            <v>380049</v>
          </cell>
          <cell r="G15">
            <v>428701</v>
          </cell>
          <cell r="H15">
            <v>414260</v>
          </cell>
          <cell r="I15">
            <v>428269</v>
          </cell>
          <cell r="J15">
            <v>422693</v>
          </cell>
          <cell r="K15">
            <v>426018</v>
          </cell>
          <cell r="L15">
            <v>456256</v>
          </cell>
          <cell r="M15">
            <v>448505</v>
          </cell>
          <cell r="N15">
            <v>453443</v>
          </cell>
          <cell r="O15">
            <v>460503</v>
          </cell>
          <cell r="P15">
            <v>511807</v>
          </cell>
        </row>
        <row r="16">
          <cell r="E16">
            <v>386321</v>
          </cell>
          <cell r="F16">
            <v>398439</v>
          </cell>
          <cell r="G16">
            <v>798732</v>
          </cell>
          <cell r="H16">
            <v>997372</v>
          </cell>
          <cell r="I16">
            <v>1413007</v>
          </cell>
          <cell r="J16">
            <v>626273</v>
          </cell>
          <cell r="K16">
            <v>737150</v>
          </cell>
          <cell r="L16">
            <v>820654</v>
          </cell>
          <cell r="M16">
            <v>841384</v>
          </cell>
          <cell r="N16">
            <v>1181801</v>
          </cell>
          <cell r="O16">
            <v>1289289</v>
          </cell>
          <cell r="P16">
            <v>941864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1794699</v>
          </cell>
          <cell r="F18">
            <v>1874771</v>
          </cell>
          <cell r="G18">
            <v>1877947</v>
          </cell>
          <cell r="H18">
            <v>1850069</v>
          </cell>
          <cell r="I18">
            <v>1925120</v>
          </cell>
          <cell r="J18">
            <v>1728548</v>
          </cell>
          <cell r="K18">
            <v>1495618</v>
          </cell>
          <cell r="L18">
            <v>1393354</v>
          </cell>
          <cell r="M18">
            <v>1379350</v>
          </cell>
          <cell r="N18">
            <v>1580513</v>
          </cell>
          <cell r="O18">
            <v>1608731</v>
          </cell>
          <cell r="P18">
            <v>1660212</v>
          </cell>
        </row>
        <row r="19">
          <cell r="E19">
            <v>1371992</v>
          </cell>
          <cell r="F19">
            <v>1403699</v>
          </cell>
          <cell r="G19">
            <v>1541642</v>
          </cell>
          <cell r="H19">
            <v>1517910</v>
          </cell>
          <cell r="I19">
            <v>1469240</v>
          </cell>
          <cell r="J19">
            <v>1467077</v>
          </cell>
          <cell r="K19">
            <v>1569781</v>
          </cell>
          <cell r="L19">
            <v>1572563</v>
          </cell>
          <cell r="M19">
            <v>1647173</v>
          </cell>
          <cell r="N19">
            <v>1642090</v>
          </cell>
          <cell r="O19">
            <v>1663636</v>
          </cell>
          <cell r="P19">
            <v>1740050</v>
          </cell>
        </row>
        <row r="20">
          <cell r="E20">
            <v>433701</v>
          </cell>
          <cell r="F20">
            <v>431442</v>
          </cell>
          <cell r="G20">
            <v>450078</v>
          </cell>
          <cell r="H20">
            <v>456070</v>
          </cell>
          <cell r="I20">
            <v>450091</v>
          </cell>
          <cell r="J20">
            <v>431722</v>
          </cell>
          <cell r="K20">
            <v>412835</v>
          </cell>
          <cell r="L20">
            <v>455573</v>
          </cell>
          <cell r="M20">
            <v>475922</v>
          </cell>
          <cell r="N20">
            <v>466015</v>
          </cell>
          <cell r="O20">
            <v>440019</v>
          </cell>
          <cell r="P20">
            <v>444755</v>
          </cell>
        </row>
        <row r="21">
          <cell r="E21">
            <v>9966</v>
          </cell>
          <cell r="F21">
            <v>9966</v>
          </cell>
          <cell r="G21">
            <v>9966</v>
          </cell>
          <cell r="H21">
            <v>9966</v>
          </cell>
          <cell r="I21">
            <v>9966</v>
          </cell>
          <cell r="J21">
            <v>9966</v>
          </cell>
          <cell r="K21">
            <v>9966</v>
          </cell>
          <cell r="L21">
            <v>9966</v>
          </cell>
          <cell r="M21">
            <v>9966</v>
          </cell>
          <cell r="N21">
            <v>9966</v>
          </cell>
          <cell r="O21">
            <v>9966</v>
          </cell>
          <cell r="P21">
            <v>9966</v>
          </cell>
        </row>
        <row r="22">
          <cell r="E22">
            <v>50000</v>
          </cell>
          <cell r="F22">
            <v>22036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18290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254164</v>
          </cell>
          <cell r="F28">
            <v>297412</v>
          </cell>
          <cell r="G28">
            <v>192715</v>
          </cell>
          <cell r="H28">
            <v>217739</v>
          </cell>
          <cell r="I28">
            <v>193992</v>
          </cell>
          <cell r="J28">
            <v>278315</v>
          </cell>
          <cell r="K28">
            <v>347278</v>
          </cell>
          <cell r="L28">
            <v>192067</v>
          </cell>
          <cell r="M28">
            <v>169542</v>
          </cell>
          <cell r="N28">
            <v>140416</v>
          </cell>
          <cell r="O28">
            <v>316200</v>
          </cell>
          <cell r="P28">
            <v>191615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CBON"/>
      <sheetName val="STDB"/>
      <sheetName val="FNB"/>
      <sheetName val="ATL"/>
      <sheetName val="TBN"/>
      <sheetName val="BIC"/>
      <sheetName val="LBN"/>
    </sheetNames>
    <sheetDataSet>
      <sheetData sheetId="0">
        <row r="9">
          <cell r="E9">
            <v>102510546.84971148</v>
          </cell>
          <cell r="F9">
            <v>100228944.30768692</v>
          </cell>
          <cell r="G9">
            <v>102848341.4662137</v>
          </cell>
          <cell r="H9">
            <v>105488555.29130928</v>
          </cell>
          <cell r="I9">
            <v>107545527.93109669</v>
          </cell>
          <cell r="J9">
            <v>109602179.24323837</v>
          </cell>
          <cell r="K9">
            <v>111114885.42916901</v>
          </cell>
          <cell r="L9">
            <v>107702911.99946147</v>
          </cell>
          <cell r="M9">
            <v>109710872.93887898</v>
          </cell>
          <cell r="N9">
            <v>109781319.245681</v>
          </cell>
          <cell r="O9">
            <v>110592009.59655291</v>
          </cell>
          <cell r="P9">
            <v>112444249.28993499</v>
          </cell>
        </row>
        <row r="10">
          <cell r="E10">
            <v>8711365.0734796785</v>
          </cell>
          <cell r="F10">
            <v>9228418.6548080631</v>
          </cell>
          <cell r="G10">
            <v>9756799.033006072</v>
          </cell>
          <cell r="H10">
            <v>8447985.8415432256</v>
          </cell>
          <cell r="I10">
            <v>8469445.1021806672</v>
          </cell>
          <cell r="J10">
            <v>8529527.3801170979</v>
          </cell>
          <cell r="K10">
            <v>8343244.0940069994</v>
          </cell>
          <cell r="L10">
            <v>9365176.5615835469</v>
          </cell>
          <cell r="M10">
            <v>9237903.3592535481</v>
          </cell>
          <cell r="N10">
            <v>9201297.1354786642</v>
          </cell>
          <cell r="O10">
            <v>9325908.9755867738</v>
          </cell>
          <cell r="P10">
            <v>8664399.4142293334</v>
          </cell>
        </row>
        <row r="11">
          <cell r="E11">
            <v>4729621.4668011954</v>
          </cell>
          <cell r="F11">
            <v>4026210.5271416102</v>
          </cell>
          <cell r="G11">
            <v>5076203.4925244488</v>
          </cell>
          <cell r="H11">
            <v>4499063.7196738711</v>
          </cell>
          <cell r="I11">
            <v>3414982.1378330002</v>
          </cell>
          <cell r="J11">
            <v>3404175.6778706419</v>
          </cell>
          <cell r="K11">
            <v>3464705.254846687</v>
          </cell>
          <cell r="L11">
            <v>3133785.1929512909</v>
          </cell>
          <cell r="M11">
            <v>5284605.5778170964</v>
          </cell>
          <cell r="N11">
            <v>4582123.3838630002</v>
          </cell>
          <cell r="O11">
            <v>3805593.4732203111</v>
          </cell>
          <cell r="P11">
            <v>4024905.5027039992</v>
          </cell>
        </row>
        <row r="15">
          <cell r="E15">
            <v>1752709.5871816124</v>
          </cell>
          <cell r="F15">
            <v>1664072.0199417856</v>
          </cell>
          <cell r="G15">
            <v>1656743.472293871</v>
          </cell>
          <cell r="H15">
            <v>1560175.3559380001</v>
          </cell>
          <cell r="I15">
            <v>1399458.1749522581</v>
          </cell>
          <cell r="J15">
            <v>1308463.6199243334</v>
          </cell>
          <cell r="K15">
            <v>1294866.0388064517</v>
          </cell>
          <cell r="L15">
            <v>1376977.7314619354</v>
          </cell>
          <cell r="M15">
            <v>1329231.6818210001</v>
          </cell>
          <cell r="N15">
            <v>1392751.2670658063</v>
          </cell>
          <cell r="O15">
            <v>1485129.6069426667</v>
          </cell>
          <cell r="P15">
            <v>1490063.0259845159</v>
          </cell>
        </row>
        <row r="16">
          <cell r="E16">
            <v>1743192.0572796774</v>
          </cell>
          <cell r="F16">
            <v>1907578.9493225</v>
          </cell>
          <cell r="G16">
            <v>2863842.4662974193</v>
          </cell>
          <cell r="H16">
            <v>2349959.5159259997</v>
          </cell>
          <cell r="I16">
            <v>2342271.9025361291</v>
          </cell>
          <cell r="J16">
            <v>1905316.3060783334</v>
          </cell>
          <cell r="K16">
            <v>2963634.1830058061</v>
          </cell>
          <cell r="L16">
            <v>1934036.670595302</v>
          </cell>
          <cell r="M16">
            <v>1483457.5170229999</v>
          </cell>
          <cell r="N16">
            <v>1307422.0592125806</v>
          </cell>
          <cell r="O16">
            <v>1403700.0584693332</v>
          </cell>
          <cell r="P16">
            <v>1355450.8594910945</v>
          </cell>
        </row>
        <row r="17">
          <cell r="E17">
            <v>256.69847290322593</v>
          </cell>
          <cell r="F17">
            <v>486</v>
          </cell>
          <cell r="G17">
            <v>845</v>
          </cell>
          <cell r="H17">
            <v>233.26476333333338</v>
          </cell>
          <cell r="I17">
            <v>238</v>
          </cell>
          <cell r="J17">
            <v>22904.134999999998</v>
          </cell>
          <cell r="K17">
            <v>254.4007583870966</v>
          </cell>
          <cell r="L17">
            <v>334</v>
          </cell>
          <cell r="M17">
            <v>12863.746666666666</v>
          </cell>
          <cell r="N17">
            <v>359</v>
          </cell>
          <cell r="O17">
            <v>370</v>
          </cell>
          <cell r="P17">
            <v>66442.562843225809</v>
          </cell>
        </row>
        <row r="18">
          <cell r="E18">
            <v>21551.83870967742</v>
          </cell>
          <cell r="F18">
            <v>158928.57142857142</v>
          </cell>
          <cell r="G18">
            <v>471752.87096774194</v>
          </cell>
          <cell r="H18">
            <v>650080</v>
          </cell>
          <cell r="I18">
            <v>1274533.4838709678</v>
          </cell>
          <cell r="J18">
            <v>1056071</v>
          </cell>
          <cell r="K18">
            <v>555150.03225806449</v>
          </cell>
          <cell r="L18">
            <v>641810.93548387091</v>
          </cell>
          <cell r="M18">
            <v>525820.33333333337</v>
          </cell>
          <cell r="N18">
            <v>809929.70967741939</v>
          </cell>
          <cell r="O18">
            <v>164995</v>
          </cell>
          <cell r="P18">
            <v>0</v>
          </cell>
        </row>
        <row r="19">
          <cell r="E19">
            <v>8666912.2957396787</v>
          </cell>
          <cell r="F19">
            <v>9891460.6428571437</v>
          </cell>
          <cell r="G19">
            <v>10434100.709677421</v>
          </cell>
          <cell r="H19">
            <v>11137465.54435</v>
          </cell>
          <cell r="I19">
            <v>11151829.096774194</v>
          </cell>
          <cell r="J19">
            <v>10726084.610000333</v>
          </cell>
          <cell r="K19">
            <v>10876879.387096774</v>
          </cell>
          <cell r="L19">
            <v>11769288.232532904</v>
          </cell>
          <cell r="M19">
            <v>11687694.361637333</v>
          </cell>
          <cell r="N19">
            <v>11916101.806451613</v>
          </cell>
          <cell r="O19">
            <v>12165601</v>
          </cell>
          <cell r="P19">
            <v>11426222.906848257</v>
          </cell>
        </row>
        <row r="20">
          <cell r="E20">
            <v>3733384.7168975803</v>
          </cell>
          <cell r="F20">
            <v>3693827.9206475001</v>
          </cell>
          <cell r="G20">
            <v>3665755.3225806449</v>
          </cell>
          <cell r="H20">
            <v>3739591.333333333</v>
          </cell>
          <cell r="I20">
            <v>3848272.8419354837</v>
          </cell>
          <cell r="J20">
            <v>4093512.333333333</v>
          </cell>
          <cell r="K20">
            <v>4220936.0322580645</v>
          </cell>
          <cell r="L20">
            <v>4375598.8709677421</v>
          </cell>
          <cell r="M20">
            <v>4509160.666666666</v>
          </cell>
          <cell r="N20">
            <v>4465610.1935483869</v>
          </cell>
          <cell r="O20">
            <v>4371944</v>
          </cell>
          <cell r="P20">
            <v>4392459.1290322579</v>
          </cell>
        </row>
        <row r="21">
          <cell r="E21">
            <v>71225</v>
          </cell>
          <cell r="F21">
            <v>71225</v>
          </cell>
          <cell r="G21">
            <v>71225</v>
          </cell>
          <cell r="H21">
            <v>69380</v>
          </cell>
          <cell r="I21">
            <v>69175</v>
          </cell>
          <cell r="J21">
            <v>69175</v>
          </cell>
          <cell r="K21">
            <v>69175</v>
          </cell>
          <cell r="L21">
            <v>69175</v>
          </cell>
          <cell r="M21">
            <v>69175</v>
          </cell>
          <cell r="N21">
            <v>67323.387096774197</v>
          </cell>
          <cell r="O21">
            <v>67125</v>
          </cell>
          <cell r="P21">
            <v>67125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375335.35178935493</v>
          </cell>
          <cell r="F28">
            <v>329827.92585357145</v>
          </cell>
          <cell r="G28">
            <v>495280.93548387097</v>
          </cell>
          <cell r="H28">
            <v>423422.52165033331</v>
          </cell>
          <cell r="I28">
            <v>552283</v>
          </cell>
          <cell r="J28">
            <v>279530.34941799997</v>
          </cell>
          <cell r="K28">
            <v>194101.44345612903</v>
          </cell>
          <cell r="L28">
            <v>216850.48812645162</v>
          </cell>
          <cell r="M28">
            <v>351762</v>
          </cell>
          <cell r="N28">
            <v>233202.39798838709</v>
          </cell>
          <cell r="O28">
            <v>249183</v>
          </cell>
          <cell r="P28">
            <v>270874.3548387097</v>
          </cell>
        </row>
        <row r="30">
          <cell r="E30">
            <v>97664.30511161295</v>
          </cell>
          <cell r="F30">
            <v>94325</v>
          </cell>
          <cell r="G30">
            <v>87303</v>
          </cell>
          <cell r="H30">
            <v>89887</v>
          </cell>
          <cell r="I30">
            <v>128555</v>
          </cell>
          <cell r="J30">
            <v>206122.27733666665</v>
          </cell>
          <cell r="K30">
            <v>183956</v>
          </cell>
          <cell r="L30">
            <v>165377.15934419355</v>
          </cell>
          <cell r="M30">
            <v>178465</v>
          </cell>
          <cell r="N30">
            <v>172781</v>
          </cell>
          <cell r="O30">
            <v>76703</v>
          </cell>
          <cell r="P30">
            <v>120848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FNB"/>
      <sheetName val="BWHK"/>
      <sheetName val="STDB"/>
      <sheetName val="NEDB"/>
      <sheetName val="ATL"/>
      <sheetName val="TBN"/>
      <sheetName val="BIC"/>
      <sheetName val="LBN"/>
    </sheetNames>
    <sheetDataSet>
      <sheetData sheetId="0">
        <row r="9">
          <cell r="E9">
            <v>110866821.05262968</v>
          </cell>
          <cell r="F9">
            <v>110931609.24233936</v>
          </cell>
          <cell r="G9">
            <v>110583775.10222551</v>
          </cell>
          <cell r="H9">
            <v>109225825.32978806</v>
          </cell>
          <cell r="I9">
            <v>113647381.26148367</v>
          </cell>
          <cell r="J9">
            <v>115747713.81589547</v>
          </cell>
          <cell r="K9">
            <v>117435499.08916757</v>
          </cell>
          <cell r="L9">
            <v>116777175.92404614</v>
          </cell>
          <cell r="M9">
            <v>116743571.48374745</v>
          </cell>
          <cell r="N9">
            <v>116522880.85957067</v>
          </cell>
          <cell r="O9">
            <v>116738920.36106388</v>
          </cell>
          <cell r="P9">
            <v>116153862.72515762</v>
          </cell>
        </row>
        <row r="10">
          <cell r="E10">
            <v>8407683.737173548</v>
          </cell>
          <cell r="F10">
            <v>8881117.114674516</v>
          </cell>
          <cell r="G10">
            <v>8940039.5188341383</v>
          </cell>
          <cell r="H10">
            <v>8506577.8727925811</v>
          </cell>
          <cell r="I10">
            <v>7652839.5699150003</v>
          </cell>
          <cell r="J10">
            <v>7565947.6524432264</v>
          </cell>
          <cell r="K10">
            <v>7613189.5348096658</v>
          </cell>
          <cell r="L10">
            <v>7712298.2624203227</v>
          </cell>
          <cell r="M10">
            <v>7757850.9699154841</v>
          </cell>
          <cell r="N10">
            <v>7387507.3774343347</v>
          </cell>
          <cell r="O10">
            <v>7200428.3756919345</v>
          </cell>
          <cell r="P10">
            <v>7311330.9486353323</v>
          </cell>
        </row>
        <row r="11">
          <cell r="E11">
            <v>3836142.0099845165</v>
          </cell>
          <cell r="F11">
            <v>3882989.7198754847</v>
          </cell>
          <cell r="G11">
            <v>4035073.0613575862</v>
          </cell>
          <cell r="H11">
            <v>5092858.2593174204</v>
          </cell>
          <cell r="I11">
            <v>5437318.665314002</v>
          </cell>
          <cell r="J11">
            <v>5858152.8240329009</v>
          </cell>
          <cell r="K11">
            <v>4809320.3073720057</v>
          </cell>
          <cell r="L11">
            <v>4330603.7983912844</v>
          </cell>
          <cell r="M11">
            <v>4343277.853465802</v>
          </cell>
          <cell r="N11">
            <v>4257940.7124119969</v>
          </cell>
          <cell r="O11">
            <v>4269595.9512261255</v>
          </cell>
          <cell r="P11">
            <v>4371905.1396760121</v>
          </cell>
        </row>
        <row r="15">
          <cell r="E15">
            <v>1368158.8701729029</v>
          </cell>
          <cell r="F15">
            <v>1282272.1208344828</v>
          </cell>
          <cell r="G15">
            <v>1222555.2451958065</v>
          </cell>
          <cell r="H15">
            <v>1196868.0188789999</v>
          </cell>
          <cell r="I15">
            <v>1234894.7463990322</v>
          </cell>
          <cell r="J15">
            <v>1241129.2601803336</v>
          </cell>
          <cell r="K15">
            <v>1285518.1875187098</v>
          </cell>
          <cell r="L15">
            <v>1248354.2293451615</v>
          </cell>
          <cell r="M15">
            <v>1266594.5676693334</v>
          </cell>
          <cell r="N15">
            <v>1218999.5036319355</v>
          </cell>
          <cell r="O15">
            <v>1362792.8283133332</v>
          </cell>
          <cell r="P15">
            <v>1453790.8705316125</v>
          </cell>
        </row>
        <row r="16">
          <cell r="E16">
            <v>1140880.7848035484</v>
          </cell>
          <cell r="F16">
            <v>780198.92485482758</v>
          </cell>
          <cell r="G16">
            <v>1549891.7273058065</v>
          </cell>
          <cell r="H16">
            <v>3168354.794362667</v>
          </cell>
          <cell r="I16">
            <v>2668799.278977742</v>
          </cell>
          <cell r="J16">
            <v>1738245.331616</v>
          </cell>
          <cell r="K16">
            <v>1644300.9191954336</v>
          </cell>
          <cell r="L16">
            <v>1266984.0071619356</v>
          </cell>
          <cell r="M16">
            <v>1241852.6559150002</v>
          </cell>
          <cell r="N16">
            <v>1505777.914831613</v>
          </cell>
          <cell r="O16">
            <v>1354915.0607026669</v>
          </cell>
          <cell r="P16">
            <v>1370618.4751990323</v>
          </cell>
        </row>
        <row r="17">
          <cell r="E17">
            <v>14646.628892258068</v>
          </cell>
          <cell r="F17">
            <v>13295.30239480381</v>
          </cell>
          <cell r="G17">
            <v>19003.938981612904</v>
          </cell>
          <cell r="H17">
            <v>7783.3303199999946</v>
          </cell>
          <cell r="I17">
            <v>8493.7428499999951</v>
          </cell>
          <cell r="J17">
            <v>23248.967060000003</v>
          </cell>
          <cell r="K17">
            <v>6285.7406399999954</v>
          </cell>
          <cell r="L17">
            <v>16627.962432580647</v>
          </cell>
          <cell r="M17">
            <v>90936.882063333323</v>
          </cell>
          <cell r="N17">
            <v>5907.2864199999967</v>
          </cell>
          <cell r="O17">
            <v>7129.0421999999971</v>
          </cell>
          <cell r="P17">
            <v>44164.255761290326</v>
          </cell>
        </row>
        <row r="18">
          <cell r="E18">
            <v>0</v>
          </cell>
          <cell r="F18">
            <v>0</v>
          </cell>
          <cell r="G18">
            <v>18595</v>
          </cell>
          <cell r="H18">
            <v>224210</v>
          </cell>
          <cell r="I18">
            <v>180944</v>
          </cell>
          <cell r="J18">
            <v>431574.66666666663</v>
          </cell>
          <cell r="K18">
            <v>501483.90322580648</v>
          </cell>
          <cell r="L18">
            <v>593488.58064516133</v>
          </cell>
          <cell r="M18">
            <v>320000</v>
          </cell>
          <cell r="N18">
            <v>487903.22580645164</v>
          </cell>
          <cell r="O18">
            <v>366666.66666666669</v>
          </cell>
          <cell r="P18">
            <v>48387.096774193546</v>
          </cell>
        </row>
        <row r="19">
          <cell r="E19">
            <v>11494821.142591372</v>
          </cell>
          <cell r="F19">
            <v>11270371.104349893</v>
          </cell>
          <cell r="G19">
            <v>10924256.604644354</v>
          </cell>
          <cell r="I19">
            <v>13190055.622629192</v>
          </cell>
          <cell r="J19">
            <v>13086044.133350831</v>
          </cell>
          <cell r="K19">
            <v>12654307.971776256</v>
          </cell>
          <cell r="L19">
            <v>11987050.876158556</v>
          </cell>
          <cell r="M19">
            <v>11472118.396887342</v>
          </cell>
          <cell r="N19">
            <v>11222804.161234485</v>
          </cell>
          <cell r="O19">
            <v>11262735.967201643</v>
          </cell>
          <cell r="P19">
            <v>11591619.395331057</v>
          </cell>
        </row>
        <row r="20">
          <cell r="E20">
            <v>4465500.1935483869</v>
          </cell>
          <cell r="F20">
            <v>4660676.2068965519</v>
          </cell>
          <cell r="G20">
            <v>4700748.3548387103</v>
          </cell>
          <cell r="I20">
            <v>4761341.4516129028</v>
          </cell>
          <cell r="J20">
            <v>4793392.1666399464</v>
          </cell>
          <cell r="K20">
            <v>5193209.5483578965</v>
          </cell>
          <cell r="L20">
            <v>5321393.0644869292</v>
          </cell>
          <cell r="M20">
            <v>5314879.9999708002</v>
          </cell>
          <cell r="N20">
            <v>5401419.0967637934</v>
          </cell>
          <cell r="O20">
            <v>5399143.3333229329</v>
          </cell>
          <cell r="P20">
            <v>5299163.8858010834</v>
          </cell>
        </row>
        <row r="21">
          <cell r="E21">
            <v>67125</v>
          </cell>
          <cell r="F21">
            <v>67125</v>
          </cell>
          <cell r="G21">
            <v>67125</v>
          </cell>
          <cell r="I21">
            <v>65075</v>
          </cell>
          <cell r="J21">
            <v>65075</v>
          </cell>
          <cell r="K21">
            <v>65075</v>
          </cell>
          <cell r="L21">
            <v>65075</v>
          </cell>
          <cell r="M21">
            <v>65075</v>
          </cell>
          <cell r="N21">
            <v>64347.580645161295</v>
          </cell>
          <cell r="O21">
            <v>63025</v>
          </cell>
          <cell r="P21">
            <v>63025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I22">
            <v>21000</v>
          </cell>
          <cell r="J22">
            <v>21000</v>
          </cell>
          <cell r="K22">
            <v>6096.7741935483873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424243.45161290327</v>
          </cell>
          <cell r="F28">
            <v>189466.62068965519</v>
          </cell>
          <cell r="G28">
            <v>255731.77419354839</v>
          </cell>
          <cell r="I28">
            <v>631107.74193548388</v>
          </cell>
          <cell r="J28">
            <v>781032.66666666663</v>
          </cell>
          <cell r="K28">
            <v>782343.12903225806</v>
          </cell>
          <cell r="L28">
            <v>607090.80645161285</v>
          </cell>
          <cell r="M28">
            <v>325664</v>
          </cell>
          <cell r="N28">
            <v>341634.87096774194</v>
          </cell>
          <cell r="O28">
            <v>256469.66666666666</v>
          </cell>
          <cell r="P28">
            <v>195567.03159129029</v>
          </cell>
        </row>
        <row r="30">
          <cell r="E30">
            <v>114953</v>
          </cell>
          <cell r="F30">
            <v>54938</v>
          </cell>
          <cell r="G30">
            <v>60085</v>
          </cell>
          <cell r="I30">
            <v>91767</v>
          </cell>
          <cell r="J30">
            <v>93928.491171333342</v>
          </cell>
          <cell r="K30">
            <v>93928.491171333342</v>
          </cell>
          <cell r="L30">
            <v>80466</v>
          </cell>
          <cell r="M30">
            <v>89141</v>
          </cell>
          <cell r="N30">
            <v>91507</v>
          </cell>
          <cell r="O30">
            <v>85200</v>
          </cell>
          <cell r="P30">
            <v>88449.753120645168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FNB"/>
      <sheetName val="BWHK"/>
      <sheetName val="STDB"/>
      <sheetName val="NEDB"/>
      <sheetName val="ATL"/>
      <sheetName val="TBN"/>
      <sheetName val="BIC"/>
      <sheetName val="LBN"/>
    </sheetNames>
    <sheetDataSet>
      <sheetData sheetId="0">
        <row r="9">
          <cell r="E9">
            <v>113431803.45453571</v>
          </cell>
          <cell r="F9">
            <v>113086800.95789716</v>
          </cell>
          <cell r="G9">
            <v>112577197.6713917</v>
          </cell>
          <cell r="H9">
            <v>114177086.44839604</v>
          </cell>
          <cell r="I9">
            <v>114838684.35484023</v>
          </cell>
          <cell r="J9">
            <v>111699690.87233207</v>
          </cell>
          <cell r="K9">
            <v>110827453.45151751</v>
          </cell>
          <cell r="L9">
            <v>110555123.53897534</v>
          </cell>
          <cell r="M9">
            <v>112330977.50179708</v>
          </cell>
          <cell r="N9">
            <v>111498667.86313128</v>
          </cell>
          <cell r="O9">
            <v>114289312.54732959</v>
          </cell>
          <cell r="P9">
            <v>115226996.28949486</v>
          </cell>
        </row>
        <row r="10">
          <cell r="E10">
            <v>7683094.1400561295</v>
          </cell>
          <cell r="F10">
            <v>8148957.5958999982</v>
          </cell>
          <cell r="G10">
            <v>7921668.5845389515</v>
          </cell>
          <cell r="H10">
            <v>8169094.8773154849</v>
          </cell>
          <cell r="I10">
            <v>7578235.2154220017</v>
          </cell>
          <cell r="J10">
            <v>8146641.0788461287</v>
          </cell>
          <cell r="K10">
            <v>8401611.4772146679</v>
          </cell>
          <cell r="L10">
            <v>9054101.9983099997</v>
          </cell>
          <cell r="M10">
            <v>8669096.1263616122</v>
          </cell>
          <cell r="N10">
            <v>9158195.7904444523</v>
          </cell>
          <cell r="O10">
            <v>8767345.1527312901</v>
          </cell>
          <cell r="P10">
            <v>8121427.7976563331</v>
          </cell>
        </row>
        <row r="11">
          <cell r="E11">
            <v>4433854.732344253</v>
          </cell>
          <cell r="F11">
            <v>4231919.2462948672</v>
          </cell>
          <cell r="G11">
            <v>4383892.5244103894</v>
          </cell>
          <cell r="H11">
            <v>4515091.2697954699</v>
          </cell>
          <cell r="I11">
            <v>4769392.2968623443</v>
          </cell>
          <cell r="J11">
            <v>3921559.6747316094</v>
          </cell>
          <cell r="K11">
            <v>3806645.8839946603</v>
          </cell>
          <cell r="L11">
            <v>4908331.787902764</v>
          </cell>
          <cell r="M11">
            <v>3477164.0591102606</v>
          </cell>
          <cell r="N11">
            <v>3893541.3282162007</v>
          </cell>
          <cell r="O11">
            <v>3921019.3907338688</v>
          </cell>
          <cell r="P11">
            <v>3977402.785531817</v>
          </cell>
        </row>
        <row r="15">
          <cell r="E15">
            <v>1337047.7637529792</v>
          </cell>
          <cell r="F15">
            <v>1305781.7065692861</v>
          </cell>
          <cell r="G15">
            <v>1419299.584306452</v>
          </cell>
          <cell r="H15">
            <v>1338298.4176</v>
          </cell>
          <cell r="I15">
            <v>1313356.9626061288</v>
          </cell>
          <cell r="J15">
            <v>1248588.3885876667</v>
          </cell>
          <cell r="K15">
            <v>1233407.769143871</v>
          </cell>
          <cell r="L15">
            <v>1282950.3102187098</v>
          </cell>
          <cell r="M15">
            <v>1260671.301468</v>
          </cell>
          <cell r="N15">
            <v>1271761.7150290324</v>
          </cell>
          <cell r="O15">
            <v>1445468.5861373332</v>
          </cell>
          <cell r="P15">
            <v>1579121.8405819354</v>
          </cell>
        </row>
        <row r="16">
          <cell r="E16">
            <v>1277268.6084960154</v>
          </cell>
          <cell r="F16">
            <v>1412174.1474167856</v>
          </cell>
          <cell r="G16">
            <v>2170456.3373396774</v>
          </cell>
          <cell r="H16">
            <v>1501295.809876</v>
          </cell>
          <cell r="I16">
            <v>1282428.9892041935</v>
          </cell>
          <cell r="J16">
            <v>1145232.9208070002</v>
          </cell>
          <cell r="K16">
            <v>1711964.6438351611</v>
          </cell>
          <cell r="L16">
            <v>1289354.2096922584</v>
          </cell>
          <cell r="M16">
            <v>1666599.4771103333</v>
          </cell>
          <cell r="N16">
            <v>1878834.6080293551</v>
          </cell>
          <cell r="O16">
            <v>1882950.4366406666</v>
          </cell>
          <cell r="P16">
            <v>2082460.7831232257</v>
          </cell>
        </row>
        <row r="17">
          <cell r="E17">
            <v>38564.846657096772</v>
          </cell>
          <cell r="F17">
            <v>7685.7991999999967</v>
          </cell>
          <cell r="G17">
            <v>24271.310407419351</v>
          </cell>
          <cell r="H17">
            <v>22540.055873333331</v>
          </cell>
          <cell r="I17">
            <v>7014.5166916129065</v>
          </cell>
          <cell r="J17">
            <v>10459.957773333332</v>
          </cell>
          <cell r="K17">
            <v>12367.303225806452</v>
          </cell>
          <cell r="L17">
            <v>8055.1520600000013</v>
          </cell>
          <cell r="M17">
            <v>8139.6409999999996</v>
          </cell>
          <cell r="N17">
            <v>8655.2239700000009</v>
          </cell>
          <cell r="O17">
            <v>9220.6574999999993</v>
          </cell>
          <cell r="P17">
            <v>11148.196988709684</v>
          </cell>
        </row>
        <row r="18">
          <cell r="E18">
            <v>67741.93548387097</v>
          </cell>
          <cell r="F18">
            <v>351898.96428571426</v>
          </cell>
          <cell r="G18">
            <v>752385.58064516122</v>
          </cell>
          <cell r="H18">
            <v>313333.33333333337</v>
          </cell>
          <cell r="I18">
            <v>24212.709677419356</v>
          </cell>
          <cell r="J18">
            <v>36895.737500000003</v>
          </cell>
          <cell r="K18">
            <v>83611.000472861284</v>
          </cell>
          <cell r="L18">
            <v>85187.077419354842</v>
          </cell>
          <cell r="M18">
            <v>70299</v>
          </cell>
          <cell r="N18">
            <v>136143.93548387097</v>
          </cell>
          <cell r="O18">
            <v>188402</v>
          </cell>
          <cell r="P18">
            <v>55018</v>
          </cell>
        </row>
        <row r="19">
          <cell r="E19">
            <v>11223558.77075721</v>
          </cell>
          <cell r="F19">
            <v>10699469.769625356</v>
          </cell>
          <cell r="G19">
            <v>10976294.277495807</v>
          </cell>
          <cell r="H19">
            <v>11521925.312131666</v>
          </cell>
          <cell r="I19">
            <v>11145902.366842065</v>
          </cell>
          <cell r="J19">
            <v>11343351.91726497</v>
          </cell>
          <cell r="K19">
            <v>12202243.043695014</v>
          </cell>
          <cell r="L19">
            <v>12976359.959959125</v>
          </cell>
          <cell r="M19">
            <v>13452135.423507629</v>
          </cell>
          <cell r="N19">
            <v>13921995.96692672</v>
          </cell>
          <cell r="O19">
            <v>13796802.083012749</v>
          </cell>
          <cell r="P19">
            <v>13629822.652748063</v>
          </cell>
        </row>
        <row r="20">
          <cell r="E20">
            <v>5282553.2598387096</v>
          </cell>
          <cell r="F20">
            <v>5239076.7142857146</v>
          </cell>
          <cell r="G20">
            <v>5436343.4193548393</v>
          </cell>
          <cell r="H20">
            <v>5356633.333333333</v>
          </cell>
          <cell r="I20">
            <v>5321575.7444096617</v>
          </cell>
          <cell r="J20">
            <v>5359275.0191879999</v>
          </cell>
          <cell r="K20">
            <v>5389871.3225806458</v>
          </cell>
          <cell r="L20">
            <v>5381576.2580225291</v>
          </cell>
          <cell r="M20">
            <v>5426870.3332936531</v>
          </cell>
          <cell r="N20">
            <v>5489860.870957342</v>
          </cell>
          <cell r="O20">
            <v>5553213.2666562665</v>
          </cell>
          <cell r="P20">
            <v>5665953.4516129028</v>
          </cell>
        </row>
        <row r="21">
          <cell r="E21">
            <v>63025</v>
          </cell>
          <cell r="F21">
            <v>63025</v>
          </cell>
          <cell r="G21">
            <v>63025</v>
          </cell>
          <cell r="H21">
            <v>63025</v>
          </cell>
          <cell r="I21">
            <v>63025</v>
          </cell>
          <cell r="J21">
            <v>60975</v>
          </cell>
          <cell r="K21">
            <v>60975</v>
          </cell>
          <cell r="L21">
            <v>60975</v>
          </cell>
          <cell r="M21">
            <v>60975</v>
          </cell>
          <cell r="N21">
            <v>41058.870967741939</v>
          </cell>
          <cell r="O21">
            <v>38925</v>
          </cell>
          <cell r="P21">
            <v>38925</v>
          </cell>
        </row>
        <row r="22"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204930.96774193548</v>
          </cell>
          <cell r="F28">
            <v>453021.36814571434</v>
          </cell>
          <cell r="G28">
            <v>127281.08440483872</v>
          </cell>
          <cell r="H28">
            <v>616134.66666666663</v>
          </cell>
          <cell r="I28">
            <v>384227.93548387097</v>
          </cell>
          <cell r="J28">
            <v>421308.84871666663</v>
          </cell>
          <cell r="K28">
            <v>34990.709204558058</v>
          </cell>
          <cell r="L28">
            <v>302056.64516129036</v>
          </cell>
          <cell r="M28">
            <v>204539.66666666669</v>
          </cell>
          <cell r="N28">
            <v>110647.39782032257</v>
          </cell>
          <cell r="O28">
            <v>86259</v>
          </cell>
          <cell r="P28">
            <v>176273.77419354839</v>
          </cell>
        </row>
        <row r="30">
          <cell r="E30">
            <v>89146.218385161294</v>
          </cell>
          <cell r="F30">
            <v>98941.875773928565</v>
          </cell>
          <cell r="G30">
            <v>101254.10479709678</v>
          </cell>
          <cell r="H30">
            <v>97497</v>
          </cell>
          <cell r="I30">
            <v>102292</v>
          </cell>
          <cell r="J30">
            <v>91708.296971000003</v>
          </cell>
          <cell r="K30">
            <v>80485</v>
          </cell>
          <cell r="L30">
            <v>0</v>
          </cell>
          <cell r="M30">
            <v>0</v>
          </cell>
          <cell r="N30">
            <v>132588</v>
          </cell>
          <cell r="O30">
            <v>132658</v>
          </cell>
          <cell r="P30">
            <v>132165.15323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"/>
      <sheetName val="FNB"/>
      <sheetName val="BWHK"/>
      <sheetName val="STDB "/>
      <sheetName val="NEDB"/>
      <sheetName val="ATL"/>
      <sheetName val="TBN"/>
      <sheetName val="BIC"/>
      <sheetName val="LBN"/>
    </sheetNames>
    <sheetDataSet>
      <sheetData sheetId="0">
        <row r="9">
          <cell r="E9">
            <v>118255425.23215097</v>
          </cell>
        </row>
        <row r="14">
          <cell r="E14">
            <v>21511896.369187098</v>
          </cell>
          <cell r="F14">
            <v>21692906.415311787</v>
          </cell>
          <cell r="G14">
            <v>22670324.124274205</v>
          </cell>
          <cell r="H14">
            <v>22844721.487551089</v>
          </cell>
          <cell r="I14">
            <v>23336695.147384584</v>
          </cell>
          <cell r="J14">
            <v>24320905.661401734</v>
          </cell>
          <cell r="K14">
            <v>25481991.875127606</v>
          </cell>
          <cell r="L14">
            <v>24706613.596037097</v>
          </cell>
          <cell r="M14">
            <v>23963882.576234043</v>
          </cell>
          <cell r="N14">
            <v>24323440.57384675</v>
          </cell>
          <cell r="O14">
            <v>24559643.26169081</v>
          </cell>
          <cell r="P14">
            <v>25393764.474386863</v>
          </cell>
        </row>
        <row r="33">
          <cell r="E33">
            <v>32838.63579709678</v>
          </cell>
          <cell r="F33">
            <v>29536.642179693536</v>
          </cell>
          <cell r="G33">
            <v>41859.681831617519</v>
          </cell>
          <cell r="H33">
            <v>23847</v>
          </cell>
          <cell r="I33">
            <v>23847</v>
          </cell>
          <cell r="J33">
            <v>39359.699999999997</v>
          </cell>
          <cell r="K33">
            <v>46842</v>
          </cell>
          <cell r="L33">
            <v>28615</v>
          </cell>
          <cell r="M33">
            <v>120527.2</v>
          </cell>
          <cell r="N33">
            <v>121545.7</v>
          </cell>
          <cell r="O33">
            <v>95232.212854795653</v>
          </cell>
          <cell r="P33">
            <v>101156.29999999999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ANK"/>
      <sheetName val="STDB"/>
      <sheetName val="FNB"/>
      <sheetName val="FIDES"/>
    </sheetNames>
    <sheetDataSet>
      <sheetData sheetId="0">
        <row r="9">
          <cell r="E9">
            <v>44090140</v>
          </cell>
          <cell r="F9">
            <v>43240072</v>
          </cell>
          <cell r="G9">
            <v>43740080</v>
          </cell>
          <cell r="H9">
            <v>43557830</v>
          </cell>
          <cell r="I9">
            <v>44206779</v>
          </cell>
          <cell r="J9">
            <v>45080851</v>
          </cell>
          <cell r="K9">
            <v>44639484</v>
          </cell>
          <cell r="L9">
            <v>45305437</v>
          </cell>
          <cell r="M9">
            <v>47239583</v>
          </cell>
          <cell r="N9">
            <v>47207887</v>
          </cell>
          <cell r="O9">
            <v>47588216</v>
          </cell>
          <cell r="P9">
            <v>48703138</v>
          </cell>
        </row>
        <row r="10">
          <cell r="E10">
            <v>716845</v>
          </cell>
          <cell r="F10">
            <v>732114</v>
          </cell>
          <cell r="G10">
            <v>855865</v>
          </cell>
          <cell r="H10">
            <v>840716</v>
          </cell>
          <cell r="I10">
            <v>877821</v>
          </cell>
          <cell r="J10">
            <v>850446</v>
          </cell>
          <cell r="K10">
            <v>886590</v>
          </cell>
          <cell r="L10">
            <v>775898</v>
          </cell>
          <cell r="M10">
            <v>625087</v>
          </cell>
          <cell r="N10">
            <v>799928</v>
          </cell>
          <cell r="O10">
            <v>685972</v>
          </cell>
          <cell r="P10">
            <v>620721</v>
          </cell>
        </row>
        <row r="11">
          <cell r="E11">
            <v>1368680</v>
          </cell>
          <cell r="F11">
            <v>2043472</v>
          </cell>
          <cell r="G11">
            <v>1342219</v>
          </cell>
          <cell r="H11">
            <v>1596327</v>
          </cell>
          <cell r="I11">
            <v>1830726</v>
          </cell>
          <cell r="J11">
            <v>1843289</v>
          </cell>
          <cell r="K11">
            <v>1412964</v>
          </cell>
          <cell r="L11">
            <v>1360913</v>
          </cell>
          <cell r="M11">
            <v>1435390</v>
          </cell>
          <cell r="N11">
            <v>1671414</v>
          </cell>
          <cell r="O11">
            <v>1778551</v>
          </cell>
          <cell r="P11">
            <v>1790617</v>
          </cell>
        </row>
        <row r="15">
          <cell r="E15">
            <v>459926</v>
          </cell>
          <cell r="F15">
            <v>445472</v>
          </cell>
          <cell r="G15">
            <v>471035</v>
          </cell>
          <cell r="H15">
            <v>492687</v>
          </cell>
          <cell r="I15">
            <v>505397</v>
          </cell>
          <cell r="J15">
            <v>480579</v>
          </cell>
          <cell r="K15">
            <v>462463</v>
          </cell>
          <cell r="L15">
            <v>504827</v>
          </cell>
          <cell r="M15">
            <v>498294</v>
          </cell>
          <cell r="N15">
            <v>515390</v>
          </cell>
          <cell r="O15">
            <v>524759</v>
          </cell>
          <cell r="P15">
            <v>582563</v>
          </cell>
        </row>
        <row r="16">
          <cell r="E16">
            <v>641809</v>
          </cell>
          <cell r="F16">
            <v>602195</v>
          </cell>
          <cell r="G16">
            <v>623212</v>
          </cell>
          <cell r="H16">
            <v>676361</v>
          </cell>
          <cell r="I16">
            <v>956470</v>
          </cell>
          <cell r="J16">
            <v>745082</v>
          </cell>
          <cell r="K16">
            <v>1474813</v>
          </cell>
          <cell r="L16">
            <v>1922287</v>
          </cell>
          <cell r="M16">
            <v>1884944</v>
          </cell>
          <cell r="N16">
            <v>1659531</v>
          </cell>
          <cell r="O16">
            <v>2095490</v>
          </cell>
          <cell r="P16">
            <v>2143185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1624610</v>
          </cell>
          <cell r="F18">
            <v>1487132</v>
          </cell>
          <cell r="G18">
            <v>1425664</v>
          </cell>
          <cell r="H18">
            <v>1033679</v>
          </cell>
          <cell r="I18">
            <v>858131</v>
          </cell>
          <cell r="J18">
            <v>709701</v>
          </cell>
          <cell r="K18">
            <v>428314</v>
          </cell>
          <cell r="L18">
            <v>9032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1895959</v>
          </cell>
          <cell r="F19">
            <v>1932974</v>
          </cell>
          <cell r="G19">
            <v>1998745</v>
          </cell>
          <cell r="H19">
            <v>2205238</v>
          </cell>
          <cell r="I19">
            <v>2371811</v>
          </cell>
          <cell r="J19">
            <v>2478138</v>
          </cell>
          <cell r="K19">
            <v>2642965</v>
          </cell>
          <cell r="L19">
            <v>2673203</v>
          </cell>
          <cell r="M19">
            <v>2733784</v>
          </cell>
          <cell r="N19">
            <v>2983694</v>
          </cell>
          <cell r="O19">
            <v>3417605</v>
          </cell>
          <cell r="P19">
            <v>3763194</v>
          </cell>
        </row>
        <row r="20">
          <cell r="E20">
            <v>477653</v>
          </cell>
          <cell r="F20">
            <v>481373</v>
          </cell>
          <cell r="G20">
            <v>466496</v>
          </cell>
          <cell r="H20">
            <v>507888</v>
          </cell>
          <cell r="I20">
            <v>504497</v>
          </cell>
          <cell r="J20">
            <v>571396</v>
          </cell>
          <cell r="K20">
            <v>539103</v>
          </cell>
          <cell r="L20">
            <v>613215</v>
          </cell>
          <cell r="M20">
            <v>682730</v>
          </cell>
          <cell r="N20">
            <v>606337</v>
          </cell>
          <cell r="O20">
            <v>610929</v>
          </cell>
          <cell r="P20">
            <v>682373</v>
          </cell>
        </row>
        <row r="21">
          <cell r="E21">
            <v>9966</v>
          </cell>
          <cell r="F21">
            <v>9966</v>
          </cell>
          <cell r="G21">
            <v>9966</v>
          </cell>
          <cell r="H21">
            <v>9966</v>
          </cell>
          <cell r="I21">
            <v>9966</v>
          </cell>
          <cell r="J21">
            <v>9966</v>
          </cell>
          <cell r="K21">
            <v>9966</v>
          </cell>
          <cell r="L21">
            <v>9966</v>
          </cell>
          <cell r="M21">
            <v>9966</v>
          </cell>
          <cell r="N21">
            <v>9417</v>
          </cell>
          <cell r="O21">
            <v>8751</v>
          </cell>
          <cell r="P21">
            <v>8751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8">
          <cell r="E28">
            <v>232659</v>
          </cell>
          <cell r="F28">
            <v>252963</v>
          </cell>
          <cell r="G28">
            <v>289340</v>
          </cell>
          <cell r="H28">
            <v>279775</v>
          </cell>
          <cell r="I28">
            <v>432413</v>
          </cell>
          <cell r="J28">
            <v>390658</v>
          </cell>
          <cell r="K28">
            <v>373646</v>
          </cell>
          <cell r="L28">
            <v>331225</v>
          </cell>
          <cell r="M28">
            <v>403000</v>
          </cell>
          <cell r="N28">
            <v>284259</v>
          </cell>
          <cell r="O28">
            <v>273800</v>
          </cell>
          <cell r="P28">
            <v>235226</v>
          </cell>
        </row>
        <row r="30">
          <cell r="E30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50920283</v>
          </cell>
          <cell r="F9">
            <v>49756045</v>
          </cell>
          <cell r="G9">
            <v>49584979</v>
          </cell>
          <cell r="H9">
            <v>50513889</v>
          </cell>
          <cell r="I9">
            <v>51605423</v>
          </cell>
          <cell r="J9">
            <v>51686334</v>
          </cell>
          <cell r="K9">
            <v>53116789</v>
          </cell>
          <cell r="L9">
            <v>52994945</v>
          </cell>
          <cell r="M9">
            <v>53247150</v>
          </cell>
          <cell r="N9">
            <v>54311910</v>
          </cell>
          <cell r="O9">
            <v>55166297</v>
          </cell>
          <cell r="P9">
            <v>55817035</v>
          </cell>
        </row>
        <row r="10">
          <cell r="E10">
            <v>487730</v>
          </cell>
          <cell r="F10">
            <v>445756</v>
          </cell>
          <cell r="G10">
            <v>460686</v>
          </cell>
          <cell r="H10">
            <v>553138</v>
          </cell>
          <cell r="I10">
            <v>563414</v>
          </cell>
          <cell r="J10">
            <v>573962</v>
          </cell>
          <cell r="K10">
            <v>583391</v>
          </cell>
          <cell r="L10">
            <v>517161</v>
          </cell>
          <cell r="M10">
            <v>856965</v>
          </cell>
          <cell r="N10">
            <v>718906</v>
          </cell>
          <cell r="O10">
            <v>746809</v>
          </cell>
          <cell r="P10">
            <v>840204</v>
          </cell>
        </row>
        <row r="11">
          <cell r="E11">
            <v>1768915</v>
          </cell>
          <cell r="F11">
            <v>2197150</v>
          </cell>
          <cell r="G11">
            <v>2551000</v>
          </cell>
          <cell r="H11">
            <v>1753982</v>
          </cell>
          <cell r="I11">
            <v>1998149</v>
          </cell>
          <cell r="J11">
            <v>1897740</v>
          </cell>
          <cell r="K11">
            <v>1687836</v>
          </cell>
          <cell r="L11">
            <v>1702584</v>
          </cell>
          <cell r="M11">
            <v>1746112</v>
          </cell>
          <cell r="N11">
            <v>1665837</v>
          </cell>
          <cell r="O11">
            <v>1810116</v>
          </cell>
          <cell r="P11">
            <v>1795947</v>
          </cell>
        </row>
        <row r="15">
          <cell r="E15">
            <v>498496</v>
          </cell>
          <cell r="F15">
            <v>552113</v>
          </cell>
          <cell r="G15">
            <v>579561</v>
          </cell>
          <cell r="H15">
            <v>632514</v>
          </cell>
          <cell r="I15">
            <v>652370</v>
          </cell>
          <cell r="J15">
            <v>619386</v>
          </cell>
          <cell r="K15">
            <v>633233</v>
          </cell>
          <cell r="L15">
            <v>644802</v>
          </cell>
          <cell r="M15">
            <v>587999</v>
          </cell>
          <cell r="N15">
            <v>623616</v>
          </cell>
          <cell r="O15">
            <v>686162</v>
          </cell>
          <cell r="P15">
            <v>825194</v>
          </cell>
        </row>
        <row r="16">
          <cell r="E16">
            <v>835619</v>
          </cell>
          <cell r="F16">
            <v>766995</v>
          </cell>
          <cell r="G16">
            <v>836524</v>
          </cell>
          <cell r="H16">
            <v>783233</v>
          </cell>
          <cell r="I16">
            <v>1078613</v>
          </cell>
          <cell r="J16">
            <v>1398205</v>
          </cell>
          <cell r="K16">
            <v>1244788</v>
          </cell>
          <cell r="L16">
            <v>1149076</v>
          </cell>
          <cell r="M16">
            <v>1221111</v>
          </cell>
          <cell r="N16">
            <v>1225809</v>
          </cell>
          <cell r="O16">
            <v>976292</v>
          </cell>
          <cell r="P16">
            <v>1313839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3862279</v>
          </cell>
          <cell r="F19">
            <v>3959488</v>
          </cell>
          <cell r="G19">
            <v>3993452</v>
          </cell>
          <cell r="H19">
            <v>3722022</v>
          </cell>
          <cell r="I19">
            <v>3738598</v>
          </cell>
          <cell r="J19">
            <v>3730765</v>
          </cell>
          <cell r="K19">
            <v>3750796</v>
          </cell>
          <cell r="L19">
            <v>3888673</v>
          </cell>
          <cell r="M19">
            <v>3955188</v>
          </cell>
          <cell r="N19">
            <v>3756318</v>
          </cell>
          <cell r="O19">
            <v>3883276</v>
          </cell>
          <cell r="P19">
            <v>3945277</v>
          </cell>
        </row>
        <row r="20">
          <cell r="E20">
            <v>648941</v>
          </cell>
          <cell r="F20">
            <v>658362</v>
          </cell>
          <cell r="G20">
            <v>700807</v>
          </cell>
          <cell r="H20">
            <v>702124</v>
          </cell>
          <cell r="I20">
            <v>704885</v>
          </cell>
          <cell r="J20">
            <v>760356</v>
          </cell>
          <cell r="K20">
            <v>769471</v>
          </cell>
          <cell r="L20">
            <v>795646</v>
          </cell>
          <cell r="M20">
            <v>771980</v>
          </cell>
          <cell r="N20">
            <v>850505</v>
          </cell>
          <cell r="O20">
            <v>874724</v>
          </cell>
          <cell r="P20">
            <v>892149</v>
          </cell>
        </row>
        <row r="21">
          <cell r="E21">
            <v>70041</v>
          </cell>
          <cell r="F21">
            <v>13650</v>
          </cell>
          <cell r="G21">
            <v>13650</v>
          </cell>
          <cell r="H21">
            <v>11765</v>
          </cell>
          <cell r="I21">
            <v>11700</v>
          </cell>
          <cell r="J21">
            <v>11700</v>
          </cell>
          <cell r="K21">
            <v>11700</v>
          </cell>
          <cell r="L21">
            <v>11700</v>
          </cell>
          <cell r="M21">
            <v>11700</v>
          </cell>
          <cell r="N21">
            <v>9750</v>
          </cell>
          <cell r="O21">
            <v>9750</v>
          </cell>
          <cell r="P21">
            <v>9750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125862</v>
          </cell>
          <cell r="O24">
            <v>80000</v>
          </cell>
          <cell r="P24">
            <v>5161</v>
          </cell>
        </row>
        <row r="28">
          <cell r="E28">
            <v>213871</v>
          </cell>
          <cell r="F28">
            <v>291899</v>
          </cell>
          <cell r="G28">
            <v>455916</v>
          </cell>
          <cell r="H28">
            <v>548941</v>
          </cell>
          <cell r="I28">
            <v>441788</v>
          </cell>
          <cell r="J28">
            <v>439666</v>
          </cell>
          <cell r="K28">
            <v>433710</v>
          </cell>
          <cell r="L28">
            <v>451370</v>
          </cell>
          <cell r="M28">
            <v>396896</v>
          </cell>
          <cell r="N28">
            <v>423305</v>
          </cell>
          <cell r="O28">
            <v>357896</v>
          </cell>
          <cell r="P28">
            <v>297660</v>
          </cell>
        </row>
        <row r="30">
          <cell r="E30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57856158</v>
          </cell>
          <cell r="F9">
            <v>57745286</v>
          </cell>
          <cell r="G9">
            <v>60111641</v>
          </cell>
          <cell r="H9">
            <v>61115683</v>
          </cell>
          <cell r="I9">
            <v>60718876</v>
          </cell>
          <cell r="J9">
            <v>61389246</v>
          </cell>
          <cell r="K9">
            <v>62064707</v>
          </cell>
          <cell r="L9">
            <v>62268656</v>
          </cell>
          <cell r="M9">
            <v>65325770.129806451</v>
          </cell>
          <cell r="N9">
            <v>65389070.42666667</v>
          </cell>
          <cell r="O9">
            <v>65989926.68016129</v>
          </cell>
          <cell r="P9">
            <v>66148654.933366664</v>
          </cell>
        </row>
        <row r="10">
          <cell r="E10">
            <v>729297</v>
          </cell>
          <cell r="F10">
            <v>773573</v>
          </cell>
          <cell r="G10">
            <v>757978</v>
          </cell>
          <cell r="H10">
            <v>703165</v>
          </cell>
          <cell r="I10">
            <v>767599</v>
          </cell>
          <cell r="J10">
            <v>952826</v>
          </cell>
          <cell r="K10">
            <v>963745</v>
          </cell>
          <cell r="L10">
            <v>1020945</v>
          </cell>
          <cell r="M10">
            <v>1003063.8064516129</v>
          </cell>
          <cell r="N10">
            <v>951958.33333333337</v>
          </cell>
          <cell r="O10">
            <v>955224.19354838715</v>
          </cell>
          <cell r="P10">
            <v>1283869</v>
          </cell>
        </row>
        <row r="11">
          <cell r="E11">
            <v>1852889</v>
          </cell>
          <cell r="F11">
            <v>1639015</v>
          </cell>
          <cell r="G11">
            <v>1869555</v>
          </cell>
          <cell r="H11">
            <v>1932888</v>
          </cell>
          <cell r="I11">
            <v>1973404</v>
          </cell>
          <cell r="J11">
            <v>2258055</v>
          </cell>
          <cell r="K11">
            <v>2815413</v>
          </cell>
          <cell r="L11">
            <v>2192446</v>
          </cell>
          <cell r="M11">
            <v>2306558.4210967743</v>
          </cell>
          <cell r="N11">
            <v>2405895.2390666669</v>
          </cell>
          <cell r="O11">
            <v>2634853.5049999999</v>
          </cell>
          <cell r="P11">
            <v>2786350.3530000001</v>
          </cell>
        </row>
        <row r="15">
          <cell r="E15">
            <v>697663</v>
          </cell>
          <cell r="F15">
            <v>646005</v>
          </cell>
          <cell r="G15">
            <v>741142</v>
          </cell>
          <cell r="H15">
            <v>823721</v>
          </cell>
          <cell r="I15">
            <v>796585</v>
          </cell>
          <cell r="J15">
            <v>780149</v>
          </cell>
          <cell r="K15">
            <v>867238</v>
          </cell>
          <cell r="L15">
            <v>973026</v>
          </cell>
          <cell r="M15">
            <v>924088</v>
          </cell>
          <cell r="N15">
            <v>900000</v>
          </cell>
          <cell r="O15">
            <v>887398</v>
          </cell>
          <cell r="P15">
            <v>1030877</v>
          </cell>
        </row>
        <row r="16">
          <cell r="E16">
            <v>967724</v>
          </cell>
          <cell r="F16">
            <v>1045238</v>
          </cell>
          <cell r="G16">
            <v>1181203</v>
          </cell>
          <cell r="H16">
            <v>937012</v>
          </cell>
          <cell r="I16">
            <v>1081946</v>
          </cell>
          <cell r="J16">
            <v>1265557</v>
          </cell>
          <cell r="K16">
            <v>1912512</v>
          </cell>
          <cell r="L16">
            <v>2062904</v>
          </cell>
          <cell r="M16">
            <v>1434632</v>
          </cell>
          <cell r="N16">
            <v>1135427</v>
          </cell>
          <cell r="O16">
            <v>1070696</v>
          </cell>
          <cell r="P16">
            <v>772318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64670</v>
          </cell>
          <cell r="P18">
            <v>264870</v>
          </cell>
        </row>
        <row r="19">
          <cell r="E19">
            <v>4003899</v>
          </cell>
          <cell r="F19">
            <v>3947709</v>
          </cell>
          <cell r="G19">
            <v>3885475</v>
          </cell>
          <cell r="H19">
            <v>4108517</v>
          </cell>
          <cell r="I19">
            <v>4030442</v>
          </cell>
          <cell r="J19">
            <v>3871981</v>
          </cell>
          <cell r="K19">
            <v>3886202</v>
          </cell>
          <cell r="L19">
            <v>4109004</v>
          </cell>
          <cell r="M19">
            <v>4313714</v>
          </cell>
          <cell r="N19">
            <v>4437514</v>
          </cell>
          <cell r="O19">
            <v>4634143</v>
          </cell>
          <cell r="P19">
            <v>4822250</v>
          </cell>
        </row>
        <row r="20">
          <cell r="E20">
            <v>871902</v>
          </cell>
          <cell r="F20">
            <v>872283</v>
          </cell>
          <cell r="G20">
            <v>878965</v>
          </cell>
          <cell r="H20">
            <v>880381</v>
          </cell>
          <cell r="I20">
            <v>904353</v>
          </cell>
          <cell r="J20">
            <v>917678</v>
          </cell>
          <cell r="K20">
            <v>918449</v>
          </cell>
          <cell r="L20">
            <v>942477</v>
          </cell>
          <cell r="M20">
            <v>996160</v>
          </cell>
          <cell r="N20">
            <v>986902</v>
          </cell>
          <cell r="O20">
            <v>1025824</v>
          </cell>
          <cell r="P20">
            <v>1042536</v>
          </cell>
        </row>
        <row r="21">
          <cell r="E21">
            <v>9750</v>
          </cell>
          <cell r="F21">
            <v>9750</v>
          </cell>
          <cell r="G21">
            <v>9750</v>
          </cell>
          <cell r="H21">
            <v>9750</v>
          </cell>
          <cell r="I21">
            <v>8114</v>
          </cell>
          <cell r="J21">
            <v>7800</v>
          </cell>
          <cell r="K21">
            <v>7800</v>
          </cell>
          <cell r="L21">
            <v>7800</v>
          </cell>
          <cell r="M21">
            <v>7800</v>
          </cell>
          <cell r="N21">
            <v>7800</v>
          </cell>
          <cell r="O21">
            <v>7800</v>
          </cell>
          <cell r="P21">
            <v>7800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O24">
            <v>0</v>
          </cell>
          <cell r="P24">
            <v>0</v>
          </cell>
        </row>
        <row r="28">
          <cell r="E28">
            <v>327498</v>
          </cell>
          <cell r="F28">
            <v>314313</v>
          </cell>
          <cell r="G28">
            <v>392499</v>
          </cell>
          <cell r="H28">
            <v>301396</v>
          </cell>
          <cell r="I28">
            <v>285080</v>
          </cell>
          <cell r="J28">
            <v>308230</v>
          </cell>
          <cell r="K28">
            <v>402983</v>
          </cell>
          <cell r="L28">
            <v>316854</v>
          </cell>
          <cell r="M28">
            <v>257450</v>
          </cell>
          <cell r="N28">
            <v>363386</v>
          </cell>
          <cell r="O28">
            <v>285000</v>
          </cell>
          <cell r="P28">
            <v>255485</v>
          </cell>
        </row>
        <row r="30">
          <cell r="E30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67935712</v>
          </cell>
          <cell r="F9">
            <v>67328111.651580647</v>
          </cell>
          <cell r="G9">
            <v>67509358.791749999</v>
          </cell>
          <cell r="H9">
            <v>67792251.11938709</v>
          </cell>
          <cell r="I9">
            <v>68107309.83936666</v>
          </cell>
          <cell r="J9">
            <v>68417607.67680645</v>
          </cell>
          <cell r="K9">
            <v>69635392.855069339</v>
          </cell>
          <cell r="L9">
            <v>71657650.741590008</v>
          </cell>
          <cell r="M9">
            <v>74072715.061213225</v>
          </cell>
          <cell r="N9">
            <v>74510582.597889662</v>
          </cell>
          <cell r="O9">
            <v>74170289.837096781</v>
          </cell>
          <cell r="P9">
            <v>75860754.297535002</v>
          </cell>
        </row>
        <row r="10">
          <cell r="E10">
            <v>1551781</v>
          </cell>
          <cell r="F10">
            <v>1586240.7719354839</v>
          </cell>
          <cell r="G10">
            <v>1630573.0934285715</v>
          </cell>
          <cell r="H10">
            <v>1485271.5201290322</v>
          </cell>
          <cell r="I10">
            <v>1478674.2666666666</v>
          </cell>
          <cell r="J10">
            <v>1424375.6774193547</v>
          </cell>
          <cell r="K10">
            <v>1446538.9128866668</v>
          </cell>
          <cell r="L10">
            <v>1515224.3006216129</v>
          </cell>
          <cell r="M10">
            <v>1420752.6339280645</v>
          </cell>
          <cell r="N10">
            <v>1434548.0206033334</v>
          </cell>
          <cell r="O10">
            <v>1442589.064516129</v>
          </cell>
          <cell r="P10">
            <v>1518364.6927126667</v>
          </cell>
        </row>
        <row r="11">
          <cell r="E11">
            <v>2326839</v>
          </cell>
          <cell r="F11">
            <v>1852765.9820322581</v>
          </cell>
          <cell r="G11">
            <v>2323153.156</v>
          </cell>
          <cell r="H11">
            <v>2340356.7300322582</v>
          </cell>
          <cell r="I11">
            <v>2397542.4460333334</v>
          </cell>
          <cell r="J11">
            <v>2528822.095032258</v>
          </cell>
          <cell r="K11">
            <v>2818110.8120126668</v>
          </cell>
          <cell r="L11">
            <v>2404366.3651199997</v>
          </cell>
          <cell r="M11">
            <v>2502826.0200635483</v>
          </cell>
          <cell r="N11">
            <v>2778296.6616859999</v>
          </cell>
          <cell r="O11">
            <v>2753982.5750645162</v>
          </cell>
          <cell r="P11">
            <v>2875774.7223520004</v>
          </cell>
        </row>
        <row r="15">
          <cell r="E15">
            <v>919793</v>
          </cell>
          <cell r="F15">
            <v>867798</v>
          </cell>
          <cell r="G15">
            <v>900191</v>
          </cell>
          <cell r="H15">
            <v>955520</v>
          </cell>
          <cell r="I15">
            <v>977622</v>
          </cell>
          <cell r="J15">
            <v>986993</v>
          </cell>
          <cell r="K15">
            <v>982334.54838709673</v>
          </cell>
          <cell r="L15">
            <v>1032037.6129032258</v>
          </cell>
          <cell r="M15">
            <v>1020719.2333333334</v>
          </cell>
          <cell r="N15">
            <v>1059289.4193548388</v>
          </cell>
          <cell r="O15">
            <v>1121434</v>
          </cell>
          <cell r="P15">
            <v>1318894.6451612904</v>
          </cell>
        </row>
        <row r="16">
          <cell r="E16">
            <v>813249</v>
          </cell>
          <cell r="F16">
            <v>938322</v>
          </cell>
          <cell r="G16">
            <v>1143329</v>
          </cell>
          <cell r="H16">
            <v>1301354</v>
          </cell>
          <cell r="I16">
            <v>1299402</v>
          </cell>
          <cell r="J16">
            <v>1156389</v>
          </cell>
          <cell r="K16">
            <v>2117746.6774193547</v>
          </cell>
          <cell r="L16">
            <v>1938863.3225806451</v>
          </cell>
          <cell r="M16">
            <v>2852266.5</v>
          </cell>
          <cell r="N16">
            <v>1823280.1290322579</v>
          </cell>
          <cell r="O16">
            <v>1858017</v>
          </cell>
          <cell r="P16">
            <v>1610631.1203225807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171750</v>
          </cell>
          <cell r="F18">
            <v>53457</v>
          </cell>
          <cell r="G18">
            <v>141728</v>
          </cell>
          <cell r="H18">
            <v>0</v>
          </cell>
          <cell r="I18">
            <v>58002</v>
          </cell>
          <cell r="J18">
            <v>243140</v>
          </cell>
          <cell r="K18">
            <v>296425</v>
          </cell>
          <cell r="L18">
            <v>975798</v>
          </cell>
          <cell r="M18">
            <v>816189</v>
          </cell>
          <cell r="N18">
            <v>447419.09677419357</v>
          </cell>
          <cell r="O18">
            <v>183333</v>
          </cell>
          <cell r="P18">
            <v>84193.193548387091</v>
          </cell>
        </row>
        <row r="19">
          <cell r="E19">
            <v>4465312</v>
          </cell>
          <cell r="F19">
            <v>4453462</v>
          </cell>
          <cell r="G19">
            <v>4297880</v>
          </cell>
          <cell r="H19">
            <v>4266568</v>
          </cell>
          <cell r="I19">
            <v>4401039</v>
          </cell>
          <cell r="J19">
            <v>4514233</v>
          </cell>
          <cell r="K19">
            <v>4363965.5161290318</v>
          </cell>
          <cell r="L19">
            <v>4346267.4193548383</v>
          </cell>
          <cell r="M19">
            <v>4497696.333333333</v>
          </cell>
          <cell r="N19">
            <v>4626623.3870967738</v>
          </cell>
          <cell r="O19">
            <v>4947434</v>
          </cell>
          <cell r="P19">
            <v>5082007.4516129028</v>
          </cell>
        </row>
        <row r="20">
          <cell r="E20">
            <v>1067555</v>
          </cell>
          <cell r="F20">
            <v>1108405</v>
          </cell>
          <cell r="G20">
            <v>1052070</v>
          </cell>
          <cell r="H20">
            <v>1070577</v>
          </cell>
          <cell r="I20">
            <v>1084766</v>
          </cell>
          <cell r="J20">
            <v>1110422</v>
          </cell>
          <cell r="K20">
            <v>1086070</v>
          </cell>
          <cell r="L20">
            <v>1032295</v>
          </cell>
          <cell r="M20">
            <v>1035102</v>
          </cell>
          <cell r="N20">
            <v>1093798.4193548388</v>
          </cell>
          <cell r="O20">
            <v>1146064</v>
          </cell>
          <cell r="P20">
            <v>1251667</v>
          </cell>
        </row>
        <row r="21">
          <cell r="E21">
            <v>7800</v>
          </cell>
          <cell r="F21">
            <v>6129</v>
          </cell>
          <cell r="G21">
            <v>5850</v>
          </cell>
          <cell r="H21">
            <v>5850</v>
          </cell>
          <cell r="I21">
            <v>3900</v>
          </cell>
          <cell r="J21">
            <v>3900</v>
          </cell>
          <cell r="K21">
            <v>12198</v>
          </cell>
          <cell r="L21">
            <v>16150</v>
          </cell>
          <cell r="M21">
            <v>16150</v>
          </cell>
          <cell r="N21">
            <v>47150</v>
          </cell>
          <cell r="O21">
            <v>59507</v>
          </cell>
          <cell r="P21">
            <v>75667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O24">
            <v>0</v>
          </cell>
          <cell r="P24">
            <v>0</v>
          </cell>
        </row>
        <row r="28">
          <cell r="E28">
            <v>430004</v>
          </cell>
          <cell r="F28">
            <v>429464</v>
          </cell>
          <cell r="G28">
            <v>372581</v>
          </cell>
          <cell r="H28">
            <v>387667</v>
          </cell>
          <cell r="I28">
            <v>373713</v>
          </cell>
          <cell r="J28">
            <v>482500</v>
          </cell>
          <cell r="K28">
            <v>437742.12903225806</v>
          </cell>
          <cell r="L28">
            <v>369999.38709677418</v>
          </cell>
          <cell r="M28">
            <v>369999.33333333331</v>
          </cell>
          <cell r="N28">
            <v>371613.3548387097</v>
          </cell>
          <cell r="O28">
            <v>471333</v>
          </cell>
          <cell r="P28">
            <v>583871</v>
          </cell>
        </row>
        <row r="30">
          <cell r="E30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78638174.911161289</v>
          </cell>
          <cell r="F9">
            <v>77200247.821581274</v>
          </cell>
          <cell r="G9">
            <v>78988795.116988271</v>
          </cell>
          <cell r="H9">
            <v>80892360.798063263</v>
          </cell>
          <cell r="I9">
            <v>82757472.662133306</v>
          </cell>
          <cell r="J9">
            <v>83148212</v>
          </cell>
          <cell r="K9">
            <v>84230005</v>
          </cell>
          <cell r="L9">
            <v>98838305</v>
          </cell>
          <cell r="M9">
            <v>83491474.206029996</v>
          </cell>
          <cell r="N9">
            <v>84374340</v>
          </cell>
          <cell r="O9">
            <v>85364977.836745799</v>
          </cell>
          <cell r="P9">
            <v>85887729.058283657</v>
          </cell>
        </row>
        <row r="10">
          <cell r="E10">
            <v>1740913.2904309672</v>
          </cell>
          <cell r="F10">
            <v>1719262.9993658068</v>
          </cell>
          <cell r="G10">
            <v>1613732.1603414286</v>
          </cell>
          <cell r="H10">
            <v>1748352.2552996769</v>
          </cell>
          <cell r="I10">
            <v>1518712.66121</v>
          </cell>
          <cell r="J10">
            <v>1662947</v>
          </cell>
          <cell r="K10">
            <v>1614123</v>
          </cell>
          <cell r="L10">
            <v>2399012</v>
          </cell>
          <cell r="M10">
            <v>1697049.2990209677</v>
          </cell>
          <cell r="N10">
            <v>1868577</v>
          </cell>
          <cell r="O10">
            <v>1869679.3471190322</v>
          </cell>
          <cell r="P10">
            <v>1870560.1933473332</v>
          </cell>
        </row>
        <row r="11">
          <cell r="E11">
            <v>2818918.7745225802</v>
          </cell>
          <cell r="F11">
            <v>2611225.7277738713</v>
          </cell>
          <cell r="G11">
            <v>2820762.9955432145</v>
          </cell>
          <cell r="H11">
            <v>2699011.7123806449</v>
          </cell>
          <cell r="I11">
            <v>3948415.9959920002</v>
          </cell>
          <cell r="J11">
            <v>2718006</v>
          </cell>
          <cell r="K11">
            <v>2941050</v>
          </cell>
          <cell r="L11">
            <v>2510363</v>
          </cell>
          <cell r="M11">
            <v>3075742.3665212905</v>
          </cell>
          <cell r="N11">
            <v>2923532</v>
          </cell>
          <cell r="O11">
            <v>2665400.2335474193</v>
          </cell>
          <cell r="P11">
            <v>3313557.9990153331</v>
          </cell>
        </row>
        <row r="15">
          <cell r="E15">
            <v>1114621.9032258065</v>
          </cell>
          <cell r="F15">
            <v>1013558.4642857143</v>
          </cell>
          <cell r="G15">
            <v>1099110.2258064516</v>
          </cell>
          <cell r="H15">
            <v>1120200.8333333333</v>
          </cell>
          <cell r="I15">
            <v>1168212</v>
          </cell>
          <cell r="J15">
            <v>1134912</v>
          </cell>
          <cell r="K15">
            <v>1213089</v>
          </cell>
          <cell r="L15">
            <v>1743021</v>
          </cell>
          <cell r="M15">
            <v>1286445.1333333333</v>
          </cell>
          <cell r="N15">
            <v>1198758</v>
          </cell>
          <cell r="O15">
            <v>1200506.3999999999</v>
          </cell>
          <cell r="P15">
            <v>1329249.6129032257</v>
          </cell>
        </row>
        <row r="16">
          <cell r="E16">
            <v>1409663.0967741935</v>
          </cell>
          <cell r="F16">
            <v>1761902.8214285714</v>
          </cell>
          <cell r="G16">
            <v>1746107.0967741935</v>
          </cell>
          <cell r="H16">
            <v>1397800.7666666666</v>
          </cell>
          <cell r="I16">
            <v>916372</v>
          </cell>
          <cell r="J16">
            <v>991284</v>
          </cell>
          <cell r="K16">
            <v>1001474</v>
          </cell>
          <cell r="L16">
            <v>1041824</v>
          </cell>
          <cell r="M16">
            <v>949475.33333333337</v>
          </cell>
          <cell r="N16">
            <v>1023476</v>
          </cell>
          <cell r="O16">
            <v>1220008.2816666667</v>
          </cell>
          <cell r="P16">
            <v>1190357.5483870967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60666</v>
          </cell>
          <cell r="K18">
            <v>29032</v>
          </cell>
          <cell r="L18">
            <v>215404</v>
          </cell>
          <cell r="M18">
            <v>100000</v>
          </cell>
          <cell r="N18">
            <v>148025</v>
          </cell>
          <cell r="O18">
            <v>118334</v>
          </cell>
          <cell r="P18">
            <v>0</v>
          </cell>
        </row>
        <row r="19">
          <cell r="E19">
            <v>5025205.6774193551</v>
          </cell>
          <cell r="F19">
            <v>5065240.5714285718</v>
          </cell>
          <cell r="G19">
            <v>5857888.9032258065</v>
          </cell>
          <cell r="H19">
            <v>6300822.666666667</v>
          </cell>
          <cell r="I19">
            <v>6903456</v>
          </cell>
          <cell r="J19">
            <v>7062817</v>
          </cell>
          <cell r="K19">
            <v>7216547</v>
          </cell>
          <cell r="L19">
            <v>8625617</v>
          </cell>
          <cell r="M19">
            <v>7133412.333333333</v>
          </cell>
          <cell r="N19">
            <v>7072633</v>
          </cell>
          <cell r="O19">
            <v>7093366</v>
          </cell>
          <cell r="P19">
            <v>6618828.7106451616</v>
          </cell>
        </row>
        <row r="20">
          <cell r="E20">
            <v>1275651.6129032257</v>
          </cell>
          <cell r="F20">
            <v>1298537</v>
          </cell>
          <cell r="G20">
            <v>1368132.4193548388</v>
          </cell>
          <cell r="H20">
            <v>1288759</v>
          </cell>
          <cell r="I20">
            <v>1294606</v>
          </cell>
          <cell r="J20">
            <v>1313276</v>
          </cell>
          <cell r="K20">
            <v>1344051</v>
          </cell>
          <cell r="L20">
            <v>1810918</v>
          </cell>
          <cell r="M20">
            <v>1346831.3333333333</v>
          </cell>
          <cell r="N20">
            <v>1344426</v>
          </cell>
          <cell r="O20">
            <v>1356155.3333333333</v>
          </cell>
          <cell r="P20">
            <v>1405046.3548387098</v>
          </cell>
        </row>
        <row r="21">
          <cell r="E21">
            <v>77498</v>
          </cell>
          <cell r="F21">
            <v>132442</v>
          </cell>
          <cell r="G21">
            <v>132442</v>
          </cell>
          <cell r="H21">
            <v>125869</v>
          </cell>
          <cell r="I21">
            <v>125784</v>
          </cell>
          <cell r="J21">
            <v>125784</v>
          </cell>
          <cell r="K21">
            <v>125784</v>
          </cell>
          <cell r="L21">
            <v>125784</v>
          </cell>
          <cell r="M21">
            <v>125784</v>
          </cell>
          <cell r="N21">
            <v>125784</v>
          </cell>
          <cell r="O21">
            <v>123266</v>
          </cell>
          <cell r="P21">
            <v>122351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O24">
            <v>0</v>
          </cell>
          <cell r="P24">
            <v>0</v>
          </cell>
        </row>
        <row r="28">
          <cell r="E28">
            <v>522258.16129032255</v>
          </cell>
          <cell r="F28">
            <v>506785.71428571426</v>
          </cell>
          <cell r="G28">
            <v>485806.90322580643</v>
          </cell>
          <cell r="H28">
            <v>400000</v>
          </cell>
          <cell r="I28">
            <v>78710</v>
          </cell>
          <cell r="J28">
            <v>478668</v>
          </cell>
          <cell r="K28">
            <v>371936</v>
          </cell>
          <cell r="L28">
            <v>402903</v>
          </cell>
          <cell r="M28">
            <v>556332.33333333326</v>
          </cell>
          <cell r="N28">
            <v>642580</v>
          </cell>
          <cell r="O28">
            <v>419333</v>
          </cell>
          <cell r="P28">
            <v>645162.22580645164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86667027</v>
          </cell>
          <cell r="F9">
            <v>85740298.505890608</v>
          </cell>
          <cell r="G9">
            <v>86894668.427307129</v>
          </cell>
          <cell r="H9">
            <v>87030828.284250647</v>
          </cell>
          <cell r="I9">
            <v>89302054.758555666</v>
          </cell>
          <cell r="J9">
            <v>90472482.520042896</v>
          </cell>
          <cell r="K9">
            <v>89498266</v>
          </cell>
          <cell r="L9">
            <v>88165402.506157413</v>
          </cell>
          <cell r="M9">
            <v>88334036.592642903</v>
          </cell>
          <cell r="N9">
            <v>90666233.681406438</v>
          </cell>
          <cell r="O9">
            <v>90059691.086014271</v>
          </cell>
          <cell r="P9">
            <v>89928649.750049666</v>
          </cell>
        </row>
        <row r="10">
          <cell r="E10">
            <v>1958322</v>
          </cell>
          <cell r="F10">
            <v>2100798.5825848388</v>
          </cell>
          <cell r="G10">
            <v>1792488.5189610347</v>
          </cell>
          <cell r="H10">
            <v>1793341.3740145161</v>
          </cell>
          <cell r="I10">
            <v>1712160.70355</v>
          </cell>
          <cell r="J10">
            <v>1834516.0596454837</v>
          </cell>
          <cell r="K10">
            <v>1595754</v>
          </cell>
          <cell r="L10">
            <v>2256583.0210364517</v>
          </cell>
          <cell r="M10">
            <v>2126377.0038867742</v>
          </cell>
          <cell r="N10">
            <v>2174372.6372819995</v>
          </cell>
          <cell r="O10">
            <v>2585588.5681268489</v>
          </cell>
          <cell r="P10">
            <v>3009968.2202626667</v>
          </cell>
        </row>
        <row r="11">
          <cell r="E11">
            <v>3121101</v>
          </cell>
          <cell r="F11">
            <v>2741670.4001945169</v>
          </cell>
          <cell r="G11">
            <v>3178721.2544572419</v>
          </cell>
          <cell r="H11">
            <v>2663574.7348925807</v>
          </cell>
          <cell r="I11">
            <v>2611456.4075549999</v>
          </cell>
          <cell r="J11">
            <v>2877498.8347874195</v>
          </cell>
          <cell r="K11">
            <v>3158265</v>
          </cell>
          <cell r="L11">
            <v>3512177.0926567772</v>
          </cell>
          <cell r="M11">
            <v>3347544.040236128</v>
          </cell>
          <cell r="N11">
            <v>3927793.8492299998</v>
          </cell>
          <cell r="O11">
            <v>3906502.0730247591</v>
          </cell>
          <cell r="P11">
            <v>3618834.4345774711</v>
          </cell>
        </row>
        <row r="15">
          <cell r="E15">
            <v>1171652</v>
          </cell>
          <cell r="F15">
            <v>1100759.6492751725</v>
          </cell>
          <cell r="G15">
            <v>1204717.3532825806</v>
          </cell>
          <cell r="H15">
            <v>1173085.1666666667</v>
          </cell>
          <cell r="I15">
            <v>1153798.7419354839</v>
          </cell>
          <cell r="J15">
            <v>1108124.4333333333</v>
          </cell>
          <cell r="K15">
            <v>1118312</v>
          </cell>
          <cell r="L15">
            <v>1163844.1612903227</v>
          </cell>
          <cell r="M15">
            <v>1115575.2666666666</v>
          </cell>
          <cell r="N15">
            <v>1138016.388692054</v>
          </cell>
          <cell r="O15">
            <v>1268659.465237</v>
          </cell>
          <cell r="P15">
            <v>1338987.8071751611</v>
          </cell>
        </row>
        <row r="16">
          <cell r="E16">
            <v>1078580</v>
          </cell>
          <cell r="F16">
            <v>1329129.5502679311</v>
          </cell>
          <cell r="G16">
            <v>2163393.4904796774</v>
          </cell>
          <cell r="H16">
            <v>1872477.1666666667</v>
          </cell>
          <cell r="I16">
            <v>1653862.8387096773</v>
          </cell>
          <cell r="J16">
            <v>1861843.3666666667</v>
          </cell>
          <cell r="K16">
            <v>1501806</v>
          </cell>
          <cell r="L16">
            <v>1550983.9064516129</v>
          </cell>
          <cell r="M16">
            <v>1334657.5</v>
          </cell>
          <cell r="N16">
            <v>1224699.2237958908</v>
          </cell>
          <cell r="O16">
            <v>1923564.4673383669</v>
          </cell>
          <cell r="P16">
            <v>1997954.5502818248</v>
          </cell>
        </row>
        <row r="17">
          <cell r="E17">
            <v>0</v>
          </cell>
          <cell r="F17">
            <v>15020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13793</v>
          </cell>
          <cell r="G18">
            <v>583197.41878967744</v>
          </cell>
          <cell r="H18">
            <v>876237.66666666663</v>
          </cell>
          <cell r="I18">
            <v>1114183</v>
          </cell>
          <cell r="J18">
            <v>442518</v>
          </cell>
          <cell r="K18">
            <v>255038</v>
          </cell>
          <cell r="L18">
            <v>123778</v>
          </cell>
          <cell r="M18">
            <v>242990</v>
          </cell>
          <cell r="N18">
            <v>12000.060483870968</v>
          </cell>
          <cell r="O18">
            <v>48872</v>
          </cell>
          <cell r="P18">
            <v>55660</v>
          </cell>
        </row>
        <row r="19">
          <cell r="E19">
            <v>6659426</v>
          </cell>
          <cell r="F19">
            <v>6697120.18688069</v>
          </cell>
          <cell r="G19">
            <v>6347105.2046487099</v>
          </cell>
          <cell r="H19">
            <v>6218121.333333333</v>
          </cell>
          <cell r="I19">
            <v>6479251.5806451617</v>
          </cell>
          <cell r="J19">
            <v>6425407.666666667</v>
          </cell>
          <cell r="K19">
            <v>6488890</v>
          </cell>
          <cell r="L19">
            <v>6564997.1935483869</v>
          </cell>
          <cell r="M19">
            <v>6273443.2999999998</v>
          </cell>
          <cell r="N19">
            <v>6322531.1875217203</v>
          </cell>
          <cell r="O19">
            <v>6655421.666666667</v>
          </cell>
          <cell r="P19">
            <v>6701581.2903225804</v>
          </cell>
        </row>
        <row r="20">
          <cell r="E20">
            <v>1298625</v>
          </cell>
          <cell r="F20">
            <v>1296388.8339131032</v>
          </cell>
          <cell r="G20">
            <v>1293945.3227709681</v>
          </cell>
          <cell r="H20">
            <v>1357526</v>
          </cell>
          <cell r="I20">
            <v>1510392</v>
          </cell>
          <cell r="J20">
            <v>1467588</v>
          </cell>
          <cell r="K20">
            <v>1511180</v>
          </cell>
          <cell r="L20">
            <v>1696390</v>
          </cell>
          <cell r="M20">
            <v>1611731</v>
          </cell>
          <cell r="N20">
            <v>1626102.1750106453</v>
          </cell>
          <cell r="O20">
            <v>1641041.6666666665</v>
          </cell>
          <cell r="P20">
            <v>1625605.0322580645</v>
          </cell>
        </row>
        <row r="21">
          <cell r="E21">
            <v>123215</v>
          </cell>
          <cell r="F21">
            <v>123626</v>
          </cell>
          <cell r="G21">
            <v>123626</v>
          </cell>
          <cell r="H21">
            <v>121355</v>
          </cell>
          <cell r="I21">
            <v>121355</v>
          </cell>
          <cell r="J21">
            <v>120193</v>
          </cell>
          <cell r="K21">
            <v>120193</v>
          </cell>
          <cell r="L21">
            <v>120193</v>
          </cell>
          <cell r="M21">
            <v>120193</v>
          </cell>
          <cell r="N21">
            <v>121339.18</v>
          </cell>
          <cell r="O21">
            <v>116760.6</v>
          </cell>
          <cell r="P21">
            <v>109227.65806451613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438064</v>
          </cell>
          <cell r="F24">
            <v>399311.3448275862</v>
          </cell>
          <cell r="G24">
            <v>390001</v>
          </cell>
          <cell r="H24">
            <v>487500</v>
          </cell>
          <cell r="I24">
            <v>583709.67741935479</v>
          </cell>
          <cell r="J24">
            <v>514999</v>
          </cell>
          <cell r="K24">
            <v>537581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163548</v>
          </cell>
          <cell r="F28">
            <v>21739.130434782608</v>
          </cell>
          <cell r="G28">
            <v>0</v>
          </cell>
          <cell r="H28">
            <v>0</v>
          </cell>
          <cell r="I28">
            <v>16129</v>
          </cell>
          <cell r="J28">
            <v>28954</v>
          </cell>
          <cell r="K28">
            <v>0</v>
          </cell>
          <cell r="L28">
            <v>559355.09677419346</v>
          </cell>
          <cell r="M28">
            <v>667000</v>
          </cell>
          <cell r="N28">
            <v>639677.51612903224</v>
          </cell>
          <cell r="O28">
            <v>608666</v>
          </cell>
          <cell r="P28">
            <v>675483.58064516133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STDB"/>
      <sheetName val="FNB"/>
      <sheetName val="NEDBANK"/>
      <sheetName val="FIDES"/>
      <sheetName val="Sheet1"/>
    </sheetNames>
    <sheetDataSet>
      <sheetData sheetId="0">
        <row r="9">
          <cell r="E9">
            <v>92489382.10932678</v>
          </cell>
          <cell r="F9">
            <v>90209111.049756438</v>
          </cell>
          <cell r="G9">
            <v>90723922.445165008</v>
          </cell>
          <cell r="H9">
            <v>91510066.960354835</v>
          </cell>
          <cell r="I9">
            <v>92777392.205520004</v>
          </cell>
          <cell r="J9">
            <v>95520336.635282263</v>
          </cell>
          <cell r="K9">
            <v>94092118.428540006</v>
          </cell>
          <cell r="L9">
            <v>92137292</v>
          </cell>
          <cell r="M9">
            <v>97296149.178531915</v>
          </cell>
          <cell r="N9">
            <v>97796360.532148004</v>
          </cell>
          <cell r="O9">
            <v>97162762.123586446</v>
          </cell>
          <cell r="P9">
            <v>96603019.300968647</v>
          </cell>
        </row>
        <row r="10">
          <cell r="E10">
            <v>2947314.4289674195</v>
          </cell>
          <cell r="F10">
            <v>3667872.9716932252</v>
          </cell>
          <cell r="G10">
            <v>3877210.455173214</v>
          </cell>
          <cell r="H10">
            <v>3806693.8287741933</v>
          </cell>
          <cell r="I10">
            <v>4216276.6069939993</v>
          </cell>
          <cell r="J10">
            <v>3690278.1911370973</v>
          </cell>
          <cell r="K10">
            <v>7268043.9364193324</v>
          </cell>
          <cell r="L10">
            <v>7318917</v>
          </cell>
          <cell r="M10">
            <v>7489446.5364970965</v>
          </cell>
          <cell r="N10">
            <v>7571744.6942520011</v>
          </cell>
          <cell r="O10">
            <v>7733165.7274070969</v>
          </cell>
          <cell r="P10">
            <v>7759643.4646459995</v>
          </cell>
        </row>
        <row r="11">
          <cell r="E11">
            <v>3085055.1427647863</v>
          </cell>
          <cell r="F11">
            <v>3686934.7533806441</v>
          </cell>
          <cell r="G11">
            <v>3310663.9426649986</v>
          </cell>
          <cell r="H11">
            <v>3075463.3499677419</v>
          </cell>
          <cell r="I11">
            <v>3409422.1313157817</v>
          </cell>
          <cell r="J11">
            <v>3039807.9027261287</v>
          </cell>
          <cell r="K11">
            <v>3402085.7459226665</v>
          </cell>
          <cell r="L11">
            <v>4557942</v>
          </cell>
          <cell r="M11">
            <v>3205275.126190132</v>
          </cell>
          <cell r="N11">
            <v>3480398.1745836721</v>
          </cell>
          <cell r="O11">
            <v>3514961.7768949373</v>
          </cell>
          <cell r="P11">
            <v>3298718.7885499471</v>
          </cell>
        </row>
        <row r="15">
          <cell r="E15">
            <v>1186411.5623641934</v>
          </cell>
          <cell r="F15">
            <v>1119125.1637742857</v>
          </cell>
          <cell r="G15">
            <v>1153628.334492258</v>
          </cell>
          <cell r="H15">
            <v>1258141</v>
          </cell>
          <cell r="I15">
            <v>1179720.3684064515</v>
          </cell>
          <cell r="J15">
            <v>1114210.7437666666</v>
          </cell>
          <cell r="K15">
            <v>1092240.8097664516</v>
          </cell>
          <cell r="L15">
            <v>1175724</v>
          </cell>
          <cell r="M15">
            <v>1153023.8180236667</v>
          </cell>
          <cell r="N15">
            <v>1173799.7672593549</v>
          </cell>
          <cell r="O15">
            <v>1245807.9623456667</v>
          </cell>
          <cell r="P15">
            <v>1361059.1636425809</v>
          </cell>
        </row>
        <row r="16">
          <cell r="E16">
            <v>1251142.6000566247</v>
          </cell>
          <cell r="F16">
            <v>1380579.7699823189</v>
          </cell>
          <cell r="G16">
            <v>1727879.2159879818</v>
          </cell>
          <cell r="H16">
            <v>1777724</v>
          </cell>
          <cell r="I16">
            <v>1851012.2493281863</v>
          </cell>
          <cell r="J16">
            <v>1856856.7452333334</v>
          </cell>
          <cell r="K16">
            <v>3004859.7237570966</v>
          </cell>
          <cell r="L16">
            <v>2472169</v>
          </cell>
          <cell r="M16">
            <v>2388470.0710453335</v>
          </cell>
          <cell r="N16">
            <v>2020109.6802087098</v>
          </cell>
          <cell r="O16">
            <v>2313989.545266333</v>
          </cell>
          <cell r="P16">
            <v>2331653.6069464516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589210</v>
          </cell>
        </row>
        <row r="18">
          <cell r="E18">
            <v>43798</v>
          </cell>
          <cell r="F18">
            <v>13028</v>
          </cell>
          <cell r="G18">
            <v>0</v>
          </cell>
          <cell r="H18">
            <v>0</v>
          </cell>
          <cell r="I18">
            <v>212770</v>
          </cell>
          <cell r="J18">
            <v>707497</v>
          </cell>
          <cell r="K18">
            <v>1294716</v>
          </cell>
          <cell r="L18">
            <v>1990963</v>
          </cell>
          <cell r="M18">
            <v>2911645.6666666665</v>
          </cell>
          <cell r="N18">
            <v>2388707.4516129033</v>
          </cell>
          <cell r="O18">
            <v>1227137.6666666667</v>
          </cell>
          <cell r="P18">
            <v>253918.78872935483</v>
          </cell>
        </row>
        <row r="19">
          <cell r="E19">
            <v>6418369.4516129037</v>
          </cell>
          <cell r="F19">
            <v>6275534.6428571427</v>
          </cell>
          <cell r="G19">
            <v>6100164.8064516131</v>
          </cell>
          <cell r="H19">
            <v>6200979</v>
          </cell>
          <cell r="I19">
            <v>6798797.8709677421</v>
          </cell>
          <cell r="J19">
            <v>6296601</v>
          </cell>
          <cell r="K19">
            <v>6532870.4838709682</v>
          </cell>
          <cell r="L19">
            <v>7018884</v>
          </cell>
          <cell r="M19">
            <v>7645181</v>
          </cell>
          <cell r="N19">
            <v>8413634.0322580654</v>
          </cell>
          <cell r="O19">
            <v>8985794.3333333321</v>
          </cell>
          <cell r="P19">
            <v>8267562.2635645159</v>
          </cell>
        </row>
        <row r="20">
          <cell r="E20">
            <v>1667402</v>
          </cell>
          <cell r="F20">
            <v>1717233</v>
          </cell>
          <cell r="G20">
            <v>1693955</v>
          </cell>
          <cell r="H20">
            <v>1751122</v>
          </cell>
          <cell r="I20">
            <v>1736263.1612903227</v>
          </cell>
          <cell r="J20">
            <v>1853436</v>
          </cell>
          <cell r="K20">
            <v>1966594.8064516129</v>
          </cell>
          <cell r="L20">
            <v>1956600</v>
          </cell>
          <cell r="M20">
            <v>1997036.9999999998</v>
          </cell>
          <cell r="N20">
            <v>2107330.5483870967</v>
          </cell>
          <cell r="O20">
            <v>2336339</v>
          </cell>
          <cell r="P20">
            <v>2416130.015805806</v>
          </cell>
        </row>
        <row r="21">
          <cell r="E21">
            <v>116760.6</v>
          </cell>
          <cell r="F21">
            <v>116760.6</v>
          </cell>
          <cell r="G21">
            <v>116760.6</v>
          </cell>
          <cell r="H21">
            <v>114014</v>
          </cell>
          <cell r="I21">
            <v>113327.8</v>
          </cell>
          <cell r="J21">
            <v>113328</v>
          </cell>
          <cell r="K21">
            <v>113328</v>
          </cell>
          <cell r="L21">
            <v>113328</v>
          </cell>
          <cell r="M21">
            <v>113327.8</v>
          </cell>
          <cell r="N21">
            <v>81454.483870967742</v>
          </cell>
          <cell r="O21">
            <v>75325</v>
          </cell>
          <cell r="P21">
            <v>75325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8">
          <cell r="E28">
            <v>641613.3548387097</v>
          </cell>
          <cell r="F28">
            <v>654285.71428571432</v>
          </cell>
          <cell r="G28">
            <v>562580.32258064521</v>
          </cell>
          <cell r="H28">
            <v>492371</v>
          </cell>
          <cell r="I28">
            <v>357096.77419354836</v>
          </cell>
          <cell r="J28">
            <v>396667</v>
          </cell>
          <cell r="K28">
            <v>232742.32258064518</v>
          </cell>
          <cell r="L28">
            <v>258548</v>
          </cell>
          <cell r="M28">
            <v>265000</v>
          </cell>
          <cell r="N28">
            <v>335322.67741935485</v>
          </cell>
          <cell r="O28">
            <v>290000</v>
          </cell>
          <cell r="P28">
            <v>400483.87096774194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CBON"/>
      <sheetName val="STDB"/>
      <sheetName val="FNB"/>
      <sheetName val="ATL"/>
      <sheetName val="TBN"/>
      <sheetName val="BIC"/>
      <sheetName val="LBN"/>
    </sheetNames>
    <sheetDataSet>
      <sheetData sheetId="0">
        <row r="9">
          <cell r="E9">
            <v>98839785.490189597</v>
          </cell>
          <cell r="F9">
            <v>96990033.629730314</v>
          </cell>
          <cell r="G9">
            <v>97059926.547231078</v>
          </cell>
          <cell r="H9">
            <v>97539208.100317553</v>
          </cell>
          <cell r="I9">
            <v>98340805.267268658</v>
          </cell>
          <cell r="J9">
            <v>97559747.570104226</v>
          </cell>
          <cell r="K9">
            <v>98063056.870622009</v>
          </cell>
          <cell r="L9">
            <v>99721393.306997359</v>
          </cell>
          <cell r="M9">
            <v>101515713.73132741</v>
          </cell>
          <cell r="N9">
            <v>101697702.0800205</v>
          </cell>
          <cell r="O9">
            <v>101630954.23041984</v>
          </cell>
          <cell r="P9">
            <v>102757684.02818407</v>
          </cell>
        </row>
        <row r="10">
          <cell r="E10">
            <v>7948287.2468851618</v>
          </cell>
          <cell r="F10">
            <v>8316107.0732558062</v>
          </cell>
          <cell r="G10">
            <v>8583053.1214814279</v>
          </cell>
          <cell r="H10">
            <v>8190166.855475802</v>
          </cell>
          <cell r="I10">
            <v>8239258.3983883318</v>
          </cell>
          <cell r="J10">
            <v>8212219.6893251622</v>
          </cell>
          <cell r="K10">
            <v>8299881.4488206673</v>
          </cell>
          <cell r="L10">
            <v>8254664.0923206434</v>
          </cell>
          <cell r="M10">
            <v>9043219.0881093554</v>
          </cell>
          <cell r="N10">
            <v>9044265.5031749699</v>
          </cell>
          <cell r="O10">
            <v>9012592.6424219348</v>
          </cell>
          <cell r="P10">
            <v>8946311.8409882262</v>
          </cell>
        </row>
        <row r="11">
          <cell r="E11">
            <v>3154379.091394519</v>
          </cell>
          <cell r="F11">
            <v>2544038.8641287098</v>
          </cell>
          <cell r="G11">
            <v>3433949.23655</v>
          </cell>
          <cell r="H11">
            <v>3510527.1272817715</v>
          </cell>
          <cell r="I11">
            <v>2588276.1867272388</v>
          </cell>
          <cell r="J11">
            <v>3199198.2539666924</v>
          </cell>
          <cell r="K11">
            <v>3620743.6526767891</v>
          </cell>
          <cell r="L11">
            <v>3264083.5241971351</v>
          </cell>
          <cell r="M11">
            <v>3831050.9840022735</v>
          </cell>
          <cell r="N11">
            <v>4649646.523225992</v>
          </cell>
          <cell r="O11">
            <v>3840202.1125487019</v>
          </cell>
          <cell r="P11">
            <v>3813448.3404862643</v>
          </cell>
        </row>
        <row r="15">
          <cell r="E15">
            <v>1283452.4757757518</v>
          </cell>
          <cell r="F15">
            <v>1215396.5919771316</v>
          </cell>
          <cell r="G15">
            <v>1430653.5278693549</v>
          </cell>
          <cell r="H15">
            <v>1411270.5044216663</v>
          </cell>
          <cell r="I15">
            <v>1287960.772588871</v>
          </cell>
          <cell r="J15">
            <v>1291295.6634943332</v>
          </cell>
          <cell r="K15">
            <v>1395624.6339906452</v>
          </cell>
          <cell r="L15">
            <v>1547092.5830717743</v>
          </cell>
          <cell r="M15">
            <v>1529700.2222843333</v>
          </cell>
          <cell r="N15">
            <v>1308861.1993840323</v>
          </cell>
          <cell r="O15">
            <v>1408395.3899268336</v>
          </cell>
          <cell r="P15">
            <v>1847309.7476580646</v>
          </cell>
        </row>
        <row r="16">
          <cell r="E16">
            <v>1320346.4013122581</v>
          </cell>
          <cell r="F16">
            <v>1335989.046564159</v>
          </cell>
          <cell r="G16">
            <v>1822631.9547309675</v>
          </cell>
          <cell r="H16">
            <v>2564329.3476996664</v>
          </cell>
          <cell r="I16">
            <v>3340985.8875038712</v>
          </cell>
          <cell r="J16">
            <v>3016276.198231752</v>
          </cell>
          <cell r="K16">
            <v>2767837.645088709</v>
          </cell>
          <cell r="L16">
            <v>2689113.5972196367</v>
          </cell>
          <cell r="M16">
            <v>2988100.5821420001</v>
          </cell>
          <cell r="N16">
            <v>1973611.4892279641</v>
          </cell>
          <cell r="O16">
            <v>1796074.9377840001</v>
          </cell>
          <cell r="P16">
            <v>2171439.2799532255</v>
          </cell>
        </row>
        <row r="17">
          <cell r="E17">
            <v>15231.539354838711</v>
          </cell>
          <cell r="F17">
            <v>1523</v>
          </cell>
          <cell r="G17">
            <v>32237.041653225806</v>
          </cell>
          <cell r="H17">
            <v>1179.8761813333335</v>
          </cell>
          <cell r="I17">
            <v>1061.7935206451616</v>
          </cell>
          <cell r="J17">
            <v>3328.0448933333337</v>
          </cell>
          <cell r="K17">
            <v>244</v>
          </cell>
          <cell r="L17">
            <v>269.02966096774196</v>
          </cell>
          <cell r="M17">
            <v>5826</v>
          </cell>
          <cell r="N17">
            <v>137.33660806451618</v>
          </cell>
          <cell r="O17">
            <v>126.15530899999997</v>
          </cell>
          <cell r="P17">
            <v>146.13535548387088</v>
          </cell>
        </row>
        <row r="18">
          <cell r="E18">
            <v>228266.3548387097</v>
          </cell>
          <cell r="F18">
            <v>69286</v>
          </cell>
          <cell r="G18">
            <v>647213.58064516133</v>
          </cell>
          <cell r="H18">
            <v>1072707</v>
          </cell>
          <cell r="I18">
            <v>866961.41935483867</v>
          </cell>
          <cell r="J18">
            <v>1151823.3333333333</v>
          </cell>
          <cell r="K18">
            <v>1495051.0322580645</v>
          </cell>
          <cell r="L18">
            <v>1749238.9032258065</v>
          </cell>
          <cell r="M18">
            <v>1729178.6666666665</v>
          </cell>
          <cell r="N18">
            <v>1908429.4838709678</v>
          </cell>
          <cell r="O18">
            <v>963108</v>
          </cell>
          <cell r="P18">
            <v>12426</v>
          </cell>
        </row>
        <row r="19">
          <cell r="E19">
            <v>8459571.7471280638</v>
          </cell>
          <cell r="F19">
            <v>8754122.4954152536</v>
          </cell>
          <cell r="G19">
            <v>9411110.4716632236</v>
          </cell>
          <cell r="H19">
            <v>9471392.2827666663</v>
          </cell>
          <cell r="I19">
            <v>9373050</v>
          </cell>
          <cell r="J19">
            <v>9484378.666666666</v>
          </cell>
          <cell r="K19">
            <v>9517166.6774193551</v>
          </cell>
          <cell r="L19">
            <v>10090392.612903226</v>
          </cell>
          <cell r="M19">
            <v>10545755.333333334</v>
          </cell>
          <cell r="N19">
            <v>10774236.290322581</v>
          </cell>
          <cell r="O19">
            <v>10465065</v>
          </cell>
          <cell r="P19">
            <v>10254708.658931289</v>
          </cell>
        </row>
        <row r="20">
          <cell r="E20">
            <v>2440926.8057673229</v>
          </cell>
          <cell r="F20">
            <v>2469446</v>
          </cell>
          <cell r="G20">
            <v>2504192.8387096776</v>
          </cell>
          <cell r="H20">
            <v>2552438.4749402613</v>
          </cell>
          <cell r="I20">
            <v>1903871.8925903225</v>
          </cell>
          <cell r="J20">
            <v>1922016.2329375001</v>
          </cell>
          <cell r="K20">
            <v>2038569</v>
          </cell>
          <cell r="L20">
            <v>2747093.5654514111</v>
          </cell>
          <cell r="M20">
            <v>2769048.333333333</v>
          </cell>
          <cell r="N20">
            <v>2935479.8792588711</v>
          </cell>
          <cell r="O20">
            <v>3274234.9802000001</v>
          </cell>
          <cell r="P20">
            <v>3367296.5611209678</v>
          </cell>
        </row>
        <row r="21">
          <cell r="E21">
            <v>75325</v>
          </cell>
          <cell r="F21">
            <v>75325</v>
          </cell>
          <cell r="G21">
            <v>75325</v>
          </cell>
          <cell r="H21">
            <v>75325</v>
          </cell>
          <cell r="I21">
            <v>73671.774193548379</v>
          </cell>
          <cell r="J21">
            <v>73685</v>
          </cell>
          <cell r="K21">
            <v>73275</v>
          </cell>
          <cell r="L21">
            <v>73275</v>
          </cell>
          <cell r="M21">
            <v>73275</v>
          </cell>
          <cell r="N21">
            <v>71225</v>
          </cell>
          <cell r="O21">
            <v>71225</v>
          </cell>
          <cell r="P21">
            <v>71225</v>
          </cell>
        </row>
        <row r="22">
          <cell r="E22">
            <v>21000</v>
          </cell>
          <cell r="F22">
            <v>21000</v>
          </cell>
          <cell r="G22">
            <v>21000</v>
          </cell>
          <cell r="H22">
            <v>21000</v>
          </cell>
          <cell r="I22">
            <v>21000</v>
          </cell>
          <cell r="J22">
            <v>21000</v>
          </cell>
          <cell r="K22">
            <v>21000</v>
          </cell>
          <cell r="L22">
            <v>21000</v>
          </cell>
          <cell r="M22">
            <v>21000</v>
          </cell>
          <cell r="N22">
            <v>21000</v>
          </cell>
          <cell r="O22">
            <v>21000</v>
          </cell>
          <cell r="P22">
            <v>21000</v>
          </cell>
        </row>
        <row r="24">
          <cell r="E24">
            <v>0</v>
          </cell>
          <cell r="F24">
            <v>42857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8">
          <cell r="E28">
            <v>541800.1169787097</v>
          </cell>
          <cell r="F28">
            <v>451403.28571428574</v>
          </cell>
          <cell r="G28">
            <v>405050</v>
          </cell>
          <cell r="H28">
            <v>382538.43536900001</v>
          </cell>
          <cell r="I28">
            <v>265510.58064516133</v>
          </cell>
          <cell r="J28">
            <v>254968.41227000003</v>
          </cell>
          <cell r="K28">
            <v>354101.67741935485</v>
          </cell>
          <cell r="L28">
            <v>429579.84598656249</v>
          </cell>
          <cell r="M28">
            <v>450890</v>
          </cell>
          <cell r="N28">
            <v>572193.43672802416</v>
          </cell>
          <cell r="O28">
            <v>427504.34706866666</v>
          </cell>
          <cell r="P28">
            <v>315299.82080290327</v>
          </cell>
        </row>
        <row r="30">
          <cell r="E30">
            <v>68283.422134838722</v>
          </cell>
          <cell r="F30">
            <v>72427.777255161302</v>
          </cell>
          <cell r="G30">
            <v>80276.264226774205</v>
          </cell>
          <cell r="H30">
            <v>66618.734370666658</v>
          </cell>
          <cell r="I30">
            <v>88241</v>
          </cell>
          <cell r="J30">
            <v>105858.36993233336</v>
          </cell>
          <cell r="K30">
            <v>108689</v>
          </cell>
          <cell r="L30">
            <v>99670</v>
          </cell>
          <cell r="M30">
            <v>118103</v>
          </cell>
          <cell r="N30">
            <v>76021</v>
          </cell>
          <cell r="O30">
            <v>67045.456310666676</v>
          </cell>
          <cell r="P30">
            <v>91344.509810967749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2"/>
  <sheetViews>
    <sheetView topLeftCell="A13" zoomScale="69" zoomScaleNormal="69" workbookViewId="0">
      <selection activeCell="J17" sqref="J17"/>
    </sheetView>
  </sheetViews>
  <sheetFormatPr defaultRowHeight="15" x14ac:dyDescent="0.25"/>
  <cols>
    <col min="1" max="1" width="10.42578125" customWidth="1"/>
    <col min="3" max="3" width="87.5703125" customWidth="1"/>
    <col min="5" max="8" width="14.28515625" bestFit="1" customWidth="1"/>
    <col min="9" max="9" width="4.140625" customWidth="1"/>
  </cols>
  <sheetData>
    <row r="1" spans="2:25" ht="35.1" customHeight="1" x14ac:dyDescent="0.25">
      <c r="D1" s="28"/>
      <c r="E1" s="28"/>
      <c r="F1" s="347"/>
      <c r="G1" s="347"/>
      <c r="H1" s="28"/>
      <c r="I1" s="347"/>
      <c r="J1" s="347"/>
      <c r="K1" s="28"/>
      <c r="L1" s="28"/>
      <c r="N1" s="28"/>
    </row>
    <row r="2" spans="2:25" ht="35.1" customHeight="1" x14ac:dyDescent="0.25">
      <c r="D2" s="28"/>
      <c r="E2" s="28"/>
      <c r="F2" s="347"/>
      <c r="G2" s="347"/>
      <c r="H2" s="28"/>
      <c r="I2" s="347"/>
      <c r="J2" s="347"/>
      <c r="K2" s="28"/>
    </row>
    <row r="3" spans="2:25" ht="35.1" customHeight="1" x14ac:dyDescent="0.25">
      <c r="D3" s="28"/>
      <c r="E3" s="28"/>
      <c r="F3" s="347"/>
      <c r="G3" s="347"/>
      <c r="H3" s="28"/>
      <c r="I3" s="347"/>
      <c r="J3" s="347"/>
      <c r="K3" s="28"/>
    </row>
    <row r="4" spans="2:25" ht="33.75" customHeight="1" x14ac:dyDescent="0.25">
      <c r="B4" s="348" t="s">
        <v>68</v>
      </c>
      <c r="C4" s="348"/>
      <c r="D4" s="348"/>
      <c r="E4" s="348"/>
      <c r="F4" s="348"/>
      <c r="G4" s="348"/>
      <c r="H4" s="348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</row>
    <row r="5" spans="2:25" ht="34.5" hidden="1" customHeight="1" x14ac:dyDescent="0.25">
      <c r="B5" s="348"/>
      <c r="C5" s="348"/>
      <c r="D5" s="348"/>
      <c r="E5" s="348"/>
      <c r="F5" s="348"/>
      <c r="G5" s="348"/>
      <c r="H5" s="348"/>
      <c r="I5" s="28"/>
      <c r="J5" s="28"/>
      <c r="K5" s="28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217"/>
      <c r="S6" s="217"/>
      <c r="T6" s="217"/>
      <c r="U6" s="217"/>
      <c r="V6" s="217"/>
      <c r="W6" s="217"/>
      <c r="X6" s="217"/>
      <c r="Y6" s="217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82</v>
      </c>
      <c r="C8" s="349"/>
      <c r="D8" s="349"/>
      <c r="E8" s="349"/>
      <c r="F8" s="349"/>
      <c r="G8" s="349"/>
      <c r="H8" s="349"/>
      <c r="I8" s="217"/>
      <c r="J8" s="217"/>
      <c r="K8" s="217"/>
      <c r="L8" s="217"/>
      <c r="M8" s="217"/>
      <c r="N8" s="217"/>
      <c r="O8" s="217"/>
      <c r="P8" s="217"/>
      <c r="Q8" s="217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25" ht="35.1" customHeight="1" thickBot="1" x14ac:dyDescent="0.3">
      <c r="B10" s="183"/>
      <c r="C10" s="1"/>
      <c r="D10" s="1"/>
      <c r="E10" s="354" t="s">
        <v>0</v>
      </c>
      <c r="F10" s="354"/>
      <c r="G10" s="354"/>
      <c r="H10" s="354"/>
      <c r="K10" s="1"/>
      <c r="L10" s="1"/>
      <c r="M10" s="1"/>
    </row>
    <row r="11" spans="2:25" ht="35.1" customHeight="1" thickBot="1" x14ac:dyDescent="0.3">
      <c r="B11" s="355"/>
      <c r="C11" s="356"/>
      <c r="D11" s="32"/>
      <c r="E11" s="357" t="s">
        <v>1</v>
      </c>
      <c r="F11" s="358"/>
      <c r="G11" s="358"/>
      <c r="H11" s="359"/>
    </row>
    <row r="12" spans="2:25" ht="15.75" x14ac:dyDescent="0.25">
      <c r="B12" s="350"/>
      <c r="C12" s="351"/>
      <c r="D12" s="37" t="s">
        <v>7</v>
      </c>
      <c r="E12" s="35">
        <v>38442</v>
      </c>
      <c r="F12" s="2">
        <v>38533</v>
      </c>
      <c r="G12" s="2">
        <v>38625</v>
      </c>
      <c r="H12" s="3">
        <v>38717</v>
      </c>
    </row>
    <row r="13" spans="2:25" ht="16.5" thickBot="1" x14ac:dyDescent="0.3">
      <c r="B13" s="352"/>
      <c r="C13" s="353"/>
      <c r="D13" s="54" t="s">
        <v>8</v>
      </c>
      <c r="E13" s="50"/>
      <c r="F13" s="51"/>
      <c r="G13" s="51"/>
      <c r="H13" s="52"/>
    </row>
    <row r="14" spans="2:25" s="216" customFormat="1" ht="24.95" customHeight="1" x14ac:dyDescent="0.25">
      <c r="B14" s="339" t="s">
        <v>9</v>
      </c>
      <c r="C14" s="340"/>
      <c r="D14" s="240" t="s">
        <v>10</v>
      </c>
      <c r="E14" s="241">
        <v>9521342</v>
      </c>
      <c r="F14" s="242">
        <v>10215521</v>
      </c>
      <c r="G14" s="243">
        <v>9654223</v>
      </c>
      <c r="H14" s="244">
        <v>10167085</v>
      </c>
    </row>
    <row r="15" spans="2:25" s="216" customFormat="1" ht="24.95" customHeight="1" x14ac:dyDescent="0.25">
      <c r="B15" s="337" t="s">
        <v>13</v>
      </c>
      <c r="C15" s="338"/>
      <c r="D15" s="245" t="s">
        <v>14</v>
      </c>
      <c r="E15" s="246">
        <v>247790</v>
      </c>
      <c r="F15" s="247">
        <v>303545</v>
      </c>
      <c r="G15" s="248">
        <v>361832</v>
      </c>
      <c r="H15" s="249">
        <v>222561</v>
      </c>
    </row>
    <row r="16" spans="2:25" s="216" customFormat="1" ht="24.95" customHeight="1" x14ac:dyDescent="0.25">
      <c r="B16" s="337" t="s">
        <v>17</v>
      </c>
      <c r="C16" s="338"/>
      <c r="D16" s="245" t="s">
        <v>18</v>
      </c>
      <c r="E16" s="246">
        <v>739474</v>
      </c>
      <c r="F16" s="247">
        <v>908925</v>
      </c>
      <c r="G16" s="248">
        <v>871282</v>
      </c>
      <c r="H16" s="249">
        <v>817230</v>
      </c>
    </row>
    <row r="17" spans="2:8" s="216" customFormat="1" ht="24.95" customHeight="1" x14ac:dyDescent="0.25">
      <c r="B17" s="337" t="s">
        <v>21</v>
      </c>
      <c r="C17" s="338"/>
      <c r="D17" s="245" t="s">
        <v>22</v>
      </c>
      <c r="E17" s="250">
        <v>10508606</v>
      </c>
      <c r="F17" s="251">
        <v>11427991</v>
      </c>
      <c r="G17" s="252">
        <v>10887337</v>
      </c>
      <c r="H17" s="253">
        <v>11206876</v>
      </c>
    </row>
    <row r="18" spans="2:8" s="216" customFormat="1" ht="24.95" customHeight="1" x14ac:dyDescent="0.25">
      <c r="B18" s="341" t="s">
        <v>25</v>
      </c>
      <c r="C18" s="342"/>
      <c r="D18" s="245">
        <v>5</v>
      </c>
      <c r="E18" s="250">
        <v>1050860.6000000001</v>
      </c>
      <c r="F18" s="251">
        <v>1142799.1000000001</v>
      </c>
      <c r="G18" s="252">
        <v>1088733.7</v>
      </c>
      <c r="H18" s="253">
        <v>1120687.6000000001</v>
      </c>
    </row>
    <row r="19" spans="2:8" s="216" customFormat="1" ht="24.95" customHeight="1" x14ac:dyDescent="0.25">
      <c r="B19" s="341" t="s">
        <v>28</v>
      </c>
      <c r="C19" s="342"/>
      <c r="D19" s="245">
        <v>6</v>
      </c>
      <c r="E19" s="250">
        <v>1221814</v>
      </c>
      <c r="F19" s="251">
        <v>1445019</v>
      </c>
      <c r="G19" s="252">
        <v>1216472</v>
      </c>
      <c r="H19" s="253">
        <v>1326055</v>
      </c>
    </row>
    <row r="20" spans="2:8" s="216" customFormat="1" ht="24.95" customHeight="1" x14ac:dyDescent="0.25">
      <c r="B20" s="337" t="s">
        <v>30</v>
      </c>
      <c r="C20" s="338"/>
      <c r="D20" s="245" t="s">
        <v>31</v>
      </c>
      <c r="E20" s="246">
        <v>180044</v>
      </c>
      <c r="F20" s="247">
        <v>174648</v>
      </c>
      <c r="G20" s="248">
        <v>194813</v>
      </c>
      <c r="H20" s="249">
        <v>253173</v>
      </c>
    </row>
    <row r="21" spans="2:8" s="216" customFormat="1" ht="24.95" customHeight="1" x14ac:dyDescent="0.25">
      <c r="B21" s="337" t="s">
        <v>34</v>
      </c>
      <c r="C21" s="338"/>
      <c r="D21" s="245" t="s">
        <v>35</v>
      </c>
      <c r="E21" s="246">
        <v>285</v>
      </c>
      <c r="F21" s="247">
        <v>376</v>
      </c>
      <c r="G21" s="248">
        <v>1037</v>
      </c>
      <c r="H21" s="249">
        <v>46</v>
      </c>
    </row>
    <row r="22" spans="2:8" s="216" customFormat="1" ht="24.95" customHeight="1" x14ac:dyDescent="0.25">
      <c r="B22" s="337" t="s">
        <v>38</v>
      </c>
      <c r="C22" s="338"/>
      <c r="D22" s="245">
        <v>9</v>
      </c>
      <c r="E22" s="246">
        <v>117782</v>
      </c>
      <c r="F22" s="247">
        <v>151900</v>
      </c>
      <c r="G22" s="248">
        <v>113130</v>
      </c>
      <c r="H22" s="249">
        <v>16659</v>
      </c>
    </row>
    <row r="23" spans="2:8" s="216" customFormat="1" ht="24.95" customHeight="1" x14ac:dyDescent="0.25">
      <c r="B23" s="337" t="s">
        <v>41</v>
      </c>
      <c r="C23" s="338"/>
      <c r="D23" s="245">
        <v>10</v>
      </c>
      <c r="E23" s="246">
        <v>0</v>
      </c>
      <c r="F23" s="247">
        <v>0</v>
      </c>
      <c r="G23" s="248">
        <v>0</v>
      </c>
      <c r="H23" s="249">
        <v>0</v>
      </c>
    </row>
    <row r="24" spans="2:8" s="216" customFormat="1" ht="24.95" customHeight="1" x14ac:dyDescent="0.25">
      <c r="B24" s="337" t="s">
        <v>44</v>
      </c>
      <c r="C24" s="338"/>
      <c r="D24" s="245">
        <v>11</v>
      </c>
      <c r="E24" s="246">
        <v>589945</v>
      </c>
      <c r="F24" s="247">
        <v>767403</v>
      </c>
      <c r="G24" s="248">
        <v>602578</v>
      </c>
      <c r="H24" s="249">
        <v>696579</v>
      </c>
    </row>
    <row r="25" spans="2:8" s="216" customFormat="1" ht="24.95" customHeight="1" x14ac:dyDescent="0.25">
      <c r="B25" s="337" t="s">
        <v>47</v>
      </c>
      <c r="C25" s="338"/>
      <c r="D25" s="245">
        <v>12</v>
      </c>
      <c r="E25" s="246">
        <v>322489</v>
      </c>
      <c r="F25" s="247">
        <v>321801</v>
      </c>
      <c r="G25" s="248">
        <v>275088</v>
      </c>
      <c r="H25" s="249">
        <v>315705</v>
      </c>
    </row>
    <row r="26" spans="2:8" s="216" customFormat="1" ht="24.95" customHeight="1" x14ac:dyDescent="0.25">
      <c r="B26" s="343" t="s">
        <v>51</v>
      </c>
      <c r="C26" s="344"/>
      <c r="D26" s="254"/>
      <c r="E26" s="255"/>
      <c r="F26" s="256"/>
      <c r="G26" s="257"/>
      <c r="H26" s="258"/>
    </row>
    <row r="27" spans="2:8" s="216" customFormat="1" ht="24.95" customHeight="1" x14ac:dyDescent="0.25">
      <c r="B27" s="339" t="s">
        <v>53</v>
      </c>
      <c r="C27" s="340"/>
      <c r="D27" s="240">
        <v>13</v>
      </c>
      <c r="E27" s="246">
        <v>5000</v>
      </c>
      <c r="F27" s="248">
        <v>15000</v>
      </c>
      <c r="G27" s="248">
        <v>5000</v>
      </c>
      <c r="H27" s="259">
        <v>5000</v>
      </c>
    </row>
    <row r="28" spans="2:8" s="216" customFormat="1" ht="24.95" customHeight="1" x14ac:dyDescent="0.25">
      <c r="B28" s="341" t="s">
        <v>56</v>
      </c>
      <c r="C28" s="342"/>
      <c r="D28" s="254"/>
      <c r="E28" s="260"/>
      <c r="F28" s="261"/>
      <c r="G28" s="261"/>
      <c r="H28" s="262"/>
    </row>
    <row r="29" spans="2:8" s="216" customFormat="1" ht="24.95" customHeight="1" x14ac:dyDescent="0.25">
      <c r="B29" s="341" t="s">
        <v>57</v>
      </c>
      <c r="C29" s="342"/>
      <c r="D29" s="254"/>
      <c r="E29" s="263"/>
      <c r="F29" s="261"/>
      <c r="G29" s="261"/>
      <c r="H29" s="262"/>
    </row>
    <row r="30" spans="2:8" s="216" customFormat="1" ht="24.95" customHeight="1" x14ac:dyDescent="0.25">
      <c r="B30" s="341" t="s">
        <v>59</v>
      </c>
      <c r="C30" s="342"/>
      <c r="D30" s="254"/>
      <c r="E30" s="264"/>
      <c r="F30" s="265"/>
      <c r="G30" s="265"/>
      <c r="H30" s="266"/>
    </row>
    <row r="31" spans="2:8" s="216" customFormat="1" ht="24.95" customHeight="1" thickBot="1" x14ac:dyDescent="0.3">
      <c r="B31" s="339" t="s">
        <v>60</v>
      </c>
      <c r="C31" s="340"/>
      <c r="D31" s="254">
        <v>14</v>
      </c>
      <c r="E31" s="246">
        <v>6269</v>
      </c>
      <c r="F31" s="248">
        <v>13891</v>
      </c>
      <c r="G31" s="248">
        <v>24826</v>
      </c>
      <c r="H31" s="259">
        <v>38893</v>
      </c>
    </row>
    <row r="32" spans="2:8" s="216" customFormat="1" ht="24.95" customHeight="1" thickBot="1" x14ac:dyDescent="0.3">
      <c r="B32" s="345" t="s">
        <v>62</v>
      </c>
      <c r="C32" s="346"/>
      <c r="D32" s="267">
        <v>15</v>
      </c>
      <c r="E32" s="268">
        <v>170953.4</v>
      </c>
      <c r="F32" s="269">
        <v>302219.90000000002</v>
      </c>
      <c r="G32" s="269">
        <v>127738.3</v>
      </c>
      <c r="H32" s="270">
        <v>205367.4</v>
      </c>
    </row>
  </sheetData>
  <mergeCells count="36">
    <mergeCell ref="B12:C13"/>
    <mergeCell ref="B8:H8"/>
    <mergeCell ref="R8:Y8"/>
    <mergeCell ref="E10:H10"/>
    <mergeCell ref="B11:C11"/>
    <mergeCell ref="E11:H11"/>
    <mergeCell ref="P6:Q6"/>
    <mergeCell ref="B7:H7"/>
    <mergeCell ref="I7:O7"/>
    <mergeCell ref="P7:Q7"/>
    <mergeCell ref="R7:Y7"/>
    <mergeCell ref="F1:F3"/>
    <mergeCell ref="G1:G3"/>
    <mergeCell ref="I1:J3"/>
    <mergeCell ref="B4:H5"/>
    <mergeCell ref="B6:H6"/>
    <mergeCell ref="I6:O6"/>
    <mergeCell ref="B28:C28"/>
    <mergeCell ref="B29:C29"/>
    <mergeCell ref="B30:C30"/>
    <mergeCell ref="B31:C31"/>
    <mergeCell ref="B32:C32"/>
    <mergeCell ref="B15:C15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dataValidations count="1">
    <dataValidation type="decimal" allowBlank="1" showInputMessage="1" showErrorMessage="1" error="Please enter the amount in numbers only and do not use (  ) or ' - ' for any deduction or negative amount." sqref="E14:H32" xr:uid="{00000000-0002-0000-0000-000000000000}">
      <formula1>0</formula1>
      <formula2>1E+38</formula2>
    </dataValidation>
  </dataValidations>
  <pageMargins left="0.70866141732283472" right="0.70866141732283472" top="0.35433070866141736" bottom="0.51181102362204722" header="0.23622047244094491" footer="0.31496062992125984"/>
  <pageSetup scale="65" orientation="landscape" r:id="rId1"/>
  <headerFooter>
    <oddFooter>&amp;L&amp;F_x000D_&amp;1#&amp;"Calibri"&amp;10&amp;K000000 Office Use Only&amp;R&amp;P of &amp;N</oddFooter>
  </headerFooter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1266" r:id="rId4">
          <objectPr defaultSize="0" autoPict="0" r:id="rId5">
            <anchor moveWithCells="1" sizeWithCells="1">
              <from>
                <xdr:col>2</xdr:col>
                <xdr:colOff>3743325</xdr:colOff>
                <xdr:row>0</xdr:row>
                <xdr:rowOff>285750</xdr:rowOff>
              </from>
              <to>
                <xdr:col>2</xdr:col>
                <xdr:colOff>5038725</xdr:colOff>
                <xdr:row>3</xdr:row>
                <xdr:rowOff>9525</xdr:rowOff>
              </to>
            </anchor>
          </objectPr>
        </oleObject>
      </mc:Choice>
      <mc:Fallback>
        <oleObject progId="Word.Picture.8" shapeId="1126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6"/>
  <sheetViews>
    <sheetView zoomScaleNormal="100" workbookViewId="0">
      <selection activeCell="A9" sqref="A9"/>
    </sheetView>
  </sheetViews>
  <sheetFormatPr defaultRowHeight="15" x14ac:dyDescent="0.25"/>
  <cols>
    <col min="1" max="1" width="84.85546875" customWidth="1"/>
    <col min="2" max="2" width="8.85546875" customWidth="1"/>
    <col min="3" max="3" width="15.28515625" customWidth="1"/>
    <col min="4" max="4" width="16" customWidth="1"/>
    <col min="5" max="5" width="15.85546875" customWidth="1"/>
    <col min="6" max="7" width="15" customWidth="1"/>
    <col min="8" max="8" width="16.28515625" customWidth="1"/>
    <col min="9" max="9" width="15.28515625" customWidth="1"/>
    <col min="10" max="10" width="14.42578125" customWidth="1"/>
    <col min="11" max="11" width="15.5703125" customWidth="1"/>
    <col min="12" max="12" width="11" customWidth="1"/>
    <col min="13" max="13" width="11.28515625" customWidth="1"/>
    <col min="14" max="14" width="12.5703125" customWidth="1"/>
  </cols>
  <sheetData>
    <row r="1" spans="1:16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16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</row>
    <row r="4" spans="1:16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</row>
    <row r="5" spans="1:16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</row>
    <row r="6" spans="1:16" x14ac:dyDescent="0.2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</row>
    <row r="7" spans="1:16" x14ac:dyDescent="0.25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</row>
    <row r="8" spans="1:16" x14ac:dyDescent="0.25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</row>
    <row r="9" spans="1:16" x14ac:dyDescent="0.25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16" x14ac:dyDescent="0.25">
      <c r="A10" s="288"/>
      <c r="B10" s="288"/>
      <c r="C10" s="288"/>
      <c r="D10" s="288"/>
      <c r="E10" s="289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6" x14ac:dyDescent="0.25">
      <c r="A11" s="418" t="s">
        <v>69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</row>
    <row r="12" spans="1:16" x14ac:dyDescent="0.25">
      <c r="A12" s="418" t="s">
        <v>88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</row>
    <row r="13" spans="1:16" x14ac:dyDescent="0.25">
      <c r="A13" s="418" t="s">
        <v>89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304"/>
      <c r="P13" s="304"/>
    </row>
    <row r="14" spans="1:16" ht="15.75" thickBot="1" x14ac:dyDescent="0.3">
      <c r="A14" s="290"/>
      <c r="B14" s="288"/>
      <c r="C14" s="417" t="s">
        <v>0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288"/>
      <c r="P14" s="288"/>
    </row>
    <row r="15" spans="1:16" ht="15.75" thickBot="1" x14ac:dyDescent="0.3">
      <c r="A15" s="419"/>
      <c r="B15" s="421" t="s">
        <v>67</v>
      </c>
      <c r="C15" s="424" t="s">
        <v>72</v>
      </c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6"/>
      <c r="O15" s="288"/>
      <c r="P15" s="288"/>
    </row>
    <row r="16" spans="1:16" x14ac:dyDescent="0.25">
      <c r="A16" s="420"/>
      <c r="B16" s="422"/>
      <c r="C16" s="427">
        <v>39844</v>
      </c>
      <c r="D16" s="427">
        <v>39872</v>
      </c>
      <c r="E16" s="427">
        <v>39903</v>
      </c>
      <c r="F16" s="427">
        <v>39933</v>
      </c>
      <c r="G16" s="427">
        <v>39964</v>
      </c>
      <c r="H16" s="427">
        <v>39994</v>
      </c>
      <c r="I16" s="429">
        <v>40025</v>
      </c>
      <c r="J16" s="427">
        <v>40056</v>
      </c>
      <c r="K16" s="427">
        <v>40086</v>
      </c>
      <c r="L16" s="427">
        <v>40117</v>
      </c>
      <c r="M16" s="427">
        <v>40147</v>
      </c>
      <c r="N16" s="431">
        <v>40178</v>
      </c>
      <c r="O16" s="288"/>
      <c r="P16" s="288"/>
    </row>
    <row r="17" spans="1:16" ht="15.75" thickBot="1" x14ac:dyDescent="0.3">
      <c r="A17" s="420"/>
      <c r="B17" s="423"/>
      <c r="C17" s="428"/>
      <c r="D17" s="428"/>
      <c r="E17" s="428"/>
      <c r="F17" s="428"/>
      <c r="G17" s="428"/>
      <c r="H17" s="428"/>
      <c r="I17" s="430"/>
      <c r="J17" s="428"/>
      <c r="K17" s="428"/>
      <c r="L17" s="428"/>
      <c r="M17" s="428"/>
      <c r="N17" s="432"/>
      <c r="O17" s="288"/>
      <c r="P17" s="288"/>
    </row>
    <row r="18" spans="1:16" ht="15.75" thickBot="1" x14ac:dyDescent="0.3">
      <c r="A18" s="291" t="s">
        <v>12</v>
      </c>
      <c r="B18" s="292">
        <v>1</v>
      </c>
      <c r="C18" s="293">
        <f>[1]INDUSTRY!$E$9</f>
        <v>40250655</v>
      </c>
      <c r="D18" s="293">
        <f>[1]INDUSTRY!$F$9</f>
        <v>39806789</v>
      </c>
      <c r="E18" s="293">
        <f>[1]INDUSTRY!$G$9</f>
        <v>40318275</v>
      </c>
      <c r="F18" s="293">
        <f>[1]INDUSTRY!$H$9</f>
        <v>41631338</v>
      </c>
      <c r="G18" s="293">
        <f>[1]INDUSTRY!$I$9</f>
        <v>42397383</v>
      </c>
      <c r="H18" s="293">
        <f>[1]INDUSTRY!$J$9</f>
        <v>42523199</v>
      </c>
      <c r="I18" s="293">
        <f>[1]INDUSTRY!$K$9</f>
        <v>41417191</v>
      </c>
      <c r="J18" s="293">
        <f>[1]INDUSTRY!$L$9</f>
        <v>41102285</v>
      </c>
      <c r="K18" s="293">
        <f>[1]INDUSTRY!$M$9</f>
        <v>42568659</v>
      </c>
      <c r="L18" s="293">
        <f>[1]INDUSTRY!$N$9</f>
        <v>42894497</v>
      </c>
      <c r="M18" s="293">
        <f>[1]INDUSTRY!$O$9</f>
        <v>43445129</v>
      </c>
      <c r="N18" s="293">
        <f>[1]INDUSTRY!$P$9</f>
        <v>43751963</v>
      </c>
      <c r="O18" s="294"/>
      <c r="P18" s="294"/>
    </row>
    <row r="19" spans="1:16" ht="15.75" thickBot="1" x14ac:dyDescent="0.3">
      <c r="A19" s="295" t="s">
        <v>16</v>
      </c>
      <c r="B19" s="296">
        <v>2</v>
      </c>
      <c r="C19" s="293">
        <f>[1]INDUSTRY!$E$10</f>
        <v>729731</v>
      </c>
      <c r="D19" s="293">
        <f>[1]INDUSTRY!$F$10</f>
        <v>720976</v>
      </c>
      <c r="E19" s="293">
        <f>[1]INDUSTRY!$G$10</f>
        <v>822560</v>
      </c>
      <c r="F19" s="293">
        <f>[1]INDUSTRY!$H$10</f>
        <v>760777</v>
      </c>
      <c r="G19" s="293">
        <f>[1]INDUSTRY!$I$10</f>
        <v>743761</v>
      </c>
      <c r="H19" s="293">
        <f>[1]INDUSTRY!$J$10</f>
        <v>777717</v>
      </c>
      <c r="I19" s="293">
        <f>[1]INDUSTRY!$K$10</f>
        <v>715740</v>
      </c>
      <c r="J19" s="293">
        <f>[1]INDUSTRY!$L$10</f>
        <v>666291</v>
      </c>
      <c r="K19" s="293">
        <f>[1]INDUSTRY!$M$10</f>
        <v>668992</v>
      </c>
      <c r="L19" s="293">
        <f>[1]INDUSTRY!$N$10</f>
        <v>672913</v>
      </c>
      <c r="M19" s="293">
        <f>[1]INDUSTRY!$O$10</f>
        <v>679666</v>
      </c>
      <c r="N19" s="293">
        <f>[1]INDUSTRY!$P$10</f>
        <v>678071</v>
      </c>
      <c r="O19" s="294"/>
      <c r="P19" s="294"/>
    </row>
    <row r="20" spans="1:16" ht="15.75" thickBot="1" x14ac:dyDescent="0.3">
      <c r="A20" s="295" t="s">
        <v>83</v>
      </c>
      <c r="B20" s="296">
        <v>3</v>
      </c>
      <c r="C20" s="293">
        <f>[1]INDUSTRY!$E$11</f>
        <v>2220809</v>
      </c>
      <c r="D20" s="293">
        <f>[1]INDUSTRY!$F$11</f>
        <v>2451690</v>
      </c>
      <c r="E20" s="293">
        <f>[1]INDUSTRY!$G$11</f>
        <v>1873178</v>
      </c>
      <c r="F20" s="293">
        <f>[1]INDUSTRY!$H$11</f>
        <v>1803776</v>
      </c>
      <c r="G20" s="293">
        <f>[1]INDUSTRY!$I$11</f>
        <v>2033334</v>
      </c>
      <c r="H20" s="293">
        <f>[1]INDUSTRY!$J$11</f>
        <v>2047921</v>
      </c>
      <c r="I20" s="293">
        <f>[1]INDUSTRY!$K$11</f>
        <v>2177087</v>
      </c>
      <c r="J20" s="293">
        <f>[1]INDUSTRY!$L$11</f>
        <v>1358599</v>
      </c>
      <c r="K20" s="293">
        <f>[1]INDUSTRY!$M$11</f>
        <v>1535674</v>
      </c>
      <c r="L20" s="293">
        <f>[1]INDUSTRY!$N$11</f>
        <v>1320409</v>
      </c>
      <c r="M20" s="293">
        <f>[1]INDUSTRY!$O$11</f>
        <v>1399169</v>
      </c>
      <c r="N20" s="293">
        <f>[1]INDUSTRY!$P$11</f>
        <v>1509261</v>
      </c>
      <c r="O20" s="294"/>
      <c r="P20" s="294"/>
    </row>
    <row r="21" spans="1:16" ht="15.75" thickBot="1" x14ac:dyDescent="0.3">
      <c r="A21" s="295" t="s">
        <v>84</v>
      </c>
      <c r="B21" s="296">
        <v>4</v>
      </c>
      <c r="C21" s="301">
        <f>SUM(C18:C20)</f>
        <v>43201195</v>
      </c>
      <c r="D21" s="301">
        <f t="shared" ref="D21:G21" si="0">SUM(D18:D20)</f>
        <v>42979455</v>
      </c>
      <c r="E21" s="301">
        <f t="shared" si="0"/>
        <v>43014013</v>
      </c>
      <c r="F21" s="301">
        <f t="shared" si="0"/>
        <v>44195891</v>
      </c>
      <c r="G21" s="301">
        <f t="shared" si="0"/>
        <v>45174478</v>
      </c>
      <c r="H21" s="301">
        <f>SUM(H18:H20)</f>
        <v>45348837</v>
      </c>
      <c r="I21" s="301">
        <v>44310018</v>
      </c>
      <c r="J21" s="301">
        <f>SUM(J18:J20)</f>
        <v>43127175</v>
      </c>
      <c r="K21" s="301">
        <f>SUM(K18:K20)</f>
        <v>44773325</v>
      </c>
      <c r="L21" s="301">
        <f>SUM(L18:L20)</f>
        <v>44887819</v>
      </c>
      <c r="M21" s="301">
        <f>SUM(M18:M20)</f>
        <v>45523964</v>
      </c>
      <c r="N21" s="301">
        <f>SUM(N18:N20)</f>
        <v>45939295</v>
      </c>
      <c r="O21" s="294"/>
      <c r="P21" s="294"/>
    </row>
    <row r="22" spans="1:16" ht="15.75" thickBot="1" x14ac:dyDescent="0.3">
      <c r="A22" s="295" t="s">
        <v>27</v>
      </c>
      <c r="B22" s="296">
        <v>5</v>
      </c>
      <c r="C22" s="301">
        <f>0.1*C21</f>
        <v>4320119.5</v>
      </c>
      <c r="D22" s="301">
        <f t="shared" ref="D22:G22" si="1">0.1*D21</f>
        <v>4297945.5</v>
      </c>
      <c r="E22" s="301">
        <f t="shared" si="1"/>
        <v>4301401.3</v>
      </c>
      <c r="F22" s="301">
        <f t="shared" si="1"/>
        <v>4419589.1000000006</v>
      </c>
      <c r="G22" s="301">
        <f t="shared" si="1"/>
        <v>4517447.8</v>
      </c>
      <c r="H22" s="301">
        <f t="shared" ref="H22:N22" si="2">0.1*H21</f>
        <v>4534883.7</v>
      </c>
      <c r="I22" s="301">
        <f t="shared" si="2"/>
        <v>4431001.8</v>
      </c>
      <c r="J22" s="301">
        <f t="shared" si="2"/>
        <v>4312717.5</v>
      </c>
      <c r="K22" s="301">
        <f t="shared" si="2"/>
        <v>4477332.5</v>
      </c>
      <c r="L22" s="301">
        <f t="shared" si="2"/>
        <v>4488781.9000000004</v>
      </c>
      <c r="M22" s="301">
        <f t="shared" si="2"/>
        <v>4552396.4000000004</v>
      </c>
      <c r="N22" s="301">
        <f t="shared" si="2"/>
        <v>4593929.5</v>
      </c>
      <c r="O22" s="294"/>
      <c r="P22" s="294"/>
    </row>
    <row r="23" spans="1:16" ht="15.75" thickBot="1" x14ac:dyDescent="0.3">
      <c r="A23" s="295" t="s">
        <v>85</v>
      </c>
      <c r="B23" s="296">
        <v>6</v>
      </c>
      <c r="C23" s="301">
        <f>SUM(C24:C33)</f>
        <v>4697940</v>
      </c>
      <c r="D23" s="301">
        <f t="shared" ref="D23:G23" si="3">SUM(D24:D33)</f>
        <v>4817814</v>
      </c>
      <c r="E23" s="301">
        <f t="shared" si="3"/>
        <v>5320781</v>
      </c>
      <c r="F23" s="301">
        <f t="shared" si="3"/>
        <v>5484386</v>
      </c>
      <c r="G23" s="301">
        <f t="shared" si="3"/>
        <v>5910685</v>
      </c>
      <c r="H23" s="301">
        <f t="shared" ref="H23:N23" si="4">SUM(H24:H33)</f>
        <v>4985594</v>
      </c>
      <c r="I23" s="301">
        <f t="shared" si="4"/>
        <v>5019646</v>
      </c>
      <c r="J23" s="301">
        <f t="shared" si="4"/>
        <v>4918723</v>
      </c>
      <c r="K23" s="301">
        <f t="shared" si="4"/>
        <v>4992842</v>
      </c>
      <c r="L23" s="301">
        <f t="shared" si="4"/>
        <v>5495244</v>
      </c>
      <c r="M23" s="301">
        <f t="shared" si="4"/>
        <v>5809344</v>
      </c>
      <c r="N23" s="301">
        <f t="shared" si="4"/>
        <v>5521269</v>
      </c>
      <c r="O23" s="294"/>
      <c r="P23" s="294"/>
    </row>
    <row r="24" spans="1:16" ht="15.75" thickBot="1" x14ac:dyDescent="0.3">
      <c r="A24" s="295" t="s">
        <v>33</v>
      </c>
      <c r="B24" s="296">
        <v>7</v>
      </c>
      <c r="C24" s="293">
        <f>[1]INDUSTRY!$E$15</f>
        <v>397097</v>
      </c>
      <c r="D24" s="293">
        <f>[1]INDUSTRY!$F$15</f>
        <v>380049</v>
      </c>
      <c r="E24" s="293">
        <f>[1]INDUSTRY!$G$15</f>
        <v>428701</v>
      </c>
      <c r="F24" s="293">
        <f>[1]INDUSTRY!$H$15</f>
        <v>414260</v>
      </c>
      <c r="G24" s="293">
        <f>[1]INDUSTRY!$I$15</f>
        <v>428269</v>
      </c>
      <c r="H24" s="293">
        <f>[1]INDUSTRY!$J$15</f>
        <v>422693</v>
      </c>
      <c r="I24" s="293">
        <f>[1]INDUSTRY!$K$15</f>
        <v>426018</v>
      </c>
      <c r="J24" s="293">
        <f>[1]INDUSTRY!$L$15</f>
        <v>456256</v>
      </c>
      <c r="K24" s="293">
        <f>[1]INDUSTRY!$M$15</f>
        <v>448505</v>
      </c>
      <c r="L24" s="293">
        <f>[1]INDUSTRY!$N$15</f>
        <v>453443</v>
      </c>
      <c r="M24" s="293">
        <f>[1]INDUSTRY!$O$15</f>
        <v>460503</v>
      </c>
      <c r="N24" s="293">
        <f>[1]INDUSTRY!$P$15</f>
        <v>511807</v>
      </c>
      <c r="O24" s="294"/>
      <c r="P24" s="294"/>
    </row>
    <row r="25" spans="1:16" ht="15.75" thickBot="1" x14ac:dyDescent="0.3">
      <c r="A25" s="295" t="s">
        <v>37</v>
      </c>
      <c r="B25" s="296">
        <v>8</v>
      </c>
      <c r="C25" s="293">
        <f>[1]INDUSTRY!$E$16</f>
        <v>386321</v>
      </c>
      <c r="D25" s="293">
        <f>[1]INDUSTRY!$F$16</f>
        <v>398439</v>
      </c>
      <c r="E25" s="293">
        <f>[1]INDUSTRY!$G$16</f>
        <v>798732</v>
      </c>
      <c r="F25" s="293">
        <f>[1]INDUSTRY!$H$16</f>
        <v>997372</v>
      </c>
      <c r="G25" s="293">
        <f>[1]INDUSTRY!$I$16</f>
        <v>1413007</v>
      </c>
      <c r="H25" s="293">
        <f>[1]INDUSTRY!$J$16</f>
        <v>626273</v>
      </c>
      <c r="I25" s="293">
        <f>[1]INDUSTRY!$K$16</f>
        <v>737150</v>
      </c>
      <c r="J25" s="293">
        <f>[1]INDUSTRY!$L$16</f>
        <v>820654</v>
      </c>
      <c r="K25" s="293">
        <f>[1]INDUSTRY!$M$16</f>
        <v>841384</v>
      </c>
      <c r="L25" s="293">
        <f>[1]INDUSTRY!$N$16</f>
        <v>1181801</v>
      </c>
      <c r="M25" s="293">
        <f>[1]INDUSTRY!$O$16</f>
        <v>1289289</v>
      </c>
      <c r="N25" s="293">
        <f>[1]INDUSTRY!$P$16</f>
        <v>941864</v>
      </c>
      <c r="O25" s="294"/>
      <c r="P25" s="294"/>
    </row>
    <row r="26" spans="1:16" ht="15.75" thickBot="1" x14ac:dyDescent="0.3">
      <c r="A26" s="295" t="s">
        <v>40</v>
      </c>
      <c r="B26" s="296">
        <v>9</v>
      </c>
      <c r="C26" s="293">
        <f>[1]INDUSTRY!$E$17</f>
        <v>0</v>
      </c>
      <c r="D26" s="293">
        <f>[1]INDUSTRY!$F$17</f>
        <v>0</v>
      </c>
      <c r="E26" s="293">
        <f>[1]INDUSTRY!$G$17</f>
        <v>0</v>
      </c>
      <c r="F26" s="293">
        <f>[1]INDUSTRY!$H$17</f>
        <v>0</v>
      </c>
      <c r="G26" s="293">
        <f>[1]INDUSTRY!$I$17</f>
        <v>0</v>
      </c>
      <c r="H26" s="293">
        <f>[1]INDUSTRY!$J$17</f>
        <v>0</v>
      </c>
      <c r="I26" s="293">
        <f>[1]INDUSTRY!$K$17</f>
        <v>0</v>
      </c>
      <c r="J26" s="293">
        <f>[1]INDUSTRY!$L$17</f>
        <v>0</v>
      </c>
      <c r="K26" s="293">
        <f>[1]INDUSTRY!$M$17</f>
        <v>0</v>
      </c>
      <c r="L26" s="293">
        <f>[1]INDUSTRY!$N$17</f>
        <v>0</v>
      </c>
      <c r="M26" s="293">
        <f>[1]INDUSTRY!$O$17</f>
        <v>0</v>
      </c>
      <c r="N26" s="293">
        <f>[1]INDUSTRY!$P$17</f>
        <v>0</v>
      </c>
      <c r="O26" s="294"/>
      <c r="P26" s="294"/>
    </row>
    <row r="27" spans="1:16" ht="15.75" thickBot="1" x14ac:dyDescent="0.3">
      <c r="A27" s="295" t="s">
        <v>43</v>
      </c>
      <c r="B27" s="296">
        <v>10</v>
      </c>
      <c r="C27" s="293">
        <f>[1]INDUSTRY!$E$18</f>
        <v>1794699</v>
      </c>
      <c r="D27" s="293">
        <f>[1]INDUSTRY!$F$18</f>
        <v>1874771</v>
      </c>
      <c r="E27" s="293">
        <f>[1]INDUSTRY!$G$18</f>
        <v>1877947</v>
      </c>
      <c r="F27" s="293">
        <f>[1]INDUSTRY!$H$18</f>
        <v>1850069</v>
      </c>
      <c r="G27" s="293">
        <f>[1]INDUSTRY!$I$18</f>
        <v>1925120</v>
      </c>
      <c r="H27" s="293">
        <f>[1]INDUSTRY!$J$18</f>
        <v>1728548</v>
      </c>
      <c r="I27" s="293">
        <f>[1]INDUSTRY!$K$18</f>
        <v>1495618</v>
      </c>
      <c r="J27" s="293">
        <f>[1]INDUSTRY!$L$18</f>
        <v>1393354</v>
      </c>
      <c r="K27" s="293">
        <f>[1]INDUSTRY!$M$18</f>
        <v>1379350</v>
      </c>
      <c r="L27" s="293">
        <f>[1]INDUSTRY!$N$18</f>
        <v>1580513</v>
      </c>
      <c r="M27" s="293">
        <f>[1]INDUSTRY!$O$18</f>
        <v>1608731</v>
      </c>
      <c r="N27" s="293">
        <f>[1]INDUSTRY!$P$18</f>
        <v>1660212</v>
      </c>
      <c r="O27" s="294"/>
      <c r="P27" s="294"/>
    </row>
    <row r="28" spans="1:16" ht="15.75" thickBot="1" x14ac:dyDescent="0.3">
      <c r="A28" s="295" t="s">
        <v>46</v>
      </c>
      <c r="B28" s="296">
        <v>11</v>
      </c>
      <c r="C28" s="293">
        <f>[1]INDUSTRY!$E$19</f>
        <v>1371992</v>
      </c>
      <c r="D28" s="293">
        <f>[1]INDUSTRY!$F$19</f>
        <v>1403699</v>
      </c>
      <c r="E28" s="293">
        <f>[1]INDUSTRY!$G$19</f>
        <v>1541642</v>
      </c>
      <c r="F28" s="293">
        <f>[1]INDUSTRY!$H$19</f>
        <v>1517910</v>
      </c>
      <c r="G28" s="293">
        <f>[1]INDUSTRY!$I$19</f>
        <v>1469240</v>
      </c>
      <c r="H28" s="293">
        <f>[1]INDUSTRY!$J$19</f>
        <v>1467077</v>
      </c>
      <c r="I28" s="293">
        <f>[1]INDUSTRY!$K$19</f>
        <v>1569781</v>
      </c>
      <c r="J28" s="293">
        <f>[1]INDUSTRY!$L$19</f>
        <v>1572563</v>
      </c>
      <c r="K28" s="293">
        <f>[1]INDUSTRY!$M$19</f>
        <v>1647173</v>
      </c>
      <c r="L28" s="293">
        <f>[1]INDUSTRY!$N$19</f>
        <v>1642090</v>
      </c>
      <c r="M28" s="293">
        <f>[1]INDUSTRY!$O$19</f>
        <v>1663636</v>
      </c>
      <c r="N28" s="293">
        <f>[1]INDUSTRY!$P$19</f>
        <v>1740050</v>
      </c>
      <c r="O28" s="294"/>
      <c r="P28" s="294"/>
    </row>
    <row r="29" spans="1:16" ht="15.75" thickBot="1" x14ac:dyDescent="0.3">
      <c r="A29" s="295" t="s">
        <v>49</v>
      </c>
      <c r="B29" s="296">
        <v>12</v>
      </c>
      <c r="C29" s="293">
        <f>[1]INDUSTRY!$E$20</f>
        <v>433701</v>
      </c>
      <c r="D29" s="293">
        <f>[1]INDUSTRY!$F$20</f>
        <v>431442</v>
      </c>
      <c r="E29" s="293">
        <f>[1]INDUSTRY!$G$20</f>
        <v>450078</v>
      </c>
      <c r="F29" s="293">
        <f>[1]INDUSTRY!$H$20</f>
        <v>456070</v>
      </c>
      <c r="G29" s="293">
        <f>[1]INDUSTRY!$I$20</f>
        <v>450091</v>
      </c>
      <c r="H29" s="293">
        <f>[1]INDUSTRY!$J$20</f>
        <v>431722</v>
      </c>
      <c r="I29" s="293">
        <f>[1]INDUSTRY!$K$20</f>
        <v>412835</v>
      </c>
      <c r="J29" s="293">
        <f>[1]INDUSTRY!$L$20</f>
        <v>455573</v>
      </c>
      <c r="K29" s="293">
        <f>[1]INDUSTRY!$M$20</f>
        <v>475922</v>
      </c>
      <c r="L29" s="293">
        <f>[1]INDUSTRY!$N$20</f>
        <v>466015</v>
      </c>
      <c r="M29" s="293">
        <f>[1]INDUSTRY!$O$20</f>
        <v>440019</v>
      </c>
      <c r="N29" s="293">
        <f>[1]INDUSTRY!$P$20</f>
        <v>444755</v>
      </c>
      <c r="O29" s="294"/>
      <c r="P29" s="294"/>
    </row>
    <row r="30" spans="1:16" ht="15.75" thickBot="1" x14ac:dyDescent="0.3">
      <c r="A30" s="295" t="s">
        <v>52</v>
      </c>
      <c r="B30" s="296">
        <v>13</v>
      </c>
      <c r="C30" s="293">
        <f>[1]INDUSTRY!$E$21</f>
        <v>9966</v>
      </c>
      <c r="D30" s="293">
        <f>[1]INDUSTRY!$F$21</f>
        <v>9966</v>
      </c>
      <c r="E30" s="293">
        <f>[1]INDUSTRY!$G$21</f>
        <v>9966</v>
      </c>
      <c r="F30" s="293">
        <f>[1]INDUSTRY!$H$21</f>
        <v>9966</v>
      </c>
      <c r="G30" s="293">
        <f>[1]INDUSTRY!$I$21</f>
        <v>9966</v>
      </c>
      <c r="H30" s="293">
        <f>[1]INDUSTRY!$J$21</f>
        <v>9966</v>
      </c>
      <c r="I30" s="293">
        <f>[1]INDUSTRY!$K$21</f>
        <v>9966</v>
      </c>
      <c r="J30" s="293">
        <f>[1]INDUSTRY!$L$21</f>
        <v>9966</v>
      </c>
      <c r="K30" s="293">
        <f>[1]INDUSTRY!$M$21</f>
        <v>9966</v>
      </c>
      <c r="L30" s="293">
        <f>[1]INDUSTRY!$N$21</f>
        <v>9966</v>
      </c>
      <c r="M30" s="293">
        <f>[1]INDUSTRY!$O$21</f>
        <v>9966</v>
      </c>
      <c r="N30" s="293">
        <f>[1]INDUSTRY!$P$21</f>
        <v>9966</v>
      </c>
      <c r="O30" s="294"/>
      <c r="P30" s="294"/>
    </row>
    <row r="31" spans="1:16" ht="15.75" thickBot="1" x14ac:dyDescent="0.3">
      <c r="A31" s="295" t="s">
        <v>55</v>
      </c>
      <c r="B31" s="296">
        <v>14</v>
      </c>
      <c r="C31" s="293">
        <f>[1]INDUSTRY!$E$22</f>
        <v>50000</v>
      </c>
      <c r="D31" s="293">
        <f>[1]INDUSTRY!$F$22</f>
        <v>22036</v>
      </c>
      <c r="E31" s="293">
        <f>[1]INDUSTRY!$G$22</f>
        <v>21000</v>
      </c>
      <c r="F31" s="293">
        <f>[1]INDUSTRY!$H$22</f>
        <v>21000</v>
      </c>
      <c r="G31" s="293">
        <f>[1]INDUSTRY!$I$22</f>
        <v>21000</v>
      </c>
      <c r="H31" s="293">
        <f>[1]INDUSTRY!$J$22</f>
        <v>21000</v>
      </c>
      <c r="I31" s="293">
        <f>[1]INDUSTRY!$K$22</f>
        <v>21000</v>
      </c>
      <c r="J31" s="293">
        <f>[1]INDUSTRY!$L$22</f>
        <v>18290</v>
      </c>
      <c r="K31" s="293">
        <f>[1]INDUSTRY!$M$22</f>
        <v>21000</v>
      </c>
      <c r="L31" s="293">
        <f>[1]INDUSTRY!$N$22</f>
        <v>21000</v>
      </c>
      <c r="M31" s="293">
        <f>[1]INDUSTRY!$O$22</f>
        <v>21000</v>
      </c>
      <c r="N31" s="293">
        <f>[1]INDUSTRY!$P$22</f>
        <v>21000</v>
      </c>
      <c r="O31" s="294"/>
      <c r="P31" s="294"/>
    </row>
    <row r="32" spans="1:16" ht="26.25" thickBot="1" x14ac:dyDescent="0.3">
      <c r="A32" s="300" t="s">
        <v>87</v>
      </c>
      <c r="B32" s="298">
        <v>15</v>
      </c>
      <c r="C32" s="293">
        <f>[1]INDUSTRY!$E$24</f>
        <v>0</v>
      </c>
      <c r="D32" s="293">
        <f>[1]INDUSTRY!$F$24</f>
        <v>0</v>
      </c>
      <c r="E32" s="293">
        <f>[1]INDUSTRY!$G$24</f>
        <v>0</v>
      </c>
      <c r="F32" s="293">
        <f>[1]INDUSTRY!$H$24</f>
        <v>0</v>
      </c>
      <c r="G32" s="293">
        <f>[1]INDUSTRY!$I$24</f>
        <v>0</v>
      </c>
      <c r="H32" s="293">
        <f>[1]INDUSTRY!$J$24</f>
        <v>0</v>
      </c>
      <c r="I32" s="293">
        <f>[1]INDUSTRY!$K$24</f>
        <v>0</v>
      </c>
      <c r="J32" s="293">
        <f>[1]INDUSTRY!$L$24</f>
        <v>0</v>
      </c>
      <c r="K32" s="293">
        <f>[1]INDUSTRY!$M$24</f>
        <v>0</v>
      </c>
      <c r="L32" s="293">
        <f>[1]INDUSTRY!$N$24</f>
        <v>0</v>
      </c>
      <c r="M32" s="293">
        <f>[1]INDUSTRY!$O$24</f>
        <v>0</v>
      </c>
      <c r="N32" s="293">
        <f>[1]INDUSTRY!$P$24</f>
        <v>0</v>
      </c>
      <c r="O32" s="294"/>
      <c r="P32" s="294"/>
    </row>
    <row r="33" spans="1:16" ht="64.5" thickBot="1" x14ac:dyDescent="0.3">
      <c r="A33" s="300" t="s">
        <v>86</v>
      </c>
      <c r="B33" s="298">
        <v>16</v>
      </c>
      <c r="C33" s="293">
        <f>[1]INDUSTRY!$E$28</f>
        <v>254164</v>
      </c>
      <c r="D33" s="293">
        <f>[1]INDUSTRY!$F$28</f>
        <v>297412</v>
      </c>
      <c r="E33" s="293">
        <f>[1]INDUSTRY!$G$28</f>
        <v>192715</v>
      </c>
      <c r="F33" s="293">
        <f>[1]INDUSTRY!$H$28</f>
        <v>217739</v>
      </c>
      <c r="G33" s="293">
        <f>[1]INDUSTRY!$I$28</f>
        <v>193992</v>
      </c>
      <c r="H33" s="293">
        <f>[1]INDUSTRY!$J$28</f>
        <v>278315</v>
      </c>
      <c r="I33" s="293">
        <f>[1]INDUSTRY!$K$28</f>
        <v>347278</v>
      </c>
      <c r="J33" s="293">
        <f>[1]INDUSTRY!$L$28</f>
        <v>192067</v>
      </c>
      <c r="K33" s="293">
        <f>[1]INDUSTRY!$M$28</f>
        <v>169542</v>
      </c>
      <c r="L33" s="293">
        <f>[1]INDUSTRY!$N$28</f>
        <v>140416</v>
      </c>
      <c r="M33" s="293">
        <f>[1]INDUSTRY!$O$28</f>
        <v>316200</v>
      </c>
      <c r="N33" s="293">
        <f>[1]INDUSTRY!$P$28</f>
        <v>191615</v>
      </c>
      <c r="O33" s="294"/>
      <c r="P33" s="294"/>
    </row>
    <row r="34" spans="1:16" ht="15.75" thickBot="1" x14ac:dyDescent="0.3">
      <c r="A34" s="295" t="s">
        <v>65</v>
      </c>
      <c r="B34" s="302">
        <v>17</v>
      </c>
      <c r="C34" s="301">
        <f>C23-C22</f>
        <v>377820.5</v>
      </c>
      <c r="D34" s="301">
        <f t="shared" ref="D34:G34" si="5">D23-D22</f>
        <v>519868.5</v>
      </c>
      <c r="E34" s="301">
        <f t="shared" si="5"/>
        <v>1019379.7000000002</v>
      </c>
      <c r="F34" s="301">
        <f t="shared" si="5"/>
        <v>1064796.8999999994</v>
      </c>
      <c r="G34" s="301">
        <f t="shared" si="5"/>
        <v>1393237.2000000002</v>
      </c>
      <c r="H34" s="301">
        <f t="shared" ref="H34:N34" si="6">H23-H22</f>
        <v>450710.29999999981</v>
      </c>
      <c r="I34" s="301">
        <f t="shared" si="6"/>
        <v>588644.20000000019</v>
      </c>
      <c r="J34" s="301">
        <f t="shared" si="6"/>
        <v>606005.5</v>
      </c>
      <c r="K34" s="301">
        <f t="shared" si="6"/>
        <v>515509.5</v>
      </c>
      <c r="L34" s="301">
        <f t="shared" si="6"/>
        <v>1006462.0999999996</v>
      </c>
      <c r="M34" s="301">
        <f t="shared" si="6"/>
        <v>1256947.5999999996</v>
      </c>
      <c r="N34" s="301">
        <f t="shared" si="6"/>
        <v>927339.5</v>
      </c>
      <c r="O34" s="294"/>
      <c r="P34" s="294"/>
    </row>
    <row r="35" spans="1:16" ht="26.25" thickBot="1" x14ac:dyDescent="0.3">
      <c r="A35" s="299" t="s">
        <v>66</v>
      </c>
      <c r="B35" s="297">
        <v>18</v>
      </c>
      <c r="C35" s="293">
        <f>[1]INDUSTRY!$E$30</f>
        <v>0</v>
      </c>
      <c r="D35" s="293">
        <f>[1]INDUSTRY!$F$30</f>
        <v>0</v>
      </c>
      <c r="E35" s="293">
        <f>[1]INDUSTRY!$E$30</f>
        <v>0</v>
      </c>
      <c r="F35" s="293">
        <f>[1]INDUSTRY!$H$30</f>
        <v>0</v>
      </c>
      <c r="G35" s="293">
        <f>[1]INDUSTRY!$I$30</f>
        <v>0</v>
      </c>
      <c r="H35" s="293">
        <f>[1]INDUSTRY!$J$30</f>
        <v>0</v>
      </c>
      <c r="I35" s="293">
        <f>[1]INDUSTRY!$K$30</f>
        <v>0</v>
      </c>
      <c r="J35" s="293">
        <f>[1]INDUSTRY!$L$30</f>
        <v>0</v>
      </c>
      <c r="K35" s="293">
        <f>[1]INDUSTRY!$M$30</f>
        <v>0</v>
      </c>
      <c r="L35" s="293">
        <f>[1]INDUSTRY!$N$30</f>
        <v>0</v>
      </c>
      <c r="M35" s="293">
        <f>[1]INDUSTRY!$O$30</f>
        <v>0</v>
      </c>
      <c r="N35" s="293">
        <f>[1]INDUSTRY!$P$30</f>
        <v>0</v>
      </c>
      <c r="O35" s="288"/>
      <c r="P35" s="288"/>
    </row>
    <row r="36" spans="1:16" ht="15.7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</sheetData>
  <mergeCells count="20">
    <mergeCell ref="A15:A17"/>
    <mergeCell ref="B15:B17"/>
    <mergeCell ref="C15:N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C14:N14"/>
    <mergeCell ref="A11:P11"/>
    <mergeCell ref="A12:N12"/>
    <mergeCell ref="O12:P12"/>
    <mergeCell ref="A13:N13"/>
  </mergeCells>
  <pageMargins left="0.7" right="0.7" top="0.75" bottom="0.75" header="0.3" footer="0.3"/>
  <pageSetup scale="51" fitToHeight="0" orientation="portrait" r:id="rId1"/>
  <headerFooter>
    <oddFooter>&amp;L_x000D_&amp;1#&amp;"Calibri"&amp;10&amp;K000000 Office Use Only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5"/>
  <sheetViews>
    <sheetView zoomScaleNormal="100" workbookViewId="0">
      <selection activeCell="A4" sqref="A4:P35"/>
    </sheetView>
  </sheetViews>
  <sheetFormatPr defaultRowHeight="15" x14ac:dyDescent="0.25"/>
  <cols>
    <col min="1" max="1" width="77" customWidth="1"/>
    <col min="3" max="3" width="15.140625" customWidth="1"/>
    <col min="4" max="4" width="15.28515625" customWidth="1"/>
    <col min="5" max="5" width="16" customWidth="1"/>
    <col min="6" max="6" width="17.5703125" customWidth="1"/>
    <col min="7" max="7" width="17.28515625" customWidth="1"/>
    <col min="8" max="8" width="18" customWidth="1"/>
    <col min="9" max="9" width="16.85546875" customWidth="1"/>
    <col min="10" max="10" width="17.5703125" customWidth="1"/>
    <col min="11" max="11" width="17.85546875" customWidth="1"/>
    <col min="12" max="13" width="11.5703125" customWidth="1"/>
    <col min="14" max="14" width="13" customWidth="1"/>
    <col min="15" max="16" width="9.140625" hidden="1" customWidth="1"/>
  </cols>
  <sheetData>
    <row r="1" spans="1:16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16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</row>
    <row r="4" spans="1:16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</row>
    <row r="5" spans="1:16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</row>
    <row r="6" spans="1:16" x14ac:dyDescent="0.2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</row>
    <row r="7" spans="1:16" x14ac:dyDescent="0.25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</row>
    <row r="8" spans="1:16" x14ac:dyDescent="0.25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</row>
    <row r="9" spans="1:16" x14ac:dyDescent="0.25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16" x14ac:dyDescent="0.25">
      <c r="A10" s="288"/>
      <c r="B10" s="288"/>
      <c r="C10" s="288"/>
      <c r="D10" s="288"/>
      <c r="E10" s="289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6" ht="15.75" x14ac:dyDescent="0.25">
      <c r="A11" s="447" t="s">
        <v>90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</row>
    <row r="12" spans="1:16" ht="15.75" x14ac:dyDescent="0.25">
      <c r="A12" s="447" t="s">
        <v>88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</row>
    <row r="13" spans="1:16" ht="15.75" x14ac:dyDescent="0.25">
      <c r="A13" s="447" t="s">
        <v>91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305"/>
      <c r="P13" s="305"/>
    </row>
    <row r="14" spans="1:16" ht="16.5" thickBot="1" x14ac:dyDescent="0.3">
      <c r="A14" s="29"/>
      <c r="B14" s="28"/>
      <c r="C14" s="392" t="s">
        <v>0</v>
      </c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28"/>
      <c r="P14" s="28"/>
    </row>
    <row r="15" spans="1:16" ht="15.75" thickBot="1" x14ac:dyDescent="0.3">
      <c r="A15" s="433"/>
      <c r="B15" s="435" t="s">
        <v>67</v>
      </c>
      <c r="C15" s="438" t="s">
        <v>72</v>
      </c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40"/>
      <c r="O15" s="288"/>
      <c r="P15" s="288"/>
    </row>
    <row r="16" spans="1:16" x14ac:dyDescent="0.25">
      <c r="A16" s="434"/>
      <c r="B16" s="436"/>
      <c r="C16" s="441">
        <v>39844</v>
      </c>
      <c r="D16" s="441">
        <v>39872</v>
      </c>
      <c r="E16" s="441">
        <v>39903</v>
      </c>
      <c r="F16" s="441">
        <v>39933</v>
      </c>
      <c r="G16" s="441">
        <v>39964</v>
      </c>
      <c r="H16" s="441">
        <v>39994</v>
      </c>
      <c r="I16" s="445">
        <v>40025</v>
      </c>
      <c r="J16" s="441">
        <v>40056</v>
      </c>
      <c r="K16" s="441">
        <v>40086</v>
      </c>
      <c r="L16" s="441">
        <v>40117</v>
      </c>
      <c r="M16" s="441">
        <v>40147</v>
      </c>
      <c r="N16" s="443">
        <v>40178</v>
      </c>
      <c r="O16" s="288"/>
      <c r="P16" s="288"/>
    </row>
    <row r="17" spans="1:16" ht="15.75" thickBot="1" x14ac:dyDescent="0.3">
      <c r="A17" s="434"/>
      <c r="B17" s="437"/>
      <c r="C17" s="442"/>
      <c r="D17" s="442"/>
      <c r="E17" s="442"/>
      <c r="F17" s="442"/>
      <c r="G17" s="442"/>
      <c r="H17" s="442"/>
      <c r="I17" s="446"/>
      <c r="J17" s="442"/>
      <c r="K17" s="442"/>
      <c r="L17" s="442"/>
      <c r="M17" s="442"/>
      <c r="N17" s="444"/>
      <c r="O17" s="288"/>
      <c r="P17" s="288"/>
    </row>
    <row r="18" spans="1:16" ht="15.75" thickBot="1" x14ac:dyDescent="0.3">
      <c r="A18" s="306" t="s">
        <v>12</v>
      </c>
      <c r="B18" s="307">
        <v>1</v>
      </c>
      <c r="C18" s="316">
        <f>[2]INDUSTRY!$E$9</f>
        <v>44090140</v>
      </c>
      <c r="D18" s="316">
        <f>[2]INDUSTRY!$F$9</f>
        <v>43240072</v>
      </c>
      <c r="E18" s="316">
        <f>[2]INDUSTRY!$G$9</f>
        <v>43740080</v>
      </c>
      <c r="F18" s="316">
        <f>[2]INDUSTRY!$H$9</f>
        <v>43557830</v>
      </c>
      <c r="G18" s="316">
        <f>[2]INDUSTRY!$I$9</f>
        <v>44206779</v>
      </c>
      <c r="H18" s="316">
        <f>[2]INDUSTRY!$J$9</f>
        <v>45080851</v>
      </c>
      <c r="I18" s="316">
        <f>[2]INDUSTRY!$K$9</f>
        <v>44639484</v>
      </c>
      <c r="J18" s="316">
        <f>[2]INDUSTRY!$L$9</f>
        <v>45305437</v>
      </c>
      <c r="K18" s="316">
        <f>[2]INDUSTRY!$M$9</f>
        <v>47239583</v>
      </c>
      <c r="L18" s="316">
        <f>[2]INDUSTRY!$N$9</f>
        <v>47207887</v>
      </c>
      <c r="M18" s="316">
        <f>[2]INDUSTRY!$O$9</f>
        <v>47588216</v>
      </c>
      <c r="N18" s="316">
        <f>[2]INDUSTRY!$P$9</f>
        <v>48703138</v>
      </c>
      <c r="O18" s="294"/>
      <c r="P18" s="294"/>
    </row>
    <row r="19" spans="1:16" ht="15.75" thickBot="1" x14ac:dyDescent="0.3">
      <c r="A19" s="309" t="s">
        <v>16</v>
      </c>
      <c r="B19" s="310">
        <v>2</v>
      </c>
      <c r="C19" s="316">
        <f>[2]INDUSTRY!$E$10</f>
        <v>716845</v>
      </c>
      <c r="D19" s="316">
        <f>[2]INDUSTRY!$F$10</f>
        <v>732114</v>
      </c>
      <c r="E19" s="316">
        <f>[2]INDUSTRY!$G$10</f>
        <v>855865</v>
      </c>
      <c r="F19" s="316">
        <f>[2]INDUSTRY!$H$10</f>
        <v>840716</v>
      </c>
      <c r="G19" s="316">
        <f>[2]INDUSTRY!$I$10</f>
        <v>877821</v>
      </c>
      <c r="H19" s="316">
        <f>[2]INDUSTRY!$J$10</f>
        <v>850446</v>
      </c>
      <c r="I19" s="316">
        <f>[2]INDUSTRY!$K$10</f>
        <v>886590</v>
      </c>
      <c r="J19" s="316">
        <f>[2]INDUSTRY!$L$10</f>
        <v>775898</v>
      </c>
      <c r="K19" s="316">
        <f>[2]INDUSTRY!$M$10</f>
        <v>625087</v>
      </c>
      <c r="L19" s="316">
        <f>[2]INDUSTRY!$N$10</f>
        <v>799928</v>
      </c>
      <c r="M19" s="316">
        <f>[2]INDUSTRY!$O$10</f>
        <v>685972</v>
      </c>
      <c r="N19" s="316">
        <f>[2]INDUSTRY!$P$10</f>
        <v>620721</v>
      </c>
      <c r="O19" s="294"/>
      <c r="P19" s="294"/>
    </row>
    <row r="20" spans="1:16" ht="15.75" thickBot="1" x14ac:dyDescent="0.3">
      <c r="A20" s="309" t="s">
        <v>83</v>
      </c>
      <c r="B20" s="310">
        <v>3</v>
      </c>
      <c r="C20" s="316">
        <f>[2]INDUSTRY!$E$11</f>
        <v>1368680</v>
      </c>
      <c r="D20" s="316">
        <f>[2]INDUSTRY!$F$11</f>
        <v>2043472</v>
      </c>
      <c r="E20" s="316">
        <f>[2]INDUSTRY!$G$11</f>
        <v>1342219</v>
      </c>
      <c r="F20" s="316">
        <f>[2]INDUSTRY!$H$11</f>
        <v>1596327</v>
      </c>
      <c r="G20" s="316">
        <f>[2]INDUSTRY!$I$11</f>
        <v>1830726</v>
      </c>
      <c r="H20" s="316">
        <f>[2]INDUSTRY!$J$11</f>
        <v>1843289</v>
      </c>
      <c r="I20" s="316">
        <f>[2]INDUSTRY!$K$11</f>
        <v>1412964</v>
      </c>
      <c r="J20" s="316">
        <f>[2]INDUSTRY!$L$11</f>
        <v>1360913</v>
      </c>
      <c r="K20" s="316">
        <f>[2]INDUSTRY!$M$11</f>
        <v>1435390</v>
      </c>
      <c r="L20" s="316">
        <f>[2]INDUSTRY!$N$11</f>
        <v>1671414</v>
      </c>
      <c r="M20" s="316">
        <f>[2]INDUSTRY!$O$11</f>
        <v>1778551</v>
      </c>
      <c r="N20" s="316">
        <f>[2]INDUSTRY!$P$11</f>
        <v>1790617</v>
      </c>
      <c r="O20" s="294"/>
      <c r="P20" s="294"/>
    </row>
    <row r="21" spans="1:16" ht="15.75" thickBot="1" x14ac:dyDescent="0.3">
      <c r="A21" s="309" t="s">
        <v>84</v>
      </c>
      <c r="B21" s="310">
        <v>4</v>
      </c>
      <c r="C21" s="317">
        <f>SUM(C18:C20)</f>
        <v>46175665</v>
      </c>
      <c r="D21" s="317">
        <f t="shared" ref="D21:G21" si="0">SUM(D18:D20)</f>
        <v>46015658</v>
      </c>
      <c r="E21" s="317">
        <f t="shared" si="0"/>
        <v>45938164</v>
      </c>
      <c r="F21" s="317">
        <f t="shared" si="0"/>
        <v>45994873</v>
      </c>
      <c r="G21" s="317">
        <f t="shared" si="0"/>
        <v>46915326</v>
      </c>
      <c r="H21" s="317">
        <f t="shared" ref="H21:N21" si="1">SUM(H18:H20)</f>
        <v>47774586</v>
      </c>
      <c r="I21" s="317">
        <f t="shared" si="1"/>
        <v>46939038</v>
      </c>
      <c r="J21" s="317">
        <f t="shared" si="1"/>
        <v>47442248</v>
      </c>
      <c r="K21" s="317">
        <f t="shared" si="1"/>
        <v>49300060</v>
      </c>
      <c r="L21" s="311">
        <f t="shared" si="1"/>
        <v>49679229</v>
      </c>
      <c r="M21" s="311">
        <f t="shared" si="1"/>
        <v>50052739</v>
      </c>
      <c r="N21" s="311">
        <f t="shared" si="1"/>
        <v>51114476</v>
      </c>
      <c r="O21" s="294"/>
      <c r="P21" s="294"/>
    </row>
    <row r="22" spans="1:16" ht="15.75" thickBot="1" x14ac:dyDescent="0.3">
      <c r="A22" s="309" t="s">
        <v>27</v>
      </c>
      <c r="B22" s="310">
        <v>5</v>
      </c>
      <c r="C22" s="317">
        <f>0.1*C21</f>
        <v>4617566.5</v>
      </c>
      <c r="D22" s="317">
        <f t="shared" ref="D22:N22" si="2">0.1*D21</f>
        <v>4601565.8</v>
      </c>
      <c r="E22" s="317">
        <f t="shared" si="2"/>
        <v>4593816.4000000004</v>
      </c>
      <c r="F22" s="317">
        <f t="shared" si="2"/>
        <v>4599487.3</v>
      </c>
      <c r="G22" s="317">
        <f t="shared" si="2"/>
        <v>4691532.6000000006</v>
      </c>
      <c r="H22" s="317">
        <f t="shared" si="2"/>
        <v>4777458.6000000006</v>
      </c>
      <c r="I22" s="317">
        <f t="shared" si="2"/>
        <v>4693903.8</v>
      </c>
      <c r="J22" s="317">
        <f t="shared" si="2"/>
        <v>4744224.8</v>
      </c>
      <c r="K22" s="317">
        <f t="shared" si="2"/>
        <v>4930006</v>
      </c>
      <c r="L22" s="311">
        <f t="shared" si="2"/>
        <v>4967922.9000000004</v>
      </c>
      <c r="M22" s="311">
        <f t="shared" si="2"/>
        <v>5005273.9000000004</v>
      </c>
      <c r="N22" s="311">
        <f t="shared" si="2"/>
        <v>5111447.6000000006</v>
      </c>
      <c r="O22" s="294"/>
      <c r="P22" s="294"/>
    </row>
    <row r="23" spans="1:16" ht="15.75" thickBot="1" x14ac:dyDescent="0.3">
      <c r="A23" s="309" t="s">
        <v>85</v>
      </c>
      <c r="B23" s="310">
        <v>6</v>
      </c>
      <c r="C23" s="317">
        <f>SUM(C24:C33)</f>
        <v>5363582</v>
      </c>
      <c r="D23" s="317">
        <f t="shared" ref="D23:N23" si="3">SUM(D24:D33)</f>
        <v>5233075</v>
      </c>
      <c r="E23" s="317">
        <f t="shared" si="3"/>
        <v>5305458</v>
      </c>
      <c r="F23" s="317">
        <f t="shared" si="3"/>
        <v>5226594</v>
      </c>
      <c r="G23" s="317">
        <f t="shared" si="3"/>
        <v>5659685</v>
      </c>
      <c r="H23" s="317">
        <f t="shared" si="3"/>
        <v>5406520</v>
      </c>
      <c r="I23" s="317">
        <f t="shared" si="3"/>
        <v>5952270</v>
      </c>
      <c r="J23" s="317">
        <f t="shared" si="3"/>
        <v>6084755</v>
      </c>
      <c r="K23" s="317">
        <f t="shared" si="3"/>
        <v>6233718</v>
      </c>
      <c r="L23" s="311">
        <f t="shared" si="3"/>
        <v>6079628</v>
      </c>
      <c r="M23" s="311">
        <f t="shared" si="3"/>
        <v>6952334</v>
      </c>
      <c r="N23" s="311">
        <f t="shared" si="3"/>
        <v>7436292</v>
      </c>
      <c r="O23" s="294"/>
      <c r="P23" s="294"/>
    </row>
    <row r="24" spans="1:16" ht="15.75" thickBot="1" x14ac:dyDescent="0.3">
      <c r="A24" s="309" t="s">
        <v>33</v>
      </c>
      <c r="B24" s="310">
        <v>7</v>
      </c>
      <c r="C24" s="316">
        <f>[2]INDUSTRY!$E$15</f>
        <v>459926</v>
      </c>
      <c r="D24" s="316">
        <f>[2]INDUSTRY!$F$15</f>
        <v>445472</v>
      </c>
      <c r="E24" s="316">
        <f>[2]INDUSTRY!$G$15</f>
        <v>471035</v>
      </c>
      <c r="F24" s="316">
        <f>[2]INDUSTRY!$H$15</f>
        <v>492687</v>
      </c>
      <c r="G24" s="316">
        <f>[2]INDUSTRY!$I$15</f>
        <v>505397</v>
      </c>
      <c r="H24" s="316">
        <f>[2]INDUSTRY!$J$15</f>
        <v>480579</v>
      </c>
      <c r="I24" s="316">
        <f>[2]INDUSTRY!$K$15</f>
        <v>462463</v>
      </c>
      <c r="J24" s="316">
        <f>[2]INDUSTRY!$L$15</f>
        <v>504827</v>
      </c>
      <c r="K24" s="316">
        <f>[2]INDUSTRY!$M$15</f>
        <v>498294</v>
      </c>
      <c r="L24" s="316">
        <f>[2]INDUSTRY!$N$15</f>
        <v>515390</v>
      </c>
      <c r="M24" s="316">
        <f>[2]INDUSTRY!$O$15</f>
        <v>524759</v>
      </c>
      <c r="N24" s="316">
        <f>[2]INDUSTRY!$P$15</f>
        <v>582563</v>
      </c>
      <c r="O24" s="294"/>
      <c r="P24" s="294"/>
    </row>
    <row r="25" spans="1:16" ht="15.75" thickBot="1" x14ac:dyDescent="0.3">
      <c r="A25" s="309" t="s">
        <v>37</v>
      </c>
      <c r="B25" s="310">
        <v>8</v>
      </c>
      <c r="C25" s="316">
        <f>[2]INDUSTRY!$E$16</f>
        <v>641809</v>
      </c>
      <c r="D25" s="316">
        <f>[2]INDUSTRY!$F$16</f>
        <v>602195</v>
      </c>
      <c r="E25" s="316">
        <f>[2]INDUSTRY!$G$16</f>
        <v>623212</v>
      </c>
      <c r="F25" s="316">
        <f>[2]INDUSTRY!$H$16</f>
        <v>676361</v>
      </c>
      <c r="G25" s="316">
        <f>[2]INDUSTRY!$I$16</f>
        <v>956470</v>
      </c>
      <c r="H25" s="316">
        <f>[2]INDUSTRY!$J$16</f>
        <v>745082</v>
      </c>
      <c r="I25" s="316">
        <f>[2]INDUSTRY!$K$16</f>
        <v>1474813</v>
      </c>
      <c r="J25" s="316">
        <f>[2]INDUSTRY!$L$16</f>
        <v>1922287</v>
      </c>
      <c r="K25" s="316">
        <f>[2]INDUSTRY!$M$16</f>
        <v>1884944</v>
      </c>
      <c r="L25" s="316">
        <f>[2]INDUSTRY!$N$16</f>
        <v>1659531</v>
      </c>
      <c r="M25" s="316">
        <f>[2]INDUSTRY!$O$16</f>
        <v>2095490</v>
      </c>
      <c r="N25" s="316">
        <f>[2]INDUSTRY!$P$16</f>
        <v>2143185</v>
      </c>
      <c r="O25" s="294"/>
      <c r="P25" s="294"/>
    </row>
    <row r="26" spans="1:16" ht="15.75" thickBot="1" x14ac:dyDescent="0.3">
      <c r="A26" s="309" t="s">
        <v>40</v>
      </c>
      <c r="B26" s="310">
        <v>9</v>
      </c>
      <c r="C26" s="316">
        <f>[2]INDUSTRY!$E$17</f>
        <v>0</v>
      </c>
      <c r="D26" s="316">
        <f>[2]INDUSTRY!$F$17</f>
        <v>0</v>
      </c>
      <c r="E26" s="316">
        <f>[2]INDUSTRY!$G$17</f>
        <v>0</v>
      </c>
      <c r="F26" s="316">
        <f>[2]INDUSTRY!$H$17</f>
        <v>0</v>
      </c>
      <c r="G26" s="316">
        <f>[2]INDUSTRY!$I$17</f>
        <v>0</v>
      </c>
      <c r="H26" s="316">
        <f>[2]INDUSTRY!$J$17</f>
        <v>0</v>
      </c>
      <c r="I26" s="316">
        <f>[2]INDUSTRY!$K$17</f>
        <v>0</v>
      </c>
      <c r="J26" s="316">
        <f>[2]INDUSTRY!$L$17</f>
        <v>0</v>
      </c>
      <c r="K26" s="316">
        <f>[2]INDUSTRY!$M$17</f>
        <v>0</v>
      </c>
      <c r="L26" s="316">
        <f>[2]INDUSTRY!$N$17</f>
        <v>0</v>
      </c>
      <c r="M26" s="316">
        <f>[2]INDUSTRY!$O$17</f>
        <v>0</v>
      </c>
      <c r="N26" s="316">
        <f>[2]INDUSTRY!$P$17</f>
        <v>0</v>
      </c>
      <c r="O26" s="294"/>
      <c r="P26" s="294"/>
    </row>
    <row r="27" spans="1:16" ht="15.75" thickBot="1" x14ac:dyDescent="0.3">
      <c r="A27" s="309" t="s">
        <v>43</v>
      </c>
      <c r="B27" s="310">
        <v>10</v>
      </c>
      <c r="C27" s="316">
        <f>[2]INDUSTRY!$E$18</f>
        <v>1624610</v>
      </c>
      <c r="D27" s="316">
        <f>[2]INDUSTRY!$F$18</f>
        <v>1487132</v>
      </c>
      <c r="E27" s="316">
        <f>[2]INDUSTRY!$G$18</f>
        <v>1425664</v>
      </c>
      <c r="F27" s="316">
        <f>[2]INDUSTRY!$H$18</f>
        <v>1033679</v>
      </c>
      <c r="G27" s="316">
        <f>[2]INDUSTRY!$I$18</f>
        <v>858131</v>
      </c>
      <c r="H27" s="316">
        <f>[2]INDUSTRY!$J$18</f>
        <v>709701</v>
      </c>
      <c r="I27" s="316">
        <f>[2]INDUSTRY!$K$18</f>
        <v>428314</v>
      </c>
      <c r="J27" s="316">
        <f>[2]INDUSTRY!$L$18</f>
        <v>9032</v>
      </c>
      <c r="K27" s="316">
        <f>[2]INDUSTRY!$M$18</f>
        <v>0</v>
      </c>
      <c r="L27" s="316">
        <f>[2]INDUSTRY!$N$18</f>
        <v>0</v>
      </c>
      <c r="M27" s="316">
        <f>[2]INDUSTRY!$O$18</f>
        <v>0</v>
      </c>
      <c r="N27" s="316">
        <f>[2]INDUSTRY!$P$18</f>
        <v>0</v>
      </c>
      <c r="O27" s="294"/>
      <c r="P27" s="294"/>
    </row>
    <row r="28" spans="1:16" ht="15.75" thickBot="1" x14ac:dyDescent="0.3">
      <c r="A28" s="309" t="s">
        <v>46</v>
      </c>
      <c r="B28" s="310">
        <v>11</v>
      </c>
      <c r="C28" s="316">
        <f>[2]INDUSTRY!$E$19</f>
        <v>1895959</v>
      </c>
      <c r="D28" s="316">
        <f>[2]INDUSTRY!$F$19</f>
        <v>1932974</v>
      </c>
      <c r="E28" s="316">
        <f>[2]INDUSTRY!$G$19</f>
        <v>1998745</v>
      </c>
      <c r="F28" s="316">
        <f>[2]INDUSTRY!$H$19</f>
        <v>2205238</v>
      </c>
      <c r="G28" s="316">
        <f>[2]INDUSTRY!$I$19</f>
        <v>2371811</v>
      </c>
      <c r="H28" s="316">
        <f>[2]INDUSTRY!$J$19</f>
        <v>2478138</v>
      </c>
      <c r="I28" s="316">
        <f>[2]INDUSTRY!$K$19</f>
        <v>2642965</v>
      </c>
      <c r="J28" s="316">
        <f>[2]INDUSTRY!$L$19</f>
        <v>2673203</v>
      </c>
      <c r="K28" s="316">
        <f>[2]INDUSTRY!$M$19</f>
        <v>2733784</v>
      </c>
      <c r="L28" s="316">
        <f>[2]INDUSTRY!$N$19</f>
        <v>2983694</v>
      </c>
      <c r="M28" s="316">
        <f>[2]INDUSTRY!$O$19</f>
        <v>3417605</v>
      </c>
      <c r="N28" s="316">
        <f>[2]INDUSTRY!$P$19</f>
        <v>3763194</v>
      </c>
      <c r="O28" s="294"/>
      <c r="P28" s="294"/>
    </row>
    <row r="29" spans="1:16" ht="15.75" thickBot="1" x14ac:dyDescent="0.3">
      <c r="A29" s="309" t="s">
        <v>49</v>
      </c>
      <c r="B29" s="310">
        <v>12</v>
      </c>
      <c r="C29" s="316">
        <f>[2]INDUSTRY!$E$20</f>
        <v>477653</v>
      </c>
      <c r="D29" s="316">
        <f>[2]INDUSTRY!$F$20</f>
        <v>481373</v>
      </c>
      <c r="E29" s="316">
        <f>[2]INDUSTRY!$G$20</f>
        <v>466496</v>
      </c>
      <c r="F29" s="316">
        <f>[2]INDUSTRY!$H$20</f>
        <v>507888</v>
      </c>
      <c r="G29" s="316">
        <f>[2]INDUSTRY!$I$20</f>
        <v>504497</v>
      </c>
      <c r="H29" s="316">
        <f>[2]INDUSTRY!$J$20</f>
        <v>571396</v>
      </c>
      <c r="I29" s="316">
        <f>[2]INDUSTRY!$K$20</f>
        <v>539103</v>
      </c>
      <c r="J29" s="316">
        <f>[2]INDUSTRY!$L$20</f>
        <v>613215</v>
      </c>
      <c r="K29" s="316">
        <f>[2]INDUSTRY!$M$20</f>
        <v>682730</v>
      </c>
      <c r="L29" s="316">
        <f>[2]INDUSTRY!$N$20</f>
        <v>606337</v>
      </c>
      <c r="M29" s="316">
        <f>[2]INDUSTRY!$O$20</f>
        <v>610929</v>
      </c>
      <c r="N29" s="316">
        <f>[2]INDUSTRY!$P$20</f>
        <v>682373</v>
      </c>
      <c r="O29" s="294"/>
      <c r="P29" s="294"/>
    </row>
    <row r="30" spans="1:16" ht="15.75" thickBot="1" x14ac:dyDescent="0.3">
      <c r="A30" s="309" t="s">
        <v>52</v>
      </c>
      <c r="B30" s="310">
        <v>13</v>
      </c>
      <c r="C30" s="316">
        <f>[2]INDUSTRY!$E$21</f>
        <v>9966</v>
      </c>
      <c r="D30" s="316">
        <f>[2]INDUSTRY!$F$21</f>
        <v>9966</v>
      </c>
      <c r="E30" s="316">
        <f>[2]INDUSTRY!$G$21</f>
        <v>9966</v>
      </c>
      <c r="F30" s="316">
        <f>[2]INDUSTRY!$H$21</f>
        <v>9966</v>
      </c>
      <c r="G30" s="316">
        <f>[2]INDUSTRY!$I$21</f>
        <v>9966</v>
      </c>
      <c r="H30" s="316">
        <f>[2]INDUSTRY!$J$21</f>
        <v>9966</v>
      </c>
      <c r="I30" s="316">
        <f>[2]INDUSTRY!$K$21</f>
        <v>9966</v>
      </c>
      <c r="J30" s="316">
        <f>[2]INDUSTRY!$L$21</f>
        <v>9966</v>
      </c>
      <c r="K30" s="316">
        <f>[2]INDUSTRY!$M$21</f>
        <v>9966</v>
      </c>
      <c r="L30" s="316">
        <f>[2]INDUSTRY!$N$21</f>
        <v>9417</v>
      </c>
      <c r="M30" s="316">
        <f>[2]INDUSTRY!$O$21</f>
        <v>8751</v>
      </c>
      <c r="N30" s="316">
        <f>[2]INDUSTRY!$P$21</f>
        <v>8751</v>
      </c>
      <c r="O30" s="294"/>
      <c r="P30" s="294"/>
    </row>
    <row r="31" spans="1:16" ht="15.75" thickBot="1" x14ac:dyDescent="0.3">
      <c r="A31" s="309" t="s">
        <v>55</v>
      </c>
      <c r="B31" s="310">
        <v>14</v>
      </c>
      <c r="C31" s="316">
        <f>[2]INDUSTRY!$E$22</f>
        <v>21000</v>
      </c>
      <c r="D31" s="316">
        <f>[2]INDUSTRY!$F$22</f>
        <v>21000</v>
      </c>
      <c r="E31" s="316">
        <f>[2]INDUSTRY!$G$22</f>
        <v>21000</v>
      </c>
      <c r="F31" s="316">
        <f>[2]INDUSTRY!$H$22</f>
        <v>21000</v>
      </c>
      <c r="G31" s="316">
        <f>[2]INDUSTRY!$I$22</f>
        <v>21000</v>
      </c>
      <c r="H31" s="316">
        <f>[2]INDUSTRY!$J$22</f>
        <v>21000</v>
      </c>
      <c r="I31" s="316">
        <f>[2]INDUSTRY!$K$22</f>
        <v>21000</v>
      </c>
      <c r="J31" s="316">
        <f>[2]INDUSTRY!$L$22</f>
        <v>21000</v>
      </c>
      <c r="K31" s="316">
        <f>[2]INDUSTRY!$M$22</f>
        <v>21000</v>
      </c>
      <c r="L31" s="316">
        <f>[2]INDUSTRY!$N$22</f>
        <v>21000</v>
      </c>
      <c r="M31" s="316">
        <f>[2]INDUSTRY!$O$22</f>
        <v>21000</v>
      </c>
      <c r="N31" s="316">
        <f>[2]INDUSTRY!$P$22</f>
        <v>21000</v>
      </c>
      <c r="O31" s="294"/>
      <c r="P31" s="294"/>
    </row>
    <row r="32" spans="1:16" ht="28.5" customHeight="1" thickBot="1" x14ac:dyDescent="0.3">
      <c r="A32" s="312" t="s">
        <v>87</v>
      </c>
      <c r="B32" s="310">
        <v>15</v>
      </c>
      <c r="C32" s="316">
        <f>[2]INDUSTRY!$E$23</f>
        <v>0</v>
      </c>
      <c r="D32" s="316">
        <f>[2]INDUSTRY!$F$23</f>
        <v>0</v>
      </c>
      <c r="E32" s="316">
        <f>[2]INDUSTRY!$G$23</f>
        <v>0</v>
      </c>
      <c r="F32" s="316">
        <f>[2]INDUSTRY!$H$23</f>
        <v>0</v>
      </c>
      <c r="G32" s="316">
        <f>[2]INDUSTRY!$I$23</f>
        <v>0</v>
      </c>
      <c r="H32" s="316">
        <f>[2]INDUSTRY!$J$23</f>
        <v>0</v>
      </c>
      <c r="I32" s="316">
        <f>[2]INDUSTRY!$K$23</f>
        <v>0</v>
      </c>
      <c r="J32" s="316">
        <f>[2]INDUSTRY!$M$23</f>
        <v>0</v>
      </c>
      <c r="K32" s="316">
        <f>[2]INDUSTRY!$L$23</f>
        <v>0</v>
      </c>
      <c r="L32" s="316">
        <f>[2]INDUSTRY!$N$23</f>
        <v>0</v>
      </c>
      <c r="M32" s="316">
        <f>[2]INDUSTRY!$O$23</f>
        <v>0</v>
      </c>
      <c r="N32" s="316">
        <f>[2]INDUSTRY!$P$23</f>
        <v>0</v>
      </c>
      <c r="O32" s="294"/>
      <c r="P32" s="294"/>
    </row>
    <row r="33" spans="1:16" ht="64.5" thickBot="1" x14ac:dyDescent="0.3">
      <c r="A33" s="312" t="s">
        <v>86</v>
      </c>
      <c r="B33" s="310">
        <v>16</v>
      </c>
      <c r="C33" s="316">
        <f>[2]INDUSTRY!$E$28</f>
        <v>232659</v>
      </c>
      <c r="D33" s="316">
        <f>[2]INDUSTRY!$F$28</f>
        <v>252963</v>
      </c>
      <c r="E33" s="316">
        <f>[2]INDUSTRY!$G$28</f>
        <v>289340</v>
      </c>
      <c r="F33" s="316">
        <f>[2]INDUSTRY!$H$28</f>
        <v>279775</v>
      </c>
      <c r="G33" s="316">
        <f>[2]INDUSTRY!$I$28</f>
        <v>432413</v>
      </c>
      <c r="H33" s="316">
        <f>[2]INDUSTRY!$J$28</f>
        <v>390658</v>
      </c>
      <c r="I33" s="316">
        <f>[2]INDUSTRY!$K$28</f>
        <v>373646</v>
      </c>
      <c r="J33" s="316">
        <f>[2]INDUSTRY!$L$28</f>
        <v>331225</v>
      </c>
      <c r="K33" s="316">
        <f>[2]INDUSTRY!$M$28</f>
        <v>403000</v>
      </c>
      <c r="L33" s="316">
        <f>[2]INDUSTRY!$N$28</f>
        <v>284259</v>
      </c>
      <c r="M33" s="316">
        <f>[2]INDUSTRY!$O$28</f>
        <v>273800</v>
      </c>
      <c r="N33" s="316">
        <f>[2]INDUSTRY!$P$28</f>
        <v>235226</v>
      </c>
      <c r="O33" s="294"/>
      <c r="P33" s="294"/>
    </row>
    <row r="34" spans="1:16" ht="15.75" thickBot="1" x14ac:dyDescent="0.3">
      <c r="A34" s="309" t="s">
        <v>65</v>
      </c>
      <c r="B34" s="313">
        <v>17</v>
      </c>
      <c r="C34" s="317">
        <f>C23-C22</f>
        <v>746015.5</v>
      </c>
      <c r="D34" s="317">
        <f t="shared" ref="D34:N34" si="4">D23-D22</f>
        <v>631509.20000000019</v>
      </c>
      <c r="E34" s="317">
        <f t="shared" si="4"/>
        <v>711641.59999999963</v>
      </c>
      <c r="F34" s="317">
        <f t="shared" si="4"/>
        <v>627106.70000000019</v>
      </c>
      <c r="G34" s="317">
        <f t="shared" si="4"/>
        <v>968152.39999999944</v>
      </c>
      <c r="H34" s="317">
        <f t="shared" si="4"/>
        <v>629061.39999999944</v>
      </c>
      <c r="I34" s="317">
        <f t="shared" si="4"/>
        <v>1258366.2000000002</v>
      </c>
      <c r="J34" s="317">
        <f t="shared" si="4"/>
        <v>1340530.2000000002</v>
      </c>
      <c r="K34" s="317">
        <f t="shared" si="4"/>
        <v>1303712</v>
      </c>
      <c r="L34" s="311">
        <f t="shared" si="4"/>
        <v>1111705.0999999996</v>
      </c>
      <c r="M34" s="311">
        <f t="shared" si="4"/>
        <v>1947060.0999999996</v>
      </c>
      <c r="N34" s="311">
        <f t="shared" si="4"/>
        <v>2324844.3999999994</v>
      </c>
      <c r="O34" s="294"/>
      <c r="P34" s="294"/>
    </row>
    <row r="35" spans="1:16" ht="26.25" thickBot="1" x14ac:dyDescent="0.3">
      <c r="A35" s="314" t="s">
        <v>66</v>
      </c>
      <c r="B35" s="315">
        <v>18</v>
      </c>
      <c r="C35" s="316">
        <f>[2]INDUSTRY!$E$30</f>
        <v>0</v>
      </c>
      <c r="D35" s="316">
        <f>[1]INDUSTRY!$F$30</f>
        <v>0</v>
      </c>
      <c r="E35" s="316">
        <f>[1]INDUSTRY!$G$30</f>
        <v>0</v>
      </c>
      <c r="F35" s="316">
        <f>[1]INDUSTRY!$H$30</f>
        <v>0</v>
      </c>
      <c r="G35" s="316">
        <f>[1]INDUSTRY!$I$30</f>
        <v>0</v>
      </c>
      <c r="H35" s="316">
        <f>[1]INDUSTRY!$J$30</f>
        <v>0</v>
      </c>
      <c r="I35" s="316">
        <f>[1]INDUSTRY!$K$30</f>
        <v>0</v>
      </c>
      <c r="J35" s="316">
        <f>[1]INDUSTRY!$L$30</f>
        <v>0</v>
      </c>
      <c r="K35" s="316">
        <f>[1]INDUSTRY!$M$30</f>
        <v>0</v>
      </c>
      <c r="L35" s="308">
        <f>[1]INDUSTRY!$N$30</f>
        <v>0</v>
      </c>
      <c r="M35" s="308">
        <f>[1]INDUSTRY!$O$30</f>
        <v>0</v>
      </c>
      <c r="N35" s="308">
        <f>[1]INDUSTRY!$P$30</f>
        <v>0</v>
      </c>
      <c r="O35" s="288"/>
      <c r="P35" s="288"/>
    </row>
  </sheetData>
  <mergeCells count="20">
    <mergeCell ref="A11:P11"/>
    <mergeCell ref="A12:N12"/>
    <mergeCell ref="O12:P12"/>
    <mergeCell ref="A13:N13"/>
    <mergeCell ref="C14:N14"/>
    <mergeCell ref="A15:A17"/>
    <mergeCell ref="B15:B17"/>
    <mergeCell ref="C15:N15"/>
    <mergeCell ref="C16:C17"/>
    <mergeCell ref="D16:D17"/>
    <mergeCell ref="K16:K17"/>
    <mergeCell ref="L16:L17"/>
    <mergeCell ref="M16:M17"/>
    <mergeCell ref="N16:N17"/>
    <mergeCell ref="E16:E17"/>
    <mergeCell ref="F16:F17"/>
    <mergeCell ref="G16:G17"/>
    <mergeCell ref="H16:H17"/>
    <mergeCell ref="I16:I17"/>
    <mergeCell ref="J16:J17"/>
  </mergeCells>
  <pageMargins left="0.7" right="0.7" top="0.75" bottom="0.75" header="0.3" footer="0.3"/>
  <pageSetup scale="41" fitToHeight="0" orientation="landscape" r:id="rId1"/>
  <headerFooter>
    <oddFooter>&amp;L_x000D_&amp;1#&amp;"Calibri"&amp;10&amp;K000000 Office Use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2"/>
  <sheetViews>
    <sheetView view="pageBreakPreview" zoomScale="60" zoomScaleNormal="100" workbookViewId="0">
      <selection sqref="A1:N32"/>
    </sheetView>
  </sheetViews>
  <sheetFormatPr defaultRowHeight="15" x14ac:dyDescent="0.25"/>
  <cols>
    <col min="1" max="1" width="61.42578125" customWidth="1"/>
    <col min="3" max="3" width="17" customWidth="1"/>
    <col min="4" max="4" width="16.7109375" customWidth="1"/>
    <col min="5" max="5" width="16.28515625" bestFit="1" customWidth="1"/>
    <col min="6" max="6" width="15.7109375" customWidth="1"/>
    <col min="7" max="7" width="15.42578125" customWidth="1"/>
    <col min="8" max="8" width="15.28515625" customWidth="1"/>
    <col min="9" max="9" width="15.42578125" customWidth="1"/>
    <col min="10" max="11" width="15.85546875" bestFit="1" customWidth="1"/>
    <col min="12" max="12" width="16.5703125" bestFit="1" customWidth="1"/>
    <col min="13" max="13" width="16.28515625" bestFit="1" customWidth="1"/>
    <col min="14" max="14" width="16" customWidth="1"/>
  </cols>
  <sheetData>
    <row r="1" spans="1:14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2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x14ac:dyDescent="0.25">
      <c r="A7" s="288"/>
      <c r="B7" s="288"/>
      <c r="C7" s="288"/>
      <c r="D7" s="288"/>
      <c r="E7" s="289"/>
      <c r="F7" s="288"/>
      <c r="G7" s="288"/>
      <c r="H7" s="288"/>
      <c r="I7" s="288"/>
      <c r="J7" s="288"/>
      <c r="K7" s="288"/>
      <c r="L7" s="288"/>
      <c r="M7" s="288"/>
      <c r="N7" s="288"/>
    </row>
    <row r="8" spans="1:14" ht="15.75" x14ac:dyDescent="0.25">
      <c r="A8" s="447" t="s">
        <v>90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5.75" x14ac:dyDescent="0.25">
      <c r="A9" s="447" t="s">
        <v>88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5.75" x14ac:dyDescent="0.25">
      <c r="A10" s="447" t="s">
        <v>96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</row>
    <row r="11" spans="1:14" ht="16.5" thickBot="1" x14ac:dyDescent="0.3">
      <c r="A11" s="29"/>
      <c r="B11" s="28"/>
      <c r="C11" s="392" t="s">
        <v>0</v>
      </c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</row>
    <row r="12" spans="1:14" ht="15.75" thickBot="1" x14ac:dyDescent="0.3">
      <c r="A12" s="433"/>
      <c r="B12" s="435" t="s">
        <v>67</v>
      </c>
      <c r="C12" s="438" t="s">
        <v>92</v>
      </c>
      <c r="D12" s="439"/>
      <c r="E12" s="439"/>
      <c r="F12" s="438" t="s">
        <v>93</v>
      </c>
      <c r="G12" s="439"/>
      <c r="H12" s="440"/>
      <c r="I12" s="438" t="s">
        <v>94</v>
      </c>
      <c r="J12" s="439"/>
      <c r="K12" s="440"/>
      <c r="L12" s="439" t="s">
        <v>95</v>
      </c>
      <c r="M12" s="439"/>
      <c r="N12" s="440"/>
    </row>
    <row r="13" spans="1:14" x14ac:dyDescent="0.25">
      <c r="A13" s="434"/>
      <c r="B13" s="436"/>
      <c r="C13" s="441">
        <v>40939</v>
      </c>
      <c r="D13" s="441">
        <v>40968</v>
      </c>
      <c r="E13" s="441">
        <v>40999</v>
      </c>
      <c r="F13" s="441">
        <v>41029</v>
      </c>
      <c r="G13" s="441">
        <v>41060</v>
      </c>
      <c r="H13" s="441">
        <v>41090</v>
      </c>
      <c r="I13" s="445">
        <v>41121</v>
      </c>
      <c r="J13" s="441">
        <v>41152</v>
      </c>
      <c r="K13" s="441">
        <v>41182</v>
      </c>
      <c r="L13" s="441">
        <v>41213</v>
      </c>
      <c r="M13" s="441">
        <v>41243</v>
      </c>
      <c r="N13" s="443">
        <v>41274</v>
      </c>
    </row>
    <row r="14" spans="1:14" ht="15.75" thickBot="1" x14ac:dyDescent="0.3">
      <c r="A14" s="434"/>
      <c r="B14" s="437"/>
      <c r="C14" s="442"/>
      <c r="D14" s="442"/>
      <c r="E14" s="442"/>
      <c r="F14" s="442"/>
      <c r="G14" s="442"/>
      <c r="H14" s="442"/>
      <c r="I14" s="446"/>
      <c r="J14" s="442"/>
      <c r="K14" s="442"/>
      <c r="L14" s="442"/>
      <c r="M14" s="442"/>
      <c r="N14" s="444"/>
    </row>
    <row r="15" spans="1:14" ht="15.75" thickBot="1" x14ac:dyDescent="0.3">
      <c r="A15" s="306" t="s">
        <v>12</v>
      </c>
      <c r="B15" s="307">
        <v>1</v>
      </c>
      <c r="C15" s="316">
        <f>[3]INDUSTRY!$E$9</f>
        <v>50920283</v>
      </c>
      <c r="D15" s="316">
        <f>[3]INDUSTRY!$F$9</f>
        <v>49756045</v>
      </c>
      <c r="E15" s="316">
        <f>[3]INDUSTRY!$G$9</f>
        <v>49584979</v>
      </c>
      <c r="F15" s="316">
        <f>[3]INDUSTRY!$H$9</f>
        <v>50513889</v>
      </c>
      <c r="G15" s="316">
        <f>[3]INDUSTRY!$I$9</f>
        <v>51605423</v>
      </c>
      <c r="H15" s="316">
        <f>[3]INDUSTRY!$J$9</f>
        <v>51686334</v>
      </c>
      <c r="I15" s="316">
        <f>[3]INDUSTRY!$K$9</f>
        <v>53116789</v>
      </c>
      <c r="J15" s="316">
        <f>[3]INDUSTRY!$L$9</f>
        <v>52994945</v>
      </c>
      <c r="K15" s="316">
        <f>[3]INDUSTRY!$M$9</f>
        <v>53247150</v>
      </c>
      <c r="L15" s="316">
        <f>[3]INDUSTRY!$N$9</f>
        <v>54311910</v>
      </c>
      <c r="M15" s="316">
        <f>[3]INDUSTRY!$O$9</f>
        <v>55166297</v>
      </c>
      <c r="N15" s="316">
        <f>[3]INDUSTRY!$P$9</f>
        <v>55817035</v>
      </c>
    </row>
    <row r="16" spans="1:14" ht="15.75" thickBot="1" x14ac:dyDescent="0.3">
      <c r="A16" s="309" t="s">
        <v>16</v>
      </c>
      <c r="B16" s="310">
        <v>2</v>
      </c>
      <c r="C16" s="316">
        <f>[3]INDUSTRY!$E$10</f>
        <v>487730</v>
      </c>
      <c r="D16" s="316">
        <f>[3]INDUSTRY!$F$10</f>
        <v>445756</v>
      </c>
      <c r="E16" s="316">
        <f>[3]INDUSTRY!$G$10</f>
        <v>460686</v>
      </c>
      <c r="F16" s="316">
        <f>[3]INDUSTRY!$H$10</f>
        <v>553138</v>
      </c>
      <c r="G16" s="316">
        <f>[3]INDUSTRY!$I$10</f>
        <v>563414</v>
      </c>
      <c r="H16" s="316">
        <f>[3]INDUSTRY!$J$10</f>
        <v>573962</v>
      </c>
      <c r="I16" s="316">
        <f>[3]INDUSTRY!$K$10</f>
        <v>583391</v>
      </c>
      <c r="J16" s="316">
        <f>[3]INDUSTRY!$L$10</f>
        <v>517161</v>
      </c>
      <c r="K16" s="316">
        <f>[3]INDUSTRY!$M$10</f>
        <v>856965</v>
      </c>
      <c r="L16" s="316">
        <f>[3]INDUSTRY!$N$10</f>
        <v>718906</v>
      </c>
      <c r="M16" s="316">
        <f>[3]INDUSTRY!$O$10</f>
        <v>746809</v>
      </c>
      <c r="N16" s="316">
        <f>[3]INDUSTRY!$P$10</f>
        <v>840204</v>
      </c>
    </row>
    <row r="17" spans="1:14" ht="15.75" thickBot="1" x14ac:dyDescent="0.3">
      <c r="A17" s="309" t="s">
        <v>83</v>
      </c>
      <c r="B17" s="310">
        <v>3</v>
      </c>
      <c r="C17" s="316">
        <f>[3]INDUSTRY!$E$11</f>
        <v>1768915</v>
      </c>
      <c r="D17" s="316">
        <f>[3]INDUSTRY!$F$11</f>
        <v>2197150</v>
      </c>
      <c r="E17" s="316">
        <f>[3]INDUSTRY!$G$11</f>
        <v>2551000</v>
      </c>
      <c r="F17" s="316">
        <f>[3]INDUSTRY!$H$11</f>
        <v>1753982</v>
      </c>
      <c r="G17" s="316">
        <f>[3]INDUSTRY!$I$11</f>
        <v>1998149</v>
      </c>
      <c r="H17" s="316">
        <f>[3]INDUSTRY!$J$11</f>
        <v>1897740</v>
      </c>
      <c r="I17" s="316">
        <f>[3]INDUSTRY!$K$11</f>
        <v>1687836</v>
      </c>
      <c r="J17" s="316">
        <f>[3]INDUSTRY!$L$11</f>
        <v>1702584</v>
      </c>
      <c r="K17" s="316">
        <f>[3]INDUSTRY!$M$11</f>
        <v>1746112</v>
      </c>
      <c r="L17" s="316">
        <f>[3]INDUSTRY!$N$11</f>
        <v>1665837</v>
      </c>
      <c r="M17" s="316">
        <f>[3]INDUSTRY!$O$11</f>
        <v>1810116</v>
      </c>
      <c r="N17" s="316">
        <f>[3]INDUSTRY!$P$11</f>
        <v>1795947</v>
      </c>
    </row>
    <row r="18" spans="1:14" ht="15.75" thickBot="1" x14ac:dyDescent="0.3">
      <c r="A18" s="318" t="s">
        <v>84</v>
      </c>
      <c r="B18" s="319">
        <v>4</v>
      </c>
      <c r="C18" s="320">
        <f>SUM(C15:C17)</f>
        <v>53176928</v>
      </c>
      <c r="D18" s="320">
        <f t="shared" ref="D18:N18" si="0">SUM(D15:D17)</f>
        <v>52398951</v>
      </c>
      <c r="E18" s="320">
        <f t="shared" si="0"/>
        <v>52596665</v>
      </c>
      <c r="F18" s="320">
        <f t="shared" si="0"/>
        <v>52821009</v>
      </c>
      <c r="G18" s="320">
        <f t="shared" si="0"/>
        <v>54166986</v>
      </c>
      <c r="H18" s="320">
        <f t="shared" si="0"/>
        <v>54158036</v>
      </c>
      <c r="I18" s="320">
        <f t="shared" si="0"/>
        <v>55388016</v>
      </c>
      <c r="J18" s="320">
        <f t="shared" si="0"/>
        <v>55214690</v>
      </c>
      <c r="K18" s="320">
        <f t="shared" si="0"/>
        <v>55850227</v>
      </c>
      <c r="L18" s="321">
        <f t="shared" si="0"/>
        <v>56696653</v>
      </c>
      <c r="M18" s="321">
        <f t="shared" si="0"/>
        <v>57723222</v>
      </c>
      <c r="N18" s="321">
        <f t="shared" si="0"/>
        <v>58453186</v>
      </c>
    </row>
    <row r="19" spans="1:14" ht="15.75" thickBot="1" x14ac:dyDescent="0.3">
      <c r="A19" s="318" t="s">
        <v>27</v>
      </c>
      <c r="B19" s="319">
        <v>5</v>
      </c>
      <c r="C19" s="320">
        <f>0.1*C18</f>
        <v>5317692.8000000007</v>
      </c>
      <c r="D19" s="320">
        <f t="shared" ref="D19:N19" si="1">0.1*D18</f>
        <v>5239895.1000000006</v>
      </c>
      <c r="E19" s="320">
        <f t="shared" si="1"/>
        <v>5259666.5</v>
      </c>
      <c r="F19" s="320">
        <f t="shared" si="1"/>
        <v>5282100.9000000004</v>
      </c>
      <c r="G19" s="320">
        <f t="shared" si="1"/>
        <v>5416698.6000000006</v>
      </c>
      <c r="H19" s="320">
        <f t="shared" si="1"/>
        <v>5415803.6000000006</v>
      </c>
      <c r="I19" s="320">
        <f t="shared" si="1"/>
        <v>5538801.6000000006</v>
      </c>
      <c r="J19" s="320">
        <f t="shared" si="1"/>
        <v>5521469</v>
      </c>
      <c r="K19" s="320">
        <f t="shared" si="1"/>
        <v>5585022.7000000002</v>
      </c>
      <c r="L19" s="321">
        <f t="shared" si="1"/>
        <v>5669665.3000000007</v>
      </c>
      <c r="M19" s="321">
        <f t="shared" si="1"/>
        <v>5772322.2000000002</v>
      </c>
      <c r="N19" s="321">
        <f t="shared" si="1"/>
        <v>5845318.6000000006</v>
      </c>
    </row>
    <row r="20" spans="1:14" ht="15.75" thickBot="1" x14ac:dyDescent="0.3">
      <c r="A20" s="318" t="s">
        <v>85</v>
      </c>
      <c r="B20" s="319">
        <v>6</v>
      </c>
      <c r="C20" s="320">
        <f>SUM(C21:C30)</f>
        <v>6150247</v>
      </c>
      <c r="D20" s="320">
        <f t="shared" ref="D20:N20" si="2">SUM(D21:D30)</f>
        <v>6389369</v>
      </c>
      <c r="E20" s="320">
        <f t="shared" si="2"/>
        <v>6600910</v>
      </c>
      <c r="F20" s="320">
        <f t="shared" si="2"/>
        <v>6421599</v>
      </c>
      <c r="G20" s="320">
        <f t="shared" si="2"/>
        <v>6648954</v>
      </c>
      <c r="H20" s="320">
        <f t="shared" si="2"/>
        <v>6981078</v>
      </c>
      <c r="I20" s="320">
        <f t="shared" si="2"/>
        <v>6864698</v>
      </c>
      <c r="J20" s="320">
        <f t="shared" si="2"/>
        <v>6962267</v>
      </c>
      <c r="K20" s="320">
        <f t="shared" si="2"/>
        <v>6965874</v>
      </c>
      <c r="L20" s="321">
        <f t="shared" si="2"/>
        <v>6910303</v>
      </c>
      <c r="M20" s="321">
        <f t="shared" si="2"/>
        <v>6889100</v>
      </c>
      <c r="N20" s="321">
        <f t="shared" si="2"/>
        <v>7310030</v>
      </c>
    </row>
    <row r="21" spans="1:14" ht="15.75" thickBot="1" x14ac:dyDescent="0.3">
      <c r="A21" s="309" t="s">
        <v>33</v>
      </c>
      <c r="B21" s="310">
        <v>7</v>
      </c>
      <c r="C21" s="316">
        <f>[3]INDUSTRY!$E$15</f>
        <v>498496</v>
      </c>
      <c r="D21" s="316">
        <f>[3]INDUSTRY!$F$15</f>
        <v>552113</v>
      </c>
      <c r="E21" s="316">
        <f>[3]INDUSTRY!$G$15</f>
        <v>579561</v>
      </c>
      <c r="F21" s="316">
        <f>[3]INDUSTRY!$H$15</f>
        <v>632514</v>
      </c>
      <c r="G21" s="316">
        <f>[3]INDUSTRY!$I$15</f>
        <v>652370</v>
      </c>
      <c r="H21" s="316">
        <f>[3]INDUSTRY!$J$15</f>
        <v>619386</v>
      </c>
      <c r="I21" s="316">
        <f>[3]INDUSTRY!$K$15</f>
        <v>633233</v>
      </c>
      <c r="J21" s="316">
        <f>[3]INDUSTRY!$L$15</f>
        <v>644802</v>
      </c>
      <c r="K21" s="316">
        <f>[3]INDUSTRY!$M$15</f>
        <v>587999</v>
      </c>
      <c r="L21" s="316">
        <f>[3]INDUSTRY!$N$15</f>
        <v>623616</v>
      </c>
      <c r="M21" s="316">
        <f>[3]INDUSTRY!$O$15</f>
        <v>686162</v>
      </c>
      <c r="N21" s="316">
        <f>[3]INDUSTRY!$P$15</f>
        <v>825194</v>
      </c>
    </row>
    <row r="22" spans="1:14" ht="15.75" thickBot="1" x14ac:dyDescent="0.3">
      <c r="A22" s="309" t="s">
        <v>37</v>
      </c>
      <c r="B22" s="310">
        <v>8</v>
      </c>
      <c r="C22" s="316">
        <f>[3]INDUSTRY!$E$16</f>
        <v>835619</v>
      </c>
      <c r="D22" s="316">
        <f>[3]INDUSTRY!$F$16</f>
        <v>766995</v>
      </c>
      <c r="E22" s="316">
        <f>[3]INDUSTRY!$G$16</f>
        <v>836524</v>
      </c>
      <c r="F22" s="316">
        <f>[3]INDUSTRY!$H$16</f>
        <v>783233</v>
      </c>
      <c r="G22" s="316">
        <f>[3]INDUSTRY!$I$16</f>
        <v>1078613</v>
      </c>
      <c r="H22" s="316">
        <f>[3]INDUSTRY!$J$16</f>
        <v>1398205</v>
      </c>
      <c r="I22" s="316">
        <f>[3]INDUSTRY!$K$16</f>
        <v>1244788</v>
      </c>
      <c r="J22" s="316">
        <f>[3]INDUSTRY!$L$16</f>
        <v>1149076</v>
      </c>
      <c r="K22" s="316">
        <f>[3]INDUSTRY!$M$16</f>
        <v>1221111</v>
      </c>
      <c r="L22" s="316">
        <f>[3]INDUSTRY!$N$16</f>
        <v>1225809</v>
      </c>
      <c r="M22" s="316">
        <f>[3]INDUSTRY!$O$16</f>
        <v>976292</v>
      </c>
      <c r="N22" s="316">
        <f>[3]INDUSTRY!$P$16</f>
        <v>1313839</v>
      </c>
    </row>
    <row r="23" spans="1:14" ht="15.75" thickBot="1" x14ac:dyDescent="0.3">
      <c r="A23" s="309" t="s">
        <v>40</v>
      </c>
      <c r="B23" s="310">
        <v>9</v>
      </c>
      <c r="C23" s="316">
        <f>[3]INDUSTRY!$E$17</f>
        <v>0</v>
      </c>
      <c r="D23" s="316">
        <f>[3]INDUSTRY!$F$17</f>
        <v>0</v>
      </c>
      <c r="E23" s="316">
        <f>[3]INDUSTRY!$G$17</f>
        <v>0</v>
      </c>
      <c r="F23" s="316">
        <f>[3]INDUSTRY!$H$17</f>
        <v>0</v>
      </c>
      <c r="G23" s="316">
        <f>[3]INDUSTRY!$I$17</f>
        <v>0</v>
      </c>
      <c r="H23" s="316">
        <f>[3]INDUSTRY!$J$17</f>
        <v>0</v>
      </c>
      <c r="I23" s="316">
        <f>[3]INDUSTRY!$K$17</f>
        <v>0</v>
      </c>
      <c r="J23" s="316">
        <f>[3]INDUSTRY!$L$17</f>
        <v>0</v>
      </c>
      <c r="K23" s="316">
        <f>[3]INDUSTRY!$M$17</f>
        <v>0</v>
      </c>
      <c r="L23" s="316">
        <f>[3]INDUSTRY!$N$17</f>
        <v>0</v>
      </c>
      <c r="M23" s="316">
        <f>[3]INDUSTRY!$O$17</f>
        <v>0</v>
      </c>
      <c r="N23" s="316">
        <f>[3]INDUSTRY!$P$17</f>
        <v>0</v>
      </c>
    </row>
    <row r="24" spans="1:14" ht="15.75" thickBot="1" x14ac:dyDescent="0.3">
      <c r="A24" s="309" t="s">
        <v>43</v>
      </c>
      <c r="B24" s="310">
        <v>10</v>
      </c>
      <c r="C24" s="316">
        <f>[3]INDUSTRY!$E$18</f>
        <v>0</v>
      </c>
      <c r="D24" s="316">
        <f>[3]INDUSTRY!$F$18</f>
        <v>0</v>
      </c>
      <c r="E24" s="316">
        <f>[3]INDUSTRY!$G$18</f>
        <v>0</v>
      </c>
      <c r="F24" s="316">
        <f>[3]INDUSTRY!$H$18</f>
        <v>0</v>
      </c>
      <c r="G24" s="316">
        <f>[3]INDUSTRY!$I$18</f>
        <v>0</v>
      </c>
      <c r="H24" s="316">
        <f>[3]INDUSTRY!$J$18</f>
        <v>0</v>
      </c>
      <c r="I24" s="316">
        <f>[3]INDUSTRY!$K$18</f>
        <v>0</v>
      </c>
      <c r="J24" s="316">
        <f>[3]INDUSTRY!$L$18</f>
        <v>0</v>
      </c>
      <c r="K24" s="316">
        <f>[3]INDUSTRY!$M$18</f>
        <v>0</v>
      </c>
      <c r="L24" s="316">
        <f>[3]INDUSTRY!$N$18</f>
        <v>0</v>
      </c>
      <c r="M24" s="316">
        <f>[3]INDUSTRY!$O$18</f>
        <v>0</v>
      </c>
      <c r="N24" s="316">
        <f>[3]INDUSTRY!$P$18</f>
        <v>0</v>
      </c>
    </row>
    <row r="25" spans="1:14" ht="15.75" thickBot="1" x14ac:dyDescent="0.3">
      <c r="A25" s="309" t="s">
        <v>46</v>
      </c>
      <c r="B25" s="310">
        <v>11</v>
      </c>
      <c r="C25" s="316">
        <f>[3]INDUSTRY!$E$19</f>
        <v>3862279</v>
      </c>
      <c r="D25" s="316">
        <f>[3]INDUSTRY!$F$19</f>
        <v>3959488</v>
      </c>
      <c r="E25" s="316">
        <f>[3]INDUSTRY!$G$19</f>
        <v>3993452</v>
      </c>
      <c r="F25" s="316">
        <f>[3]INDUSTRY!$H$19</f>
        <v>3722022</v>
      </c>
      <c r="G25" s="316">
        <f>[3]INDUSTRY!$I$19</f>
        <v>3738598</v>
      </c>
      <c r="H25" s="316">
        <f>[3]INDUSTRY!$J$19</f>
        <v>3730765</v>
      </c>
      <c r="I25" s="316">
        <f>[3]INDUSTRY!$K$19</f>
        <v>3750796</v>
      </c>
      <c r="J25" s="316">
        <f>[3]INDUSTRY!$L$19</f>
        <v>3888673</v>
      </c>
      <c r="K25" s="316">
        <f>[3]INDUSTRY!$M$19</f>
        <v>3955188</v>
      </c>
      <c r="L25" s="316">
        <f>[3]INDUSTRY!$N$19</f>
        <v>3756318</v>
      </c>
      <c r="M25" s="316">
        <f>[3]INDUSTRY!$O$19</f>
        <v>3883276</v>
      </c>
      <c r="N25" s="316">
        <f>[3]INDUSTRY!$P$19</f>
        <v>3945277</v>
      </c>
    </row>
    <row r="26" spans="1:14" ht="15.75" thickBot="1" x14ac:dyDescent="0.3">
      <c r="A26" s="309" t="s">
        <v>49</v>
      </c>
      <c r="B26" s="310">
        <v>12</v>
      </c>
      <c r="C26" s="316">
        <f>[3]INDUSTRY!$E$20</f>
        <v>648941</v>
      </c>
      <c r="D26" s="316">
        <f>[3]INDUSTRY!$F$20</f>
        <v>658362</v>
      </c>
      <c r="E26" s="316">
        <f>[3]INDUSTRY!$G$20</f>
        <v>700807</v>
      </c>
      <c r="F26" s="316">
        <f>[3]INDUSTRY!$H$20</f>
        <v>702124</v>
      </c>
      <c r="G26" s="316">
        <f>[3]INDUSTRY!$I$20</f>
        <v>704885</v>
      </c>
      <c r="H26" s="316">
        <f>[3]INDUSTRY!$J$20</f>
        <v>760356</v>
      </c>
      <c r="I26" s="316">
        <f>[3]INDUSTRY!$K$20</f>
        <v>769471</v>
      </c>
      <c r="J26" s="316">
        <f>[3]INDUSTRY!$L$20</f>
        <v>795646</v>
      </c>
      <c r="K26" s="316">
        <f>[3]INDUSTRY!$M$20</f>
        <v>771980</v>
      </c>
      <c r="L26" s="316">
        <f>[3]INDUSTRY!$N$20</f>
        <v>850505</v>
      </c>
      <c r="M26" s="316">
        <f>[3]INDUSTRY!$O$20</f>
        <v>874724</v>
      </c>
      <c r="N26" s="316">
        <f>[3]INDUSTRY!$P$20</f>
        <v>892149</v>
      </c>
    </row>
    <row r="27" spans="1:14" ht="15.75" thickBot="1" x14ac:dyDescent="0.3">
      <c r="A27" s="309" t="s">
        <v>52</v>
      </c>
      <c r="B27" s="310">
        <v>13</v>
      </c>
      <c r="C27" s="316">
        <f>[3]INDUSTRY!$E$21</f>
        <v>70041</v>
      </c>
      <c r="D27" s="316">
        <f>[3]INDUSTRY!$F$21</f>
        <v>13650</v>
      </c>
      <c r="E27" s="316">
        <f>[3]INDUSTRY!$G$21</f>
        <v>13650</v>
      </c>
      <c r="F27" s="316">
        <f>[3]INDUSTRY!$H$21</f>
        <v>11765</v>
      </c>
      <c r="G27" s="316">
        <f>[3]INDUSTRY!$I$21</f>
        <v>11700</v>
      </c>
      <c r="H27" s="316">
        <f>[3]INDUSTRY!$J$21</f>
        <v>11700</v>
      </c>
      <c r="I27" s="316">
        <f>[3]INDUSTRY!$K$21</f>
        <v>11700</v>
      </c>
      <c r="J27" s="316">
        <f>[3]INDUSTRY!$L$21</f>
        <v>11700</v>
      </c>
      <c r="K27" s="316">
        <f>[3]INDUSTRY!$M$21</f>
        <v>11700</v>
      </c>
      <c r="L27" s="316">
        <f>[3]INDUSTRY!$N$21</f>
        <v>9750</v>
      </c>
      <c r="M27" s="316">
        <f>[3]INDUSTRY!$O$21</f>
        <v>9750</v>
      </c>
      <c r="N27" s="316">
        <f>[3]INDUSTRY!$P$21</f>
        <v>9750</v>
      </c>
    </row>
    <row r="28" spans="1:14" ht="26.25" customHeight="1" thickBot="1" x14ac:dyDescent="0.3">
      <c r="A28" s="309" t="s">
        <v>55</v>
      </c>
      <c r="B28" s="310">
        <v>14</v>
      </c>
      <c r="C28" s="316">
        <f>[3]INDUSTRY!$E$22</f>
        <v>21000</v>
      </c>
      <c r="D28" s="316">
        <f>[3]INDUSTRY!$F$22</f>
        <v>21000</v>
      </c>
      <c r="E28" s="316">
        <f>[3]INDUSTRY!$G$22</f>
        <v>21000</v>
      </c>
      <c r="F28" s="316">
        <f>[3]INDUSTRY!$H$22</f>
        <v>21000</v>
      </c>
      <c r="G28" s="316">
        <f>[3]INDUSTRY!$I$22</f>
        <v>21000</v>
      </c>
      <c r="H28" s="316">
        <f>[3]INDUSTRY!$J$22</f>
        <v>21000</v>
      </c>
      <c r="I28" s="316">
        <f>[3]INDUSTRY!$K$22</f>
        <v>21000</v>
      </c>
      <c r="J28" s="316">
        <f>[3]INDUSTRY!$L$22</f>
        <v>21000</v>
      </c>
      <c r="K28" s="316">
        <f>[3]INDUSTRY!$M$22</f>
        <v>21000</v>
      </c>
      <c r="L28" s="316">
        <f>[3]INDUSTRY!$N$22</f>
        <v>21000</v>
      </c>
      <c r="M28" s="316">
        <f>[3]INDUSTRY!$O$22</f>
        <v>21000</v>
      </c>
      <c r="N28" s="316">
        <f>[3]INDUSTRY!$P$22</f>
        <v>21000</v>
      </c>
    </row>
    <row r="29" spans="1:14" ht="42" customHeight="1" thickBot="1" x14ac:dyDescent="0.3">
      <c r="A29" s="312" t="s">
        <v>87</v>
      </c>
      <c r="B29" s="310">
        <v>15</v>
      </c>
      <c r="C29" s="316">
        <f>[3]INDUSTRY!$E$24</f>
        <v>0</v>
      </c>
      <c r="D29" s="316">
        <f>[3]INDUSTRY!$F$24</f>
        <v>125862</v>
      </c>
      <c r="E29" s="316">
        <f>[2]INDUSTRY!$G$23</f>
        <v>0</v>
      </c>
      <c r="F29" s="316">
        <f>[2]INDUSTRY!$H$23</f>
        <v>0</v>
      </c>
      <c r="G29" s="316">
        <f>[2]INDUSTRY!$I$23</f>
        <v>0</v>
      </c>
      <c r="H29" s="316">
        <f>[2]INDUSTRY!$J$23</f>
        <v>0</v>
      </c>
      <c r="I29" s="316">
        <f>[2]INDUSTRY!$K$23</f>
        <v>0</v>
      </c>
      <c r="J29" s="316">
        <f>[2]INDUSTRY!$L$23</f>
        <v>0</v>
      </c>
      <c r="K29" s="316">
        <f>[2]INDUSTRY!$M$23</f>
        <v>0</v>
      </c>
      <c r="L29" s="316">
        <f>[2]INDUSTRY!$N$23</f>
        <v>0</v>
      </c>
      <c r="M29" s="316">
        <f>[3]INDUSTRY!$O$24</f>
        <v>80000</v>
      </c>
      <c r="N29" s="316">
        <f>[3]INDUSTRY!$P$24</f>
        <v>5161</v>
      </c>
    </row>
    <row r="30" spans="1:14" ht="93.75" customHeight="1" thickBot="1" x14ac:dyDescent="0.3">
      <c r="A30" s="312" t="s">
        <v>86</v>
      </c>
      <c r="B30" s="310">
        <v>16</v>
      </c>
      <c r="C30" s="316">
        <f>[3]INDUSTRY!$E$28</f>
        <v>213871</v>
      </c>
      <c r="D30" s="316">
        <f>[3]INDUSTRY!$F$28</f>
        <v>291899</v>
      </c>
      <c r="E30" s="316">
        <f>[3]INDUSTRY!$G$28</f>
        <v>455916</v>
      </c>
      <c r="F30" s="316">
        <f>[3]INDUSTRY!$H$28</f>
        <v>548941</v>
      </c>
      <c r="G30" s="316">
        <f>[3]INDUSTRY!$I$28</f>
        <v>441788</v>
      </c>
      <c r="H30" s="316">
        <f>[3]INDUSTRY!$J$28</f>
        <v>439666</v>
      </c>
      <c r="I30" s="316">
        <f>[3]INDUSTRY!$K$28</f>
        <v>433710</v>
      </c>
      <c r="J30" s="316">
        <f>[3]INDUSTRY!$L$28</f>
        <v>451370</v>
      </c>
      <c r="K30" s="316">
        <f>[3]INDUSTRY!$M$28</f>
        <v>396896</v>
      </c>
      <c r="L30" s="316">
        <f>[3]INDUSTRY!$N$28</f>
        <v>423305</v>
      </c>
      <c r="M30" s="316">
        <f>[3]INDUSTRY!$O$28</f>
        <v>357896</v>
      </c>
      <c r="N30" s="316">
        <f>[3]INDUSTRY!$P$28</f>
        <v>297660</v>
      </c>
    </row>
    <row r="31" spans="1:14" ht="15.75" thickBot="1" x14ac:dyDescent="0.3">
      <c r="A31" s="309" t="s">
        <v>65</v>
      </c>
      <c r="B31" s="313">
        <v>17</v>
      </c>
      <c r="C31" s="317">
        <f>C20-C19</f>
        <v>832554.19999999925</v>
      </c>
      <c r="D31" s="317">
        <f t="shared" ref="D31:N31" si="3">D20-D19</f>
        <v>1149473.8999999994</v>
      </c>
      <c r="E31" s="317">
        <f t="shared" si="3"/>
        <v>1341243.5</v>
      </c>
      <c r="F31" s="317">
        <f t="shared" si="3"/>
        <v>1139498.0999999996</v>
      </c>
      <c r="G31" s="317">
        <f t="shared" si="3"/>
        <v>1232255.3999999994</v>
      </c>
      <c r="H31" s="317">
        <f t="shared" si="3"/>
        <v>1565274.3999999994</v>
      </c>
      <c r="I31" s="317">
        <f t="shared" si="3"/>
        <v>1325896.3999999994</v>
      </c>
      <c r="J31" s="317">
        <f t="shared" si="3"/>
        <v>1440798</v>
      </c>
      <c r="K31" s="317">
        <f t="shared" si="3"/>
        <v>1380851.2999999998</v>
      </c>
      <c r="L31" s="311">
        <f t="shared" si="3"/>
        <v>1240637.6999999993</v>
      </c>
      <c r="M31" s="311">
        <f t="shared" si="3"/>
        <v>1116777.7999999998</v>
      </c>
      <c r="N31" s="311">
        <f t="shared" si="3"/>
        <v>1464711.3999999994</v>
      </c>
    </row>
    <row r="32" spans="1:14" ht="30.75" customHeight="1" thickBot="1" x14ac:dyDescent="0.3">
      <c r="A32" s="314" t="s">
        <v>66</v>
      </c>
      <c r="B32" s="315">
        <v>18</v>
      </c>
      <c r="C32" s="316">
        <f>[3]INDUSTRY!$E$30</f>
        <v>0</v>
      </c>
      <c r="D32" s="316">
        <f>[1]INDUSTRY!$F$30</f>
        <v>0</v>
      </c>
      <c r="E32" s="316">
        <f>[1]INDUSTRY!$G$30</f>
        <v>0</v>
      </c>
      <c r="F32" s="316">
        <f>[1]INDUSTRY!$H$30</f>
        <v>0</v>
      </c>
      <c r="G32" s="316">
        <f>[1]INDUSTRY!$I$30</f>
        <v>0</v>
      </c>
      <c r="H32" s="316">
        <f>[1]INDUSTRY!$J$30</f>
        <v>0</v>
      </c>
      <c r="I32" s="316">
        <f>[1]INDUSTRY!$K$30</f>
        <v>0</v>
      </c>
      <c r="J32" s="316">
        <f>[1]INDUSTRY!$L$30</f>
        <v>0</v>
      </c>
      <c r="K32" s="316">
        <f>[1]INDUSTRY!$M$30</f>
        <v>0</v>
      </c>
      <c r="L32" s="308">
        <f>[1]INDUSTRY!$N$30</f>
        <v>0</v>
      </c>
      <c r="M32" s="308">
        <f>[1]INDUSTRY!$O$30</f>
        <v>0</v>
      </c>
      <c r="N32" s="308">
        <f>[1]INDUSTRY!$P$30</f>
        <v>0</v>
      </c>
    </row>
  </sheetData>
  <mergeCells count="22">
    <mergeCell ref="I13:I14"/>
    <mergeCell ref="J13:J14"/>
    <mergeCell ref="A8:N8"/>
    <mergeCell ref="A9:N9"/>
    <mergeCell ref="A10:N10"/>
    <mergeCell ref="C11:N11"/>
    <mergeCell ref="A12:A14"/>
    <mergeCell ref="C12:E12"/>
    <mergeCell ref="F12:H12"/>
    <mergeCell ref="I12:K12"/>
    <mergeCell ref="L12:N12"/>
    <mergeCell ref="K13:K14"/>
    <mergeCell ref="L13:L14"/>
    <mergeCell ref="M13:M14"/>
    <mergeCell ref="N13:N14"/>
    <mergeCell ref="B12:B14"/>
    <mergeCell ref="H13:H14"/>
    <mergeCell ref="C13:C14"/>
    <mergeCell ref="D13:D14"/>
    <mergeCell ref="E13:E14"/>
    <mergeCell ref="F13:F14"/>
    <mergeCell ref="G13:G14"/>
  </mergeCells>
  <pageMargins left="0.25" right="0.25" top="0.75" bottom="0.75" header="0.3" footer="0.3"/>
  <pageSetup scale="50" orientation="landscape" r:id="rId1"/>
  <headerFooter>
    <oddFooter>&amp;L_x000D_&amp;1#&amp;"Calibri"&amp;10&amp;K000000 Office Use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2"/>
  <sheetViews>
    <sheetView view="pageBreakPreview" zoomScale="60" zoomScaleNormal="100" workbookViewId="0">
      <selection activeCell="A8" sqref="A8:N8"/>
    </sheetView>
  </sheetViews>
  <sheetFormatPr defaultRowHeight="15" x14ac:dyDescent="0.25"/>
  <cols>
    <col min="1" max="1" width="84.5703125" customWidth="1"/>
    <col min="2" max="2" width="10.7109375" customWidth="1"/>
    <col min="3" max="3" width="17.85546875" customWidth="1"/>
    <col min="4" max="4" width="16" customWidth="1"/>
    <col min="5" max="5" width="15.85546875" customWidth="1"/>
    <col min="6" max="6" width="15.5703125" customWidth="1"/>
    <col min="7" max="7" width="17.85546875" customWidth="1"/>
    <col min="8" max="8" width="16.140625" customWidth="1"/>
    <col min="9" max="9" width="15.85546875" customWidth="1"/>
    <col min="10" max="10" width="16.5703125" customWidth="1"/>
    <col min="11" max="11" width="16.85546875" bestFit="1" customWidth="1"/>
    <col min="12" max="12" width="15.85546875" customWidth="1"/>
    <col min="13" max="13" width="16.140625" customWidth="1"/>
    <col min="14" max="14" width="17.42578125" customWidth="1"/>
  </cols>
  <sheetData>
    <row r="1" spans="1:14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2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x14ac:dyDescent="0.25">
      <c r="A7" s="288"/>
      <c r="B7" s="288"/>
      <c r="C7" s="288"/>
      <c r="D7" s="288"/>
      <c r="E7" s="289"/>
      <c r="F7" s="288"/>
      <c r="G7" s="288"/>
      <c r="H7" s="288"/>
      <c r="I7" s="288"/>
      <c r="J7" s="288"/>
      <c r="K7" s="288"/>
      <c r="L7" s="288"/>
      <c r="M7" s="288"/>
      <c r="N7" s="288"/>
    </row>
    <row r="8" spans="1:14" ht="15.75" x14ac:dyDescent="0.25">
      <c r="A8" s="447" t="s">
        <v>90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5.75" x14ac:dyDescent="0.25">
      <c r="A9" s="447" t="s">
        <v>88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5.75" x14ac:dyDescent="0.25">
      <c r="A10" s="447" t="s">
        <v>97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</row>
    <row r="11" spans="1:14" ht="16.5" thickBot="1" x14ac:dyDescent="0.3">
      <c r="A11" s="29"/>
      <c r="B11" s="28"/>
      <c r="C11" s="392" t="s">
        <v>0</v>
      </c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</row>
    <row r="12" spans="1:14" ht="15.75" thickBot="1" x14ac:dyDescent="0.3">
      <c r="A12" s="433"/>
      <c r="B12" s="435" t="s">
        <v>67</v>
      </c>
      <c r="C12" s="438" t="s">
        <v>92</v>
      </c>
      <c r="D12" s="439"/>
      <c r="E12" s="439"/>
      <c r="F12" s="438" t="s">
        <v>93</v>
      </c>
      <c r="G12" s="439"/>
      <c r="H12" s="440"/>
      <c r="I12" s="438" t="s">
        <v>94</v>
      </c>
      <c r="J12" s="439"/>
      <c r="K12" s="440"/>
      <c r="L12" s="439" t="s">
        <v>95</v>
      </c>
      <c r="M12" s="439"/>
      <c r="N12" s="440"/>
    </row>
    <row r="13" spans="1:14" x14ac:dyDescent="0.25">
      <c r="A13" s="434"/>
      <c r="B13" s="436"/>
      <c r="C13" s="441">
        <v>41305</v>
      </c>
      <c r="D13" s="441">
        <v>41333</v>
      </c>
      <c r="E13" s="441">
        <v>41364</v>
      </c>
      <c r="F13" s="441">
        <v>41394</v>
      </c>
      <c r="G13" s="441">
        <v>41425</v>
      </c>
      <c r="H13" s="441">
        <v>41455</v>
      </c>
      <c r="I13" s="445">
        <v>41486</v>
      </c>
      <c r="J13" s="441">
        <v>41517</v>
      </c>
      <c r="K13" s="441">
        <v>41547</v>
      </c>
      <c r="L13" s="441">
        <v>41578</v>
      </c>
      <c r="M13" s="441">
        <v>41608</v>
      </c>
      <c r="N13" s="443">
        <v>41639</v>
      </c>
    </row>
    <row r="14" spans="1:14" ht="15.75" thickBot="1" x14ac:dyDescent="0.3">
      <c r="A14" s="434"/>
      <c r="B14" s="437"/>
      <c r="C14" s="442"/>
      <c r="D14" s="442"/>
      <c r="E14" s="442"/>
      <c r="F14" s="442"/>
      <c r="G14" s="442"/>
      <c r="H14" s="442"/>
      <c r="I14" s="446"/>
      <c r="J14" s="442"/>
      <c r="K14" s="442"/>
      <c r="L14" s="442"/>
      <c r="M14" s="442"/>
      <c r="N14" s="444"/>
    </row>
    <row r="15" spans="1:14" ht="15.75" thickBot="1" x14ac:dyDescent="0.3">
      <c r="A15" s="306" t="s">
        <v>12</v>
      </c>
      <c r="B15" s="307">
        <v>1</v>
      </c>
      <c r="C15" s="316">
        <f>[4]INDUSTRY!$E$9</f>
        <v>57856158</v>
      </c>
      <c r="D15" s="316">
        <f>[4]INDUSTRY!$F$9</f>
        <v>57745286</v>
      </c>
      <c r="E15" s="316">
        <f>[4]INDUSTRY!$G$9</f>
        <v>60111641</v>
      </c>
      <c r="F15" s="316">
        <f>[4]INDUSTRY!$H$9</f>
        <v>61115683</v>
      </c>
      <c r="G15" s="316">
        <f>[4]INDUSTRY!$I$9</f>
        <v>60718876</v>
      </c>
      <c r="H15" s="316">
        <f>[4]INDUSTRY!$J$9</f>
        <v>61389246</v>
      </c>
      <c r="I15" s="316">
        <f>[4]INDUSTRY!$K$9</f>
        <v>62064707</v>
      </c>
      <c r="J15" s="316">
        <f>[4]INDUSTRY!$L$9</f>
        <v>62268656</v>
      </c>
      <c r="K15" s="316">
        <f>[4]INDUSTRY!$M$9</f>
        <v>65325770.129806451</v>
      </c>
      <c r="L15" s="316">
        <f>[4]INDUSTRY!$N$9</f>
        <v>65389070.42666667</v>
      </c>
      <c r="M15" s="316">
        <f>[4]INDUSTRY!$O$9</f>
        <v>65989926.68016129</v>
      </c>
      <c r="N15" s="316">
        <f>[4]INDUSTRY!$P$9</f>
        <v>66148654.933366664</v>
      </c>
    </row>
    <row r="16" spans="1:14" ht="15.75" thickBot="1" x14ac:dyDescent="0.3">
      <c r="A16" s="309" t="s">
        <v>16</v>
      </c>
      <c r="B16" s="310">
        <v>2</v>
      </c>
      <c r="C16" s="316">
        <f>[4]INDUSTRY!$E$10</f>
        <v>729297</v>
      </c>
      <c r="D16" s="316">
        <f>[4]INDUSTRY!$F$10</f>
        <v>773573</v>
      </c>
      <c r="E16" s="316">
        <f>[4]INDUSTRY!$G$10</f>
        <v>757978</v>
      </c>
      <c r="F16" s="316">
        <f>[4]INDUSTRY!$H$10</f>
        <v>703165</v>
      </c>
      <c r="G16" s="316">
        <f>[4]INDUSTRY!$I$10</f>
        <v>767599</v>
      </c>
      <c r="H16" s="316">
        <f>[4]INDUSTRY!$J$10</f>
        <v>952826</v>
      </c>
      <c r="I16" s="316">
        <f>[4]INDUSTRY!$K$10</f>
        <v>963745</v>
      </c>
      <c r="J16" s="316">
        <f>[4]INDUSTRY!$L$10</f>
        <v>1020945</v>
      </c>
      <c r="K16" s="316">
        <f>[4]INDUSTRY!$M$10</f>
        <v>1003063.8064516129</v>
      </c>
      <c r="L16" s="316">
        <f>[4]INDUSTRY!$N$10</f>
        <v>951958.33333333337</v>
      </c>
      <c r="M16" s="316">
        <f>[4]INDUSTRY!$O$10</f>
        <v>955224.19354838715</v>
      </c>
      <c r="N16" s="316">
        <f>[4]INDUSTRY!$P$10</f>
        <v>1283869</v>
      </c>
    </row>
    <row r="17" spans="1:14" ht="15.75" thickBot="1" x14ac:dyDescent="0.3">
      <c r="A17" s="309" t="s">
        <v>83</v>
      </c>
      <c r="B17" s="310">
        <v>3</v>
      </c>
      <c r="C17" s="316">
        <f>[4]INDUSTRY!$E$11</f>
        <v>1852889</v>
      </c>
      <c r="D17" s="316">
        <f>[4]INDUSTRY!$F$11</f>
        <v>1639015</v>
      </c>
      <c r="E17" s="316">
        <f>[4]INDUSTRY!$G$11</f>
        <v>1869555</v>
      </c>
      <c r="F17" s="316">
        <f>[4]INDUSTRY!$H$11</f>
        <v>1932888</v>
      </c>
      <c r="G17" s="316">
        <f>[4]INDUSTRY!$I$11</f>
        <v>1973404</v>
      </c>
      <c r="H17" s="316">
        <f>[4]INDUSTRY!$J$11</f>
        <v>2258055</v>
      </c>
      <c r="I17" s="316">
        <f>[4]INDUSTRY!$K$11</f>
        <v>2815413</v>
      </c>
      <c r="J17" s="316">
        <f>[4]INDUSTRY!$L$11</f>
        <v>2192446</v>
      </c>
      <c r="K17" s="316">
        <f>[4]INDUSTRY!$M$11</f>
        <v>2306558.4210967743</v>
      </c>
      <c r="L17" s="316">
        <f>[4]INDUSTRY!$N$11</f>
        <v>2405895.2390666669</v>
      </c>
      <c r="M17" s="316">
        <f>[4]INDUSTRY!$O$11</f>
        <v>2634853.5049999999</v>
      </c>
      <c r="N17" s="316">
        <f>[4]INDUSTRY!$P$11</f>
        <v>2786350.3530000001</v>
      </c>
    </row>
    <row r="18" spans="1:14" ht="15.75" thickBot="1" x14ac:dyDescent="0.3">
      <c r="A18" s="318" t="s">
        <v>84</v>
      </c>
      <c r="B18" s="319">
        <v>4</v>
      </c>
      <c r="C18" s="320">
        <f>SUM(C15:C17)</f>
        <v>60438344</v>
      </c>
      <c r="D18" s="320">
        <f t="shared" ref="D18:N18" si="0">SUM(D15:D17)</f>
        <v>60157874</v>
      </c>
      <c r="E18" s="320">
        <f t="shared" si="0"/>
        <v>62739174</v>
      </c>
      <c r="F18" s="320">
        <f t="shared" si="0"/>
        <v>63751736</v>
      </c>
      <c r="G18" s="320">
        <f t="shared" si="0"/>
        <v>63459879</v>
      </c>
      <c r="H18" s="320">
        <f t="shared" si="0"/>
        <v>64600127</v>
      </c>
      <c r="I18" s="320">
        <f t="shared" si="0"/>
        <v>65843865</v>
      </c>
      <c r="J18" s="320">
        <f t="shared" si="0"/>
        <v>65482047</v>
      </c>
      <c r="K18" s="320">
        <f t="shared" si="0"/>
        <v>68635392.357354835</v>
      </c>
      <c r="L18" s="321">
        <f t="shared" si="0"/>
        <v>68746923.999066666</v>
      </c>
      <c r="M18" s="321">
        <f t="shared" si="0"/>
        <v>69580004.378709674</v>
      </c>
      <c r="N18" s="321">
        <f t="shared" si="0"/>
        <v>70218874.286366656</v>
      </c>
    </row>
    <row r="19" spans="1:14" ht="15.75" thickBot="1" x14ac:dyDescent="0.3">
      <c r="A19" s="318" t="s">
        <v>27</v>
      </c>
      <c r="B19" s="319">
        <v>5</v>
      </c>
      <c r="C19" s="320">
        <f>0.1*C18</f>
        <v>6043834.4000000004</v>
      </c>
      <c r="D19" s="320">
        <f t="shared" ref="D19:N19" si="1">0.1*D18</f>
        <v>6015787.4000000004</v>
      </c>
      <c r="E19" s="320">
        <f t="shared" si="1"/>
        <v>6273917.4000000004</v>
      </c>
      <c r="F19" s="320">
        <f t="shared" si="1"/>
        <v>6375173.6000000006</v>
      </c>
      <c r="G19" s="320">
        <f t="shared" si="1"/>
        <v>6345987.9000000004</v>
      </c>
      <c r="H19" s="320">
        <f t="shared" si="1"/>
        <v>6460012.7000000002</v>
      </c>
      <c r="I19" s="320">
        <f t="shared" si="1"/>
        <v>6584386.5</v>
      </c>
      <c r="J19" s="320">
        <f t="shared" si="1"/>
        <v>6548204.7000000002</v>
      </c>
      <c r="K19" s="320">
        <f t="shared" si="1"/>
        <v>6863539.2357354835</v>
      </c>
      <c r="L19" s="321">
        <f t="shared" si="1"/>
        <v>6874692.3999066669</v>
      </c>
      <c r="M19" s="321">
        <f t="shared" si="1"/>
        <v>6958000.4378709681</v>
      </c>
      <c r="N19" s="321">
        <f t="shared" si="1"/>
        <v>7021887.4286366664</v>
      </c>
    </row>
    <row r="20" spans="1:14" ht="15.75" thickBot="1" x14ac:dyDescent="0.3">
      <c r="A20" s="318" t="s">
        <v>85</v>
      </c>
      <c r="B20" s="319">
        <v>6</v>
      </c>
      <c r="C20" s="320">
        <f>SUM(C21:C30)</f>
        <v>6899436</v>
      </c>
      <c r="D20" s="320">
        <f t="shared" ref="D20:N20" si="2">SUM(D21:D30)</f>
        <v>6856298</v>
      </c>
      <c r="E20" s="320">
        <f t="shared" si="2"/>
        <v>7110034</v>
      </c>
      <c r="F20" s="320">
        <f t="shared" si="2"/>
        <v>7081777</v>
      </c>
      <c r="G20" s="320">
        <f t="shared" si="2"/>
        <v>7127520</v>
      </c>
      <c r="H20" s="320">
        <f t="shared" si="2"/>
        <v>7172395</v>
      </c>
      <c r="I20" s="320">
        <f t="shared" si="2"/>
        <v>8016184</v>
      </c>
      <c r="J20" s="320">
        <f t="shared" si="2"/>
        <v>8433065</v>
      </c>
      <c r="K20" s="320">
        <f t="shared" si="2"/>
        <v>7954844</v>
      </c>
      <c r="L20" s="321">
        <f t="shared" si="2"/>
        <v>7852029</v>
      </c>
      <c r="M20" s="321">
        <f t="shared" si="2"/>
        <v>7996531</v>
      </c>
      <c r="N20" s="321">
        <f t="shared" si="2"/>
        <v>8217136</v>
      </c>
    </row>
    <row r="21" spans="1:14" ht="15.75" thickBot="1" x14ac:dyDescent="0.3">
      <c r="A21" s="309" t="s">
        <v>33</v>
      </c>
      <c r="B21" s="310">
        <v>7</v>
      </c>
      <c r="C21" s="316">
        <f>[4]INDUSTRY!$E$15</f>
        <v>697663</v>
      </c>
      <c r="D21" s="316">
        <f>[4]INDUSTRY!$F$15</f>
        <v>646005</v>
      </c>
      <c r="E21" s="316">
        <f>[4]INDUSTRY!$G$15</f>
        <v>741142</v>
      </c>
      <c r="F21" s="316">
        <f>[4]INDUSTRY!$H$15</f>
        <v>823721</v>
      </c>
      <c r="G21" s="316">
        <f>[4]INDUSTRY!$I$15</f>
        <v>796585</v>
      </c>
      <c r="H21" s="316">
        <f>[4]INDUSTRY!$J$15</f>
        <v>780149</v>
      </c>
      <c r="I21" s="316">
        <f>[4]INDUSTRY!$K$15</f>
        <v>867238</v>
      </c>
      <c r="J21" s="316">
        <f>[4]INDUSTRY!$L$15</f>
        <v>973026</v>
      </c>
      <c r="K21" s="316">
        <f>[4]INDUSTRY!$M$15</f>
        <v>924088</v>
      </c>
      <c r="L21" s="316">
        <f>[4]INDUSTRY!$N$15</f>
        <v>900000</v>
      </c>
      <c r="M21" s="316">
        <f>[4]INDUSTRY!$O$15</f>
        <v>887398</v>
      </c>
      <c r="N21" s="316">
        <f>[4]INDUSTRY!$P$15</f>
        <v>1030877</v>
      </c>
    </row>
    <row r="22" spans="1:14" ht="15.75" thickBot="1" x14ac:dyDescent="0.3">
      <c r="A22" s="309" t="s">
        <v>37</v>
      </c>
      <c r="B22" s="310">
        <v>8</v>
      </c>
      <c r="C22" s="316">
        <f>[4]INDUSTRY!$E$16</f>
        <v>967724</v>
      </c>
      <c r="D22" s="316">
        <f>[4]INDUSTRY!$F$16</f>
        <v>1045238</v>
      </c>
      <c r="E22" s="316">
        <f>[4]INDUSTRY!$G$16</f>
        <v>1181203</v>
      </c>
      <c r="F22" s="316">
        <f>[4]INDUSTRY!$H$16</f>
        <v>937012</v>
      </c>
      <c r="G22" s="316">
        <f>[4]INDUSTRY!$I$16</f>
        <v>1081946</v>
      </c>
      <c r="H22" s="316">
        <f>[4]INDUSTRY!$J$16</f>
        <v>1265557</v>
      </c>
      <c r="I22" s="316">
        <f>[4]INDUSTRY!$K$16</f>
        <v>1912512</v>
      </c>
      <c r="J22" s="316">
        <f>[4]INDUSTRY!$L$16</f>
        <v>2062904</v>
      </c>
      <c r="K22" s="316">
        <f>[4]INDUSTRY!$M$16</f>
        <v>1434632</v>
      </c>
      <c r="L22" s="316">
        <f>[4]INDUSTRY!$N$16</f>
        <v>1135427</v>
      </c>
      <c r="M22" s="316">
        <f>[4]INDUSTRY!$O$16</f>
        <v>1070696</v>
      </c>
      <c r="N22" s="316">
        <f>[4]INDUSTRY!$P$16</f>
        <v>772318</v>
      </c>
    </row>
    <row r="23" spans="1:14" ht="15.75" thickBot="1" x14ac:dyDescent="0.3">
      <c r="A23" s="309" t="s">
        <v>40</v>
      </c>
      <c r="B23" s="310">
        <v>9</v>
      </c>
      <c r="C23" s="316">
        <f>[4]INDUSTRY!$E$17</f>
        <v>0</v>
      </c>
      <c r="D23" s="316">
        <f>[4]INDUSTRY!$F$17</f>
        <v>0</v>
      </c>
      <c r="E23" s="316">
        <f>[4]INDUSTRY!$G$17</f>
        <v>0</v>
      </c>
      <c r="F23" s="316">
        <f>[4]INDUSTRY!$H$17</f>
        <v>0</v>
      </c>
      <c r="G23" s="316">
        <f>[4]INDUSTRY!$I$17</f>
        <v>0</v>
      </c>
      <c r="H23" s="316">
        <f>[4]INDUSTRY!$J$17</f>
        <v>0</v>
      </c>
      <c r="I23" s="316">
        <f>[4]INDUSTRY!$K$17</f>
        <v>0</v>
      </c>
      <c r="J23" s="316">
        <f>[4]INDUSTRY!$L$17</f>
        <v>0</v>
      </c>
      <c r="K23" s="316">
        <f>[4]INDUSTRY!$M$17</f>
        <v>0</v>
      </c>
      <c r="L23" s="316">
        <f>[4]INDUSTRY!$N$17</f>
        <v>0</v>
      </c>
      <c r="M23" s="316">
        <f>[4]INDUSTRY!$O$17</f>
        <v>0</v>
      </c>
      <c r="N23" s="316">
        <f>[4]INDUSTRY!$P$17</f>
        <v>0</v>
      </c>
    </row>
    <row r="24" spans="1:14" ht="15.75" thickBot="1" x14ac:dyDescent="0.3">
      <c r="A24" s="309" t="s">
        <v>43</v>
      </c>
      <c r="B24" s="310">
        <v>10</v>
      </c>
      <c r="C24" s="316">
        <f>[4]INDUSTRY!$E$18</f>
        <v>0</v>
      </c>
      <c r="D24" s="316">
        <f>[4]INDUSTRY!$F$18</f>
        <v>0</v>
      </c>
      <c r="E24" s="316">
        <f>[4]INDUSTRY!$G$18</f>
        <v>0</v>
      </c>
      <c r="F24" s="316">
        <f>[4]INDUSTRY!$H$18</f>
        <v>0</v>
      </c>
      <c r="G24" s="316">
        <f>[4]INDUSTRY!$I$18</f>
        <v>0</v>
      </c>
      <c r="H24" s="316">
        <f>[4]INDUSTRY!$J$18</f>
        <v>0</v>
      </c>
      <c r="I24" s="316">
        <f>[4]INDUSTRY!$K$18</f>
        <v>0</v>
      </c>
      <c r="J24" s="316">
        <f>[4]INDUSTRY!$L$18</f>
        <v>0</v>
      </c>
      <c r="K24" s="316">
        <f>[4]INDUSTRY!$M$18</f>
        <v>0</v>
      </c>
      <c r="L24" s="316">
        <f>[4]INDUSTRY!$N$18</f>
        <v>0</v>
      </c>
      <c r="M24" s="316">
        <f>[4]INDUSTRY!$O$18</f>
        <v>64670</v>
      </c>
      <c r="N24" s="316">
        <f>[4]INDUSTRY!$P$18</f>
        <v>264870</v>
      </c>
    </row>
    <row r="25" spans="1:14" ht="15.75" thickBot="1" x14ac:dyDescent="0.3">
      <c r="A25" s="309" t="s">
        <v>46</v>
      </c>
      <c r="B25" s="310">
        <v>11</v>
      </c>
      <c r="C25" s="316">
        <f>[4]INDUSTRY!$E$19</f>
        <v>4003899</v>
      </c>
      <c r="D25" s="316">
        <f>[4]INDUSTRY!$F$19</f>
        <v>3947709</v>
      </c>
      <c r="E25" s="316">
        <f>[4]INDUSTRY!$G$19</f>
        <v>3885475</v>
      </c>
      <c r="F25" s="316">
        <f>[4]INDUSTRY!$H$19</f>
        <v>4108517</v>
      </c>
      <c r="G25" s="316">
        <f>[4]INDUSTRY!$I$19</f>
        <v>4030442</v>
      </c>
      <c r="H25" s="316">
        <f>[4]INDUSTRY!$J$19</f>
        <v>3871981</v>
      </c>
      <c r="I25" s="316">
        <f>[4]INDUSTRY!$K$19</f>
        <v>3886202</v>
      </c>
      <c r="J25" s="316">
        <f>[4]INDUSTRY!$L$19</f>
        <v>4109004</v>
      </c>
      <c r="K25" s="316">
        <f>[4]INDUSTRY!$M$19</f>
        <v>4313714</v>
      </c>
      <c r="L25" s="316">
        <f>[4]INDUSTRY!$N$19</f>
        <v>4437514</v>
      </c>
      <c r="M25" s="316">
        <f>[4]INDUSTRY!$O$19</f>
        <v>4634143</v>
      </c>
      <c r="N25" s="316">
        <f>[4]INDUSTRY!$P$19</f>
        <v>4822250</v>
      </c>
    </row>
    <row r="26" spans="1:14" ht="15.75" thickBot="1" x14ac:dyDescent="0.3">
      <c r="A26" s="309" t="s">
        <v>49</v>
      </c>
      <c r="B26" s="310">
        <v>12</v>
      </c>
      <c r="C26" s="316">
        <f>[4]INDUSTRY!$E$20</f>
        <v>871902</v>
      </c>
      <c r="D26" s="316">
        <f>[4]INDUSTRY!$F$20</f>
        <v>872283</v>
      </c>
      <c r="E26" s="316">
        <f>[4]INDUSTRY!$G$20</f>
        <v>878965</v>
      </c>
      <c r="F26" s="316">
        <f>[4]INDUSTRY!$H$20</f>
        <v>880381</v>
      </c>
      <c r="G26" s="316">
        <f>[4]INDUSTRY!$I$20</f>
        <v>904353</v>
      </c>
      <c r="H26" s="316">
        <f>[4]INDUSTRY!$J$20</f>
        <v>917678</v>
      </c>
      <c r="I26" s="316">
        <f>[4]INDUSTRY!$K$20</f>
        <v>918449</v>
      </c>
      <c r="J26" s="316">
        <f>[4]INDUSTRY!$L$20</f>
        <v>942477</v>
      </c>
      <c r="K26" s="316">
        <f>[4]INDUSTRY!$M$20</f>
        <v>996160</v>
      </c>
      <c r="L26" s="316">
        <f>[4]INDUSTRY!$N$20</f>
        <v>986902</v>
      </c>
      <c r="M26" s="316">
        <f>[4]INDUSTRY!$O$20</f>
        <v>1025824</v>
      </c>
      <c r="N26" s="316">
        <f>[4]INDUSTRY!$P$20</f>
        <v>1042536</v>
      </c>
    </row>
    <row r="27" spans="1:14" ht="15.75" thickBot="1" x14ac:dyDescent="0.3">
      <c r="A27" s="309" t="s">
        <v>52</v>
      </c>
      <c r="B27" s="310">
        <v>13</v>
      </c>
      <c r="C27" s="316">
        <f>[4]INDUSTRY!$E$21</f>
        <v>9750</v>
      </c>
      <c r="D27" s="316">
        <f>[4]INDUSTRY!$F$21</f>
        <v>9750</v>
      </c>
      <c r="E27" s="316">
        <f>[4]INDUSTRY!$G$21</f>
        <v>9750</v>
      </c>
      <c r="F27" s="316">
        <f>[4]INDUSTRY!$H$21</f>
        <v>9750</v>
      </c>
      <c r="G27" s="316">
        <f>[4]INDUSTRY!$I$21</f>
        <v>8114</v>
      </c>
      <c r="H27" s="316">
        <f>[4]INDUSTRY!$J$21</f>
        <v>7800</v>
      </c>
      <c r="I27" s="316">
        <f>[4]INDUSTRY!$K$21</f>
        <v>7800</v>
      </c>
      <c r="J27" s="316">
        <f>[4]INDUSTRY!$L$21</f>
        <v>7800</v>
      </c>
      <c r="K27" s="316">
        <f>[4]INDUSTRY!$M$21</f>
        <v>7800</v>
      </c>
      <c r="L27" s="316">
        <f>[4]INDUSTRY!$N$21</f>
        <v>7800</v>
      </c>
      <c r="M27" s="316">
        <f>[4]INDUSTRY!$O$21</f>
        <v>7800</v>
      </c>
      <c r="N27" s="316">
        <f>[4]INDUSTRY!$P$21</f>
        <v>7800</v>
      </c>
    </row>
    <row r="28" spans="1:14" ht="15.75" thickBot="1" x14ac:dyDescent="0.3">
      <c r="A28" s="309" t="s">
        <v>55</v>
      </c>
      <c r="B28" s="310">
        <v>14</v>
      </c>
      <c r="C28" s="316">
        <f>[4]INDUSTRY!$E$22</f>
        <v>21000</v>
      </c>
      <c r="D28" s="316">
        <f>[4]INDUSTRY!$F$22</f>
        <v>21000</v>
      </c>
      <c r="E28" s="316">
        <f>[4]INDUSTRY!$G$22</f>
        <v>21000</v>
      </c>
      <c r="F28" s="316">
        <f>[4]INDUSTRY!$H$22</f>
        <v>21000</v>
      </c>
      <c r="G28" s="316">
        <f>[4]INDUSTRY!$I$22</f>
        <v>21000</v>
      </c>
      <c r="H28" s="316">
        <f>[4]INDUSTRY!$J$22</f>
        <v>21000</v>
      </c>
      <c r="I28" s="316">
        <f>[4]INDUSTRY!$K$22</f>
        <v>21000</v>
      </c>
      <c r="J28" s="316">
        <f>[4]INDUSTRY!$L$22</f>
        <v>21000</v>
      </c>
      <c r="K28" s="316">
        <f>[4]INDUSTRY!$M$22</f>
        <v>21000</v>
      </c>
      <c r="L28" s="316">
        <f>[4]INDUSTRY!$N$22</f>
        <v>21000</v>
      </c>
      <c r="M28" s="316">
        <f>[4]INDUSTRY!$O$22</f>
        <v>21000</v>
      </c>
      <c r="N28" s="316">
        <f>[4]INDUSTRY!$P$22</f>
        <v>21000</v>
      </c>
    </row>
    <row r="29" spans="1:14" ht="48" customHeight="1" thickBot="1" x14ac:dyDescent="0.3">
      <c r="A29" s="312" t="s">
        <v>87</v>
      </c>
      <c r="B29" s="310">
        <v>15</v>
      </c>
      <c r="C29" s="316">
        <f>[4]INDUSTRY!$E$24</f>
        <v>0</v>
      </c>
      <c r="D29" s="316">
        <f>[4]INDUSTRY!$F$24</f>
        <v>0</v>
      </c>
      <c r="E29" s="316">
        <f>[2]INDUSTRY!$G$23</f>
        <v>0</v>
      </c>
      <c r="F29" s="316">
        <f>[2]INDUSTRY!$H$23</f>
        <v>0</v>
      </c>
      <c r="G29" s="316">
        <f>[2]INDUSTRY!$I$23</f>
        <v>0</v>
      </c>
      <c r="H29" s="316">
        <f>[2]INDUSTRY!$J$23</f>
        <v>0</v>
      </c>
      <c r="I29" s="316">
        <f>[2]INDUSTRY!$K$23</f>
        <v>0</v>
      </c>
      <c r="J29" s="316">
        <f>[2]INDUSTRY!$L$23</f>
        <v>0</v>
      </c>
      <c r="K29" s="316">
        <f>[2]INDUSTRY!$M$23</f>
        <v>0</v>
      </c>
      <c r="L29" s="316">
        <f>[2]INDUSTRY!$N$23</f>
        <v>0</v>
      </c>
      <c r="M29" s="316">
        <f>[4]INDUSTRY!$O$24</f>
        <v>0</v>
      </c>
      <c r="N29" s="316">
        <f>[4]INDUSTRY!$P$24</f>
        <v>0</v>
      </c>
    </row>
    <row r="30" spans="1:14" ht="64.5" thickBot="1" x14ac:dyDescent="0.3">
      <c r="A30" s="312" t="s">
        <v>86</v>
      </c>
      <c r="B30" s="310">
        <v>16</v>
      </c>
      <c r="C30" s="316">
        <f>[4]INDUSTRY!$E$28</f>
        <v>327498</v>
      </c>
      <c r="D30" s="316">
        <f>[4]INDUSTRY!$F$28</f>
        <v>314313</v>
      </c>
      <c r="E30" s="316">
        <f>[4]INDUSTRY!$G$28</f>
        <v>392499</v>
      </c>
      <c r="F30" s="316">
        <f>[4]INDUSTRY!$H$28</f>
        <v>301396</v>
      </c>
      <c r="G30" s="316">
        <f>[4]INDUSTRY!$I$28</f>
        <v>285080</v>
      </c>
      <c r="H30" s="316">
        <f>[4]INDUSTRY!$J$28</f>
        <v>308230</v>
      </c>
      <c r="I30" s="316">
        <f>[4]INDUSTRY!$K$28</f>
        <v>402983</v>
      </c>
      <c r="J30" s="316">
        <f>[4]INDUSTRY!$L$28</f>
        <v>316854</v>
      </c>
      <c r="K30" s="316">
        <f>[4]INDUSTRY!$M$28</f>
        <v>257450</v>
      </c>
      <c r="L30" s="316">
        <f>[4]INDUSTRY!$N$28</f>
        <v>363386</v>
      </c>
      <c r="M30" s="316">
        <f>[4]INDUSTRY!$O$28</f>
        <v>285000</v>
      </c>
      <c r="N30" s="316">
        <f>[4]INDUSTRY!$P$28</f>
        <v>255485</v>
      </c>
    </row>
    <row r="31" spans="1:14" ht="15.75" thickBot="1" x14ac:dyDescent="0.3">
      <c r="A31" s="309" t="s">
        <v>65</v>
      </c>
      <c r="B31" s="313">
        <v>17</v>
      </c>
      <c r="C31" s="317">
        <f>C20-C19</f>
        <v>855601.59999999963</v>
      </c>
      <c r="D31" s="317">
        <f t="shared" ref="D31:N31" si="3">D20-D19</f>
        <v>840510.59999999963</v>
      </c>
      <c r="E31" s="317">
        <f t="shared" si="3"/>
        <v>836116.59999999963</v>
      </c>
      <c r="F31" s="317">
        <f t="shared" si="3"/>
        <v>706603.39999999944</v>
      </c>
      <c r="G31" s="317">
        <f t="shared" si="3"/>
        <v>781532.09999999963</v>
      </c>
      <c r="H31" s="317">
        <f t="shared" si="3"/>
        <v>712382.29999999981</v>
      </c>
      <c r="I31" s="317">
        <f t="shared" si="3"/>
        <v>1431797.5</v>
      </c>
      <c r="J31" s="317">
        <f t="shared" si="3"/>
        <v>1884860.2999999998</v>
      </c>
      <c r="K31" s="317">
        <f t="shared" si="3"/>
        <v>1091304.7642645165</v>
      </c>
      <c r="L31" s="311">
        <f t="shared" si="3"/>
        <v>977336.60009333305</v>
      </c>
      <c r="M31" s="311">
        <f t="shared" si="3"/>
        <v>1038530.5621290319</v>
      </c>
      <c r="N31" s="311">
        <f t="shared" si="3"/>
        <v>1195248.5713633336</v>
      </c>
    </row>
    <row r="32" spans="1:14" ht="26.25" thickBot="1" x14ac:dyDescent="0.3">
      <c r="A32" s="314" t="s">
        <v>66</v>
      </c>
      <c r="B32" s="315">
        <v>18</v>
      </c>
      <c r="C32" s="316">
        <f>[4]INDUSTRY!$E$30</f>
        <v>0</v>
      </c>
      <c r="D32" s="316">
        <f>[1]INDUSTRY!$F$30</f>
        <v>0</v>
      </c>
      <c r="E32" s="316">
        <f>[1]INDUSTRY!$G$30</f>
        <v>0</v>
      </c>
      <c r="F32" s="316">
        <f>[1]INDUSTRY!$H$30</f>
        <v>0</v>
      </c>
      <c r="G32" s="316">
        <f>[1]INDUSTRY!$I$30</f>
        <v>0</v>
      </c>
      <c r="H32" s="316">
        <f>[1]INDUSTRY!$J$30</f>
        <v>0</v>
      </c>
      <c r="I32" s="316">
        <f>[1]INDUSTRY!$K$30</f>
        <v>0</v>
      </c>
      <c r="J32" s="316">
        <f>[1]INDUSTRY!$L$30</f>
        <v>0</v>
      </c>
      <c r="K32" s="316">
        <f>[1]INDUSTRY!$M$30</f>
        <v>0</v>
      </c>
      <c r="L32" s="308">
        <f>[1]INDUSTRY!$N$30</f>
        <v>0</v>
      </c>
      <c r="M32" s="308">
        <f>[1]INDUSTRY!$O$30</f>
        <v>0</v>
      </c>
      <c r="N32" s="308">
        <f>[1]INDUSTRY!$P$30</f>
        <v>0</v>
      </c>
    </row>
  </sheetData>
  <mergeCells count="22">
    <mergeCell ref="A8:N8"/>
    <mergeCell ref="A9:N9"/>
    <mergeCell ref="A10:N10"/>
    <mergeCell ref="C11:N11"/>
    <mergeCell ref="A12:A14"/>
    <mergeCell ref="B12:B14"/>
    <mergeCell ref="C12:E12"/>
    <mergeCell ref="F12:H12"/>
    <mergeCell ref="I12:K12"/>
    <mergeCell ref="L12:N12"/>
    <mergeCell ref="N13:N14"/>
    <mergeCell ref="C13:C14"/>
    <mergeCell ref="D13:D14"/>
    <mergeCell ref="E13:E14"/>
    <mergeCell ref="F13:F14"/>
    <mergeCell ref="G13:G14"/>
    <mergeCell ref="M13:M14"/>
    <mergeCell ref="H13:H14"/>
    <mergeCell ref="I13:I14"/>
    <mergeCell ref="J13:J14"/>
    <mergeCell ref="K13:K14"/>
    <mergeCell ref="L13:L14"/>
  </mergeCells>
  <pageMargins left="0.7" right="0.7" top="0.75" bottom="0.75" header="0.3" footer="0.3"/>
  <pageSetup scale="41" fitToHeight="0" orientation="landscape" r:id="rId1"/>
  <headerFooter>
    <oddFooter>&amp;L_x000D_&amp;1#&amp;"Calibri"&amp;10&amp;K000000 Office Use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topLeftCell="C1" zoomScaleNormal="100" zoomScaleSheetLayoutView="80" workbookViewId="0">
      <selection activeCell="H13" sqref="H13:H30"/>
    </sheetView>
  </sheetViews>
  <sheetFormatPr defaultRowHeight="15" x14ac:dyDescent="0.25"/>
  <cols>
    <col min="1" max="1" width="84.5703125" customWidth="1"/>
    <col min="2" max="2" width="10.7109375" customWidth="1"/>
    <col min="3" max="3" width="17.85546875" customWidth="1"/>
    <col min="4" max="4" width="16" customWidth="1"/>
    <col min="5" max="5" width="15.85546875" customWidth="1"/>
    <col min="6" max="6" width="15.5703125" customWidth="1"/>
    <col min="7" max="7" width="17.85546875" customWidth="1"/>
    <col min="8" max="8" width="16.140625" customWidth="1"/>
    <col min="9" max="9" width="15.85546875" customWidth="1"/>
    <col min="10" max="10" width="16.5703125" customWidth="1"/>
    <col min="11" max="11" width="16.85546875" customWidth="1"/>
    <col min="12" max="12" width="15.85546875" customWidth="1"/>
    <col min="13" max="13" width="16.140625" customWidth="1"/>
    <col min="14" max="14" width="17.42578125" customWidth="1"/>
  </cols>
  <sheetData>
    <row r="1" spans="1:14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288"/>
      <c r="B5" s="288"/>
      <c r="C5" s="288"/>
      <c r="D5" s="288"/>
      <c r="E5" s="289"/>
      <c r="F5" s="288"/>
      <c r="G5" s="288"/>
      <c r="H5" s="288"/>
      <c r="I5" s="288"/>
      <c r="J5" s="288"/>
      <c r="K5" s="288"/>
      <c r="L5" s="288"/>
      <c r="M5" s="288"/>
      <c r="N5" s="288"/>
    </row>
    <row r="6" spans="1:14" ht="15.75" x14ac:dyDescent="0.25">
      <c r="A6" s="448" t="s">
        <v>90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1:14" ht="15.75" x14ac:dyDescent="0.25">
      <c r="A7" s="447" t="s">
        <v>99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</row>
    <row r="8" spans="1:14" ht="15.75" x14ac:dyDescent="0.25">
      <c r="A8" s="447" t="s">
        <v>98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6.5" thickBot="1" x14ac:dyDescent="0.3">
      <c r="A9" s="29"/>
      <c r="B9" s="28"/>
      <c r="C9" s="392" t="s">
        <v>0</v>
      </c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</row>
    <row r="10" spans="1:14" ht="15.75" thickBot="1" x14ac:dyDescent="0.3">
      <c r="A10" s="433"/>
      <c r="B10" s="435" t="s">
        <v>67</v>
      </c>
      <c r="C10" s="438" t="s">
        <v>92</v>
      </c>
      <c r="D10" s="439"/>
      <c r="E10" s="439"/>
      <c r="F10" s="438" t="s">
        <v>93</v>
      </c>
      <c r="G10" s="439"/>
      <c r="H10" s="440"/>
      <c r="I10" s="438" t="s">
        <v>94</v>
      </c>
      <c r="J10" s="439"/>
      <c r="K10" s="440"/>
      <c r="L10" s="439" t="s">
        <v>95</v>
      </c>
      <c r="M10" s="439"/>
      <c r="N10" s="440"/>
    </row>
    <row r="11" spans="1:14" x14ac:dyDescent="0.25">
      <c r="A11" s="434"/>
      <c r="B11" s="436"/>
      <c r="C11" s="441">
        <v>41670</v>
      </c>
      <c r="D11" s="441">
        <v>41698</v>
      </c>
      <c r="E11" s="441">
        <v>41729</v>
      </c>
      <c r="F11" s="441">
        <v>41759</v>
      </c>
      <c r="G11" s="441">
        <v>41790</v>
      </c>
      <c r="H11" s="441">
        <v>41820</v>
      </c>
      <c r="I11" s="445">
        <v>41851</v>
      </c>
      <c r="J11" s="441">
        <v>41882</v>
      </c>
      <c r="K11" s="441">
        <v>41912</v>
      </c>
      <c r="L11" s="441">
        <v>41943</v>
      </c>
      <c r="M11" s="441">
        <v>41973</v>
      </c>
      <c r="N11" s="443">
        <v>42004</v>
      </c>
    </row>
    <row r="12" spans="1:14" ht="15.75" thickBot="1" x14ac:dyDescent="0.3">
      <c r="A12" s="434"/>
      <c r="B12" s="437"/>
      <c r="C12" s="442"/>
      <c r="D12" s="442"/>
      <c r="E12" s="442"/>
      <c r="F12" s="442"/>
      <c r="G12" s="442"/>
      <c r="H12" s="442"/>
      <c r="I12" s="446"/>
      <c r="J12" s="442"/>
      <c r="K12" s="442"/>
      <c r="L12" s="442"/>
      <c r="M12" s="442"/>
      <c r="N12" s="444"/>
    </row>
    <row r="13" spans="1:14" ht="15.75" thickBot="1" x14ac:dyDescent="0.3">
      <c r="A13" s="306" t="s">
        <v>12</v>
      </c>
      <c r="B13" s="307">
        <v>1</v>
      </c>
      <c r="C13" s="316">
        <f>[5]INDUSTRY!$E$9</f>
        <v>67935712</v>
      </c>
      <c r="D13" s="316">
        <f>[5]INDUSTRY!$F$9</f>
        <v>67328111.651580647</v>
      </c>
      <c r="E13" s="316">
        <f>[5]INDUSTRY!$G$9</f>
        <v>67509358.791749999</v>
      </c>
      <c r="F13" s="316">
        <f>[5]INDUSTRY!$H$9</f>
        <v>67792251.11938709</v>
      </c>
      <c r="G13" s="316">
        <f>[5]INDUSTRY!$I$9</f>
        <v>68107309.83936666</v>
      </c>
      <c r="H13" s="316">
        <f>[5]INDUSTRY!$J$9</f>
        <v>68417607.67680645</v>
      </c>
      <c r="I13" s="316">
        <f>[5]INDUSTRY!$K$9</f>
        <v>69635392.855069339</v>
      </c>
      <c r="J13" s="316">
        <f>[5]INDUSTRY!$L$9</f>
        <v>71657650.741590008</v>
      </c>
      <c r="K13" s="316">
        <f>[5]INDUSTRY!$M$9</f>
        <v>74072715.061213225</v>
      </c>
      <c r="L13" s="316">
        <f>[5]INDUSTRY!$N$9</f>
        <v>74510582.597889662</v>
      </c>
      <c r="M13" s="316">
        <f>[5]INDUSTRY!$O$9</f>
        <v>74170289.837096781</v>
      </c>
      <c r="N13" s="316">
        <f>[5]INDUSTRY!$P$9</f>
        <v>75860754.297535002</v>
      </c>
    </row>
    <row r="14" spans="1:14" ht="15.75" thickBot="1" x14ac:dyDescent="0.3">
      <c r="A14" s="309" t="s">
        <v>16</v>
      </c>
      <c r="B14" s="310">
        <v>2</v>
      </c>
      <c r="C14" s="316">
        <f>[5]INDUSTRY!$E$10</f>
        <v>1551781</v>
      </c>
      <c r="D14" s="316">
        <f>[5]INDUSTRY!$F$10</f>
        <v>1586240.7719354839</v>
      </c>
      <c r="E14" s="316">
        <f>[5]INDUSTRY!$G$10</f>
        <v>1630573.0934285715</v>
      </c>
      <c r="F14" s="316">
        <f>[5]INDUSTRY!$H$10</f>
        <v>1485271.5201290322</v>
      </c>
      <c r="G14" s="316">
        <f>[5]INDUSTRY!$I$10</f>
        <v>1478674.2666666666</v>
      </c>
      <c r="H14" s="316">
        <f>[5]INDUSTRY!$J$10</f>
        <v>1424375.6774193547</v>
      </c>
      <c r="I14" s="316">
        <f>[5]INDUSTRY!$K$10</f>
        <v>1446538.9128866668</v>
      </c>
      <c r="J14" s="316">
        <f>[5]INDUSTRY!$L$10</f>
        <v>1515224.3006216129</v>
      </c>
      <c r="K14" s="316">
        <f>[5]INDUSTRY!$M$10</f>
        <v>1420752.6339280645</v>
      </c>
      <c r="L14" s="316">
        <f>[5]INDUSTRY!$N$10</f>
        <v>1434548.0206033334</v>
      </c>
      <c r="M14" s="316">
        <f>[5]INDUSTRY!$O$10</f>
        <v>1442589.064516129</v>
      </c>
      <c r="N14" s="316">
        <f>[5]INDUSTRY!$P$10</f>
        <v>1518364.6927126667</v>
      </c>
    </row>
    <row r="15" spans="1:14" ht="15.75" thickBot="1" x14ac:dyDescent="0.3">
      <c r="A15" s="309" t="s">
        <v>83</v>
      </c>
      <c r="B15" s="310">
        <v>3</v>
      </c>
      <c r="C15" s="316">
        <f>[5]INDUSTRY!$E$11</f>
        <v>2326839</v>
      </c>
      <c r="D15" s="316">
        <f>[5]INDUSTRY!$F$11</f>
        <v>1852765.9820322581</v>
      </c>
      <c r="E15" s="316">
        <f>[5]INDUSTRY!$G$11</f>
        <v>2323153.156</v>
      </c>
      <c r="F15" s="316">
        <f>[5]INDUSTRY!$H$11</f>
        <v>2340356.7300322582</v>
      </c>
      <c r="G15" s="316">
        <f>[5]INDUSTRY!$I$11</f>
        <v>2397542.4460333334</v>
      </c>
      <c r="H15" s="316">
        <f>[5]INDUSTRY!$J$11</f>
        <v>2528822.095032258</v>
      </c>
      <c r="I15" s="316">
        <f>[5]INDUSTRY!$K$11</f>
        <v>2818110.8120126668</v>
      </c>
      <c r="J15" s="316">
        <f>[5]INDUSTRY!$L$11</f>
        <v>2404366.3651199997</v>
      </c>
      <c r="K15" s="316">
        <f>[5]INDUSTRY!$M$11</f>
        <v>2502826.0200635483</v>
      </c>
      <c r="L15" s="316">
        <f>[5]INDUSTRY!$N$11</f>
        <v>2778296.6616859999</v>
      </c>
      <c r="M15" s="316">
        <f>[5]INDUSTRY!$O$11</f>
        <v>2753982.5750645162</v>
      </c>
      <c r="N15" s="316">
        <f>[5]INDUSTRY!$P$11</f>
        <v>2875774.7223520004</v>
      </c>
    </row>
    <row r="16" spans="1:14" ht="15.75" thickBot="1" x14ac:dyDescent="0.3">
      <c r="A16" s="318" t="s">
        <v>84</v>
      </c>
      <c r="B16" s="319">
        <v>4</v>
      </c>
      <c r="C16" s="320">
        <f>SUM(C13:C15)</f>
        <v>71814332</v>
      </c>
      <c r="D16" s="320">
        <f t="shared" ref="D16:N16" si="0">SUM(D13:D15)</f>
        <v>70767118.405548379</v>
      </c>
      <c r="E16" s="320">
        <f t="shared" si="0"/>
        <v>71463085.041178569</v>
      </c>
      <c r="F16" s="320">
        <f t="shared" si="0"/>
        <v>71617879.36954838</v>
      </c>
      <c r="G16" s="320">
        <f t="shared" si="0"/>
        <v>71983526.552066654</v>
      </c>
      <c r="H16" s="320">
        <f t="shared" si="0"/>
        <v>72370805.449258059</v>
      </c>
      <c r="I16" s="320">
        <f t="shared" si="0"/>
        <v>73900042.579968676</v>
      </c>
      <c r="J16" s="320">
        <f t="shared" si="0"/>
        <v>75577241.407331616</v>
      </c>
      <c r="K16" s="320">
        <f t="shared" si="0"/>
        <v>77996293.715204835</v>
      </c>
      <c r="L16" s="321">
        <f t="shared" si="0"/>
        <v>78723427.280178994</v>
      </c>
      <c r="M16" s="321">
        <f t="shared" si="0"/>
        <v>78366861.476677418</v>
      </c>
      <c r="N16" s="321">
        <f t="shared" si="0"/>
        <v>80254893.712599665</v>
      </c>
    </row>
    <row r="17" spans="1:14" ht="15.75" thickBot="1" x14ac:dyDescent="0.3">
      <c r="A17" s="318" t="s">
        <v>27</v>
      </c>
      <c r="B17" s="319">
        <v>5</v>
      </c>
      <c r="C17" s="320">
        <f>0.1*C16</f>
        <v>7181433.2000000002</v>
      </c>
      <c r="D17" s="320">
        <f t="shared" ref="D17:N17" si="1">0.1*D16</f>
        <v>7076711.8405548381</v>
      </c>
      <c r="E17" s="320">
        <f t="shared" si="1"/>
        <v>7146308.5041178577</v>
      </c>
      <c r="F17" s="320">
        <f t="shared" si="1"/>
        <v>7161787.9369548382</v>
      </c>
      <c r="G17" s="320">
        <f t="shared" si="1"/>
        <v>7198352.6552066654</v>
      </c>
      <c r="H17" s="320">
        <f t="shared" si="1"/>
        <v>7237080.5449258061</v>
      </c>
      <c r="I17" s="320">
        <f t="shared" si="1"/>
        <v>7390004.2579968683</v>
      </c>
      <c r="J17" s="320">
        <f t="shared" si="1"/>
        <v>7557724.1407331619</v>
      </c>
      <c r="K17" s="320">
        <f t="shared" si="1"/>
        <v>7799629.3715204839</v>
      </c>
      <c r="L17" s="321">
        <f t="shared" si="1"/>
        <v>7872342.7280179001</v>
      </c>
      <c r="M17" s="321">
        <f t="shared" si="1"/>
        <v>7836686.1476677423</v>
      </c>
      <c r="N17" s="321">
        <f t="shared" si="1"/>
        <v>8025489.3712599669</v>
      </c>
    </row>
    <row r="18" spans="1:14" ht="15.75" thickBot="1" x14ac:dyDescent="0.3">
      <c r="A18" s="318" t="s">
        <v>85</v>
      </c>
      <c r="B18" s="319">
        <v>6</v>
      </c>
      <c r="C18" s="320">
        <f>SUM(C19:C28)</f>
        <v>7896463</v>
      </c>
      <c r="D18" s="320">
        <f t="shared" ref="D18:N18" si="2">SUM(D19:D28)</f>
        <v>7878037</v>
      </c>
      <c r="E18" s="320">
        <f t="shared" si="2"/>
        <v>7934629</v>
      </c>
      <c r="F18" s="320">
        <f t="shared" si="2"/>
        <v>8008536</v>
      </c>
      <c r="G18" s="320">
        <f t="shared" si="2"/>
        <v>8219444</v>
      </c>
      <c r="H18" s="320">
        <f t="shared" si="2"/>
        <v>8518577</v>
      </c>
      <c r="I18" s="320">
        <f t="shared" si="2"/>
        <v>9317481.8709677421</v>
      </c>
      <c r="J18" s="320">
        <f t="shared" si="2"/>
        <v>9732410.7419354841</v>
      </c>
      <c r="K18" s="320">
        <f t="shared" si="2"/>
        <v>10629122.4</v>
      </c>
      <c r="L18" s="321">
        <f t="shared" si="2"/>
        <v>9490173.8064516131</v>
      </c>
      <c r="M18" s="321">
        <f t="shared" si="2"/>
        <v>9808122</v>
      </c>
      <c r="N18" s="321">
        <f t="shared" si="2"/>
        <v>10027931.410645161</v>
      </c>
    </row>
    <row r="19" spans="1:14" ht="15.75" thickBot="1" x14ac:dyDescent="0.3">
      <c r="A19" s="309" t="s">
        <v>33</v>
      </c>
      <c r="B19" s="310">
        <v>7</v>
      </c>
      <c r="C19" s="316">
        <f>[5]INDUSTRY!$E$15</f>
        <v>919793</v>
      </c>
      <c r="D19" s="316">
        <f>[5]INDUSTRY!$F$15</f>
        <v>867798</v>
      </c>
      <c r="E19" s="316">
        <f>[5]INDUSTRY!$G$15</f>
        <v>900191</v>
      </c>
      <c r="F19" s="316">
        <f>[5]INDUSTRY!$H$15</f>
        <v>955520</v>
      </c>
      <c r="G19" s="316">
        <f>[5]INDUSTRY!$I$15</f>
        <v>977622</v>
      </c>
      <c r="H19" s="316">
        <f>[5]INDUSTRY!$J$15</f>
        <v>986993</v>
      </c>
      <c r="I19" s="316">
        <f>[5]INDUSTRY!$K$15</f>
        <v>982334.54838709673</v>
      </c>
      <c r="J19" s="316">
        <f>[5]INDUSTRY!$L$15</f>
        <v>1032037.6129032258</v>
      </c>
      <c r="K19" s="316">
        <f>[5]INDUSTRY!$M$15</f>
        <v>1020719.2333333334</v>
      </c>
      <c r="L19" s="316">
        <f>[5]INDUSTRY!$N$15</f>
        <v>1059289.4193548388</v>
      </c>
      <c r="M19" s="316">
        <f>[5]INDUSTRY!$O$15</f>
        <v>1121434</v>
      </c>
      <c r="N19" s="316">
        <f>[5]INDUSTRY!$P$15</f>
        <v>1318894.6451612904</v>
      </c>
    </row>
    <row r="20" spans="1:14" ht="15.75" thickBot="1" x14ac:dyDescent="0.3">
      <c r="A20" s="309" t="s">
        <v>37</v>
      </c>
      <c r="B20" s="310">
        <v>8</v>
      </c>
      <c r="C20" s="316">
        <f>[5]INDUSTRY!$E$16</f>
        <v>813249</v>
      </c>
      <c r="D20" s="316">
        <f>[5]INDUSTRY!$F$16</f>
        <v>938322</v>
      </c>
      <c r="E20" s="316">
        <f>[5]INDUSTRY!$G$16</f>
        <v>1143329</v>
      </c>
      <c r="F20" s="316">
        <f>[5]INDUSTRY!$H$16</f>
        <v>1301354</v>
      </c>
      <c r="G20" s="316">
        <f>[5]INDUSTRY!$I$16</f>
        <v>1299402</v>
      </c>
      <c r="H20" s="316">
        <f>[5]INDUSTRY!$J$16</f>
        <v>1156389</v>
      </c>
      <c r="I20" s="316">
        <f>[5]INDUSTRY!$K$16</f>
        <v>2117746.6774193547</v>
      </c>
      <c r="J20" s="316">
        <f>[5]INDUSTRY!$L$16</f>
        <v>1938863.3225806451</v>
      </c>
      <c r="K20" s="316">
        <f>[5]INDUSTRY!$M$16</f>
        <v>2852266.5</v>
      </c>
      <c r="L20" s="316">
        <f>[5]INDUSTRY!$N$16</f>
        <v>1823280.1290322579</v>
      </c>
      <c r="M20" s="316">
        <f>[5]INDUSTRY!$O$16</f>
        <v>1858017</v>
      </c>
      <c r="N20" s="316">
        <f>[5]INDUSTRY!$P$16</f>
        <v>1610631.1203225807</v>
      </c>
    </row>
    <row r="21" spans="1:14" ht="15.75" thickBot="1" x14ac:dyDescent="0.3">
      <c r="A21" s="309" t="s">
        <v>40</v>
      </c>
      <c r="B21" s="310">
        <v>9</v>
      </c>
      <c r="C21" s="316">
        <f>[5]INDUSTRY!$E$17</f>
        <v>0</v>
      </c>
      <c r="D21" s="316">
        <f>[5]INDUSTRY!$F$17</f>
        <v>0</v>
      </c>
      <c r="E21" s="316">
        <f>[5]INDUSTRY!$G$17</f>
        <v>0</v>
      </c>
      <c r="F21" s="316">
        <f>[5]INDUSTRY!$H$17</f>
        <v>0</v>
      </c>
      <c r="G21" s="316">
        <f>[5]INDUSTRY!$I$17</f>
        <v>0</v>
      </c>
      <c r="H21" s="316">
        <f>[5]INDUSTRY!$J$17</f>
        <v>0</v>
      </c>
      <c r="I21" s="316">
        <f>[5]INDUSTRY!$K$17</f>
        <v>0</v>
      </c>
      <c r="J21" s="316">
        <f>[5]INDUSTRY!$L$17</f>
        <v>0</v>
      </c>
      <c r="K21" s="316">
        <f>[5]INDUSTRY!$M$17</f>
        <v>0</v>
      </c>
      <c r="L21" s="316">
        <f>[5]INDUSTRY!$N$17</f>
        <v>0</v>
      </c>
      <c r="M21" s="316">
        <f>[5]INDUSTRY!$O$17</f>
        <v>0</v>
      </c>
      <c r="N21" s="316">
        <f>[5]INDUSTRY!$P$17</f>
        <v>0</v>
      </c>
    </row>
    <row r="22" spans="1:14" ht="15.75" thickBot="1" x14ac:dyDescent="0.3">
      <c r="A22" s="309" t="s">
        <v>43</v>
      </c>
      <c r="B22" s="310">
        <v>10</v>
      </c>
      <c r="C22" s="316">
        <f>[5]INDUSTRY!$E$18</f>
        <v>171750</v>
      </c>
      <c r="D22" s="316">
        <f>[5]INDUSTRY!$F$18</f>
        <v>53457</v>
      </c>
      <c r="E22" s="316">
        <f>[5]INDUSTRY!$G$18</f>
        <v>141728</v>
      </c>
      <c r="F22" s="316">
        <f>[5]INDUSTRY!$H$18</f>
        <v>0</v>
      </c>
      <c r="G22" s="316">
        <f>[5]INDUSTRY!$I$18</f>
        <v>58002</v>
      </c>
      <c r="H22" s="316">
        <f>[5]INDUSTRY!$J$18</f>
        <v>243140</v>
      </c>
      <c r="I22" s="316">
        <f>[5]INDUSTRY!$K$18</f>
        <v>296425</v>
      </c>
      <c r="J22" s="316">
        <f>[5]INDUSTRY!$L$18</f>
        <v>975798</v>
      </c>
      <c r="K22" s="316">
        <f>[5]INDUSTRY!$M$18</f>
        <v>816189</v>
      </c>
      <c r="L22" s="316">
        <f>[5]INDUSTRY!$N$18</f>
        <v>447419.09677419357</v>
      </c>
      <c r="M22" s="316">
        <f>[5]INDUSTRY!$O$18</f>
        <v>183333</v>
      </c>
      <c r="N22" s="316">
        <f>[5]INDUSTRY!$P$18</f>
        <v>84193.193548387091</v>
      </c>
    </row>
    <row r="23" spans="1:14" ht="15.75" thickBot="1" x14ac:dyDescent="0.3">
      <c r="A23" s="309" t="s">
        <v>46</v>
      </c>
      <c r="B23" s="310">
        <v>11</v>
      </c>
      <c r="C23" s="316">
        <f>[5]INDUSTRY!$E$19</f>
        <v>4465312</v>
      </c>
      <c r="D23" s="316">
        <f>[5]INDUSTRY!$F$19</f>
        <v>4453462</v>
      </c>
      <c r="E23" s="316">
        <f>[5]INDUSTRY!$G$19</f>
        <v>4297880</v>
      </c>
      <c r="F23" s="316">
        <f>[5]INDUSTRY!$H$19</f>
        <v>4266568</v>
      </c>
      <c r="G23" s="316">
        <f>[5]INDUSTRY!$I$19</f>
        <v>4401039</v>
      </c>
      <c r="H23" s="316">
        <f>[5]INDUSTRY!$J$19</f>
        <v>4514233</v>
      </c>
      <c r="I23" s="316">
        <f>[5]INDUSTRY!$K$19</f>
        <v>4363965.5161290318</v>
      </c>
      <c r="J23" s="316">
        <f>[5]INDUSTRY!$L$19</f>
        <v>4346267.4193548383</v>
      </c>
      <c r="K23" s="316">
        <f>[5]INDUSTRY!$M$19</f>
        <v>4497696.333333333</v>
      </c>
      <c r="L23" s="316">
        <f>[5]INDUSTRY!$N$19</f>
        <v>4626623.3870967738</v>
      </c>
      <c r="M23" s="316">
        <f>[5]INDUSTRY!$O$19</f>
        <v>4947434</v>
      </c>
      <c r="N23" s="316">
        <f>[5]INDUSTRY!$P$19</f>
        <v>5082007.4516129028</v>
      </c>
    </row>
    <row r="24" spans="1:14" ht="15.75" thickBot="1" x14ac:dyDescent="0.3">
      <c r="A24" s="309" t="s">
        <v>49</v>
      </c>
      <c r="B24" s="310">
        <v>12</v>
      </c>
      <c r="C24" s="316">
        <f>[5]INDUSTRY!$E$20</f>
        <v>1067555</v>
      </c>
      <c r="D24" s="316">
        <f>[5]INDUSTRY!$F$20</f>
        <v>1108405</v>
      </c>
      <c r="E24" s="316">
        <f>[5]INDUSTRY!$G$20</f>
        <v>1052070</v>
      </c>
      <c r="F24" s="316">
        <f>[5]INDUSTRY!$H$20</f>
        <v>1070577</v>
      </c>
      <c r="G24" s="316">
        <f>[5]INDUSTRY!$I$20</f>
        <v>1084766</v>
      </c>
      <c r="H24" s="316">
        <f>[5]INDUSTRY!$J$20</f>
        <v>1110422</v>
      </c>
      <c r="I24" s="316">
        <f>[5]INDUSTRY!$K$20</f>
        <v>1086070</v>
      </c>
      <c r="J24" s="316">
        <f>[5]INDUSTRY!$L$20</f>
        <v>1032295</v>
      </c>
      <c r="K24" s="316">
        <f>[5]INDUSTRY!$M$20</f>
        <v>1035102</v>
      </c>
      <c r="L24" s="316">
        <f>[5]INDUSTRY!$N$20</f>
        <v>1093798.4193548388</v>
      </c>
      <c r="M24" s="316">
        <f>[5]INDUSTRY!$O$20</f>
        <v>1146064</v>
      </c>
      <c r="N24" s="316">
        <f>[5]INDUSTRY!$P$20</f>
        <v>1251667</v>
      </c>
    </row>
    <row r="25" spans="1:14" ht="15.75" thickBot="1" x14ac:dyDescent="0.3">
      <c r="A25" s="309" t="s">
        <v>52</v>
      </c>
      <c r="B25" s="310">
        <v>13</v>
      </c>
      <c r="C25" s="316">
        <f>[5]INDUSTRY!$E$21</f>
        <v>7800</v>
      </c>
      <c r="D25" s="316">
        <f>[5]INDUSTRY!$F$21</f>
        <v>6129</v>
      </c>
      <c r="E25" s="316">
        <f>[5]INDUSTRY!$G$21</f>
        <v>5850</v>
      </c>
      <c r="F25" s="316">
        <f>[5]INDUSTRY!$H$21</f>
        <v>5850</v>
      </c>
      <c r="G25" s="316">
        <f>[5]INDUSTRY!$I$21</f>
        <v>3900</v>
      </c>
      <c r="H25" s="316">
        <f>[5]INDUSTRY!$J$21</f>
        <v>3900</v>
      </c>
      <c r="I25" s="316">
        <f>[5]INDUSTRY!$K$21</f>
        <v>12198</v>
      </c>
      <c r="J25" s="316">
        <f>[5]INDUSTRY!$L$21</f>
        <v>16150</v>
      </c>
      <c r="K25" s="316">
        <f>[5]INDUSTRY!$M$21</f>
        <v>16150</v>
      </c>
      <c r="L25" s="316">
        <f>[5]INDUSTRY!$N$21</f>
        <v>47150</v>
      </c>
      <c r="M25" s="316">
        <f>[5]INDUSTRY!$O$21</f>
        <v>59507</v>
      </c>
      <c r="N25" s="316">
        <f>[5]INDUSTRY!$P$21</f>
        <v>75667</v>
      </c>
    </row>
    <row r="26" spans="1:14" ht="15.75" thickBot="1" x14ac:dyDescent="0.3">
      <c r="A26" s="309" t="s">
        <v>55</v>
      </c>
      <c r="B26" s="310">
        <v>14</v>
      </c>
      <c r="C26" s="316">
        <f>[5]INDUSTRY!$E$22</f>
        <v>21000</v>
      </c>
      <c r="D26" s="316">
        <f>[5]INDUSTRY!$F$22</f>
        <v>21000</v>
      </c>
      <c r="E26" s="316">
        <f>[5]INDUSTRY!$G$22</f>
        <v>21000</v>
      </c>
      <c r="F26" s="316">
        <f>[5]INDUSTRY!$H$22</f>
        <v>21000</v>
      </c>
      <c r="G26" s="316">
        <f>[5]INDUSTRY!$I$22</f>
        <v>21000</v>
      </c>
      <c r="H26" s="316">
        <f>[5]INDUSTRY!$J$22</f>
        <v>21000</v>
      </c>
      <c r="I26" s="316">
        <f>[5]INDUSTRY!$K$22</f>
        <v>21000</v>
      </c>
      <c r="J26" s="316">
        <f>[5]INDUSTRY!$L$22</f>
        <v>21000</v>
      </c>
      <c r="K26" s="316">
        <f>[5]INDUSTRY!$M$22</f>
        <v>21000</v>
      </c>
      <c r="L26" s="316">
        <f>[5]INDUSTRY!$N$22</f>
        <v>21000</v>
      </c>
      <c r="M26" s="316">
        <f>[5]INDUSTRY!$O$22</f>
        <v>21000</v>
      </c>
      <c r="N26" s="316">
        <f>[5]INDUSTRY!$P$22</f>
        <v>21000</v>
      </c>
    </row>
    <row r="27" spans="1:14" ht="48" customHeight="1" thickBot="1" x14ac:dyDescent="0.3">
      <c r="A27" s="312" t="s">
        <v>87</v>
      </c>
      <c r="B27" s="310">
        <v>15</v>
      </c>
      <c r="C27" s="316">
        <f>[5]INDUSTRY!$E$24</f>
        <v>0</v>
      </c>
      <c r="D27" s="316">
        <f>[5]INDUSTRY!$F$24</f>
        <v>0</v>
      </c>
      <c r="E27" s="316">
        <f>[2]INDUSTRY!$G$23</f>
        <v>0</v>
      </c>
      <c r="F27" s="316">
        <f>[2]INDUSTRY!$H$23</f>
        <v>0</v>
      </c>
      <c r="G27" s="316">
        <f>[2]INDUSTRY!$I$23</f>
        <v>0</v>
      </c>
      <c r="H27" s="316">
        <f>[2]INDUSTRY!$J$23</f>
        <v>0</v>
      </c>
      <c r="I27" s="316">
        <f>[2]INDUSTRY!$K$23</f>
        <v>0</v>
      </c>
      <c r="J27" s="316">
        <f>[2]INDUSTRY!$L$23</f>
        <v>0</v>
      </c>
      <c r="K27" s="316">
        <f>[2]INDUSTRY!$M$23</f>
        <v>0</v>
      </c>
      <c r="L27" s="316">
        <f>[2]INDUSTRY!$N$23</f>
        <v>0</v>
      </c>
      <c r="M27" s="316">
        <f>[5]INDUSTRY!$O$24</f>
        <v>0</v>
      </c>
      <c r="N27" s="316">
        <f>[5]INDUSTRY!$P$24</f>
        <v>0</v>
      </c>
    </row>
    <row r="28" spans="1:14" ht="64.5" thickBot="1" x14ac:dyDescent="0.3">
      <c r="A28" s="312" t="s">
        <v>86</v>
      </c>
      <c r="B28" s="310">
        <v>16</v>
      </c>
      <c r="C28" s="316">
        <f>[5]INDUSTRY!$E$28</f>
        <v>430004</v>
      </c>
      <c r="D28" s="316">
        <f>[5]INDUSTRY!$F$28</f>
        <v>429464</v>
      </c>
      <c r="E28" s="316">
        <f>[5]INDUSTRY!$G$28</f>
        <v>372581</v>
      </c>
      <c r="F28" s="316">
        <f>[5]INDUSTRY!$H$28</f>
        <v>387667</v>
      </c>
      <c r="G28" s="316">
        <f>[5]INDUSTRY!$I$28</f>
        <v>373713</v>
      </c>
      <c r="H28" s="316">
        <f>[5]INDUSTRY!$J$28</f>
        <v>482500</v>
      </c>
      <c r="I28" s="316">
        <f>[5]INDUSTRY!$K$28</f>
        <v>437742.12903225806</v>
      </c>
      <c r="J28" s="316">
        <f>[5]INDUSTRY!$L$28</f>
        <v>369999.38709677418</v>
      </c>
      <c r="K28" s="316">
        <f>[5]INDUSTRY!$M$28</f>
        <v>369999.33333333331</v>
      </c>
      <c r="L28" s="316">
        <f>[5]INDUSTRY!$N$28</f>
        <v>371613.3548387097</v>
      </c>
      <c r="M28" s="316">
        <f>[5]INDUSTRY!$O$28</f>
        <v>471333</v>
      </c>
      <c r="N28" s="316">
        <f>[5]INDUSTRY!$P$28</f>
        <v>583871</v>
      </c>
    </row>
    <row r="29" spans="1:14" ht="15.75" thickBot="1" x14ac:dyDescent="0.3">
      <c r="A29" s="309" t="s">
        <v>65</v>
      </c>
      <c r="B29" s="313">
        <v>17</v>
      </c>
      <c r="C29" s="317">
        <f>C18-C17</f>
        <v>715029.79999999981</v>
      </c>
      <c r="D29" s="317">
        <f t="shared" ref="D29:N29" si="3">D18-D17</f>
        <v>801325.15944516193</v>
      </c>
      <c r="E29" s="317">
        <f t="shared" si="3"/>
        <v>788320.49588214234</v>
      </c>
      <c r="F29" s="317">
        <f t="shared" si="3"/>
        <v>846748.06304516178</v>
      </c>
      <c r="G29" s="317">
        <f t="shared" si="3"/>
        <v>1021091.3447933346</v>
      </c>
      <c r="H29" s="317">
        <f t="shared" si="3"/>
        <v>1281496.4550741939</v>
      </c>
      <c r="I29" s="317">
        <f t="shared" si="3"/>
        <v>1927477.6129708737</v>
      </c>
      <c r="J29" s="317">
        <f t="shared" si="3"/>
        <v>2174686.6012023222</v>
      </c>
      <c r="K29" s="317">
        <f t="shared" si="3"/>
        <v>2829493.0284795165</v>
      </c>
      <c r="L29" s="311">
        <f t="shared" si="3"/>
        <v>1617831.0784337129</v>
      </c>
      <c r="M29" s="311">
        <f t="shared" si="3"/>
        <v>1971435.8523322577</v>
      </c>
      <c r="N29" s="311">
        <f t="shared" si="3"/>
        <v>2002442.039385194</v>
      </c>
    </row>
    <row r="30" spans="1:14" ht="26.25" thickBot="1" x14ac:dyDescent="0.3">
      <c r="A30" s="314" t="s">
        <v>66</v>
      </c>
      <c r="B30" s="315">
        <v>18</v>
      </c>
      <c r="C30" s="316">
        <f>[5]INDUSTRY!$E$30</f>
        <v>0</v>
      </c>
      <c r="D30" s="316">
        <f>[1]INDUSTRY!$F$30</f>
        <v>0</v>
      </c>
      <c r="E30" s="316">
        <f>[1]INDUSTRY!$G$30</f>
        <v>0</v>
      </c>
      <c r="F30" s="316">
        <f>[1]INDUSTRY!$H$30</f>
        <v>0</v>
      </c>
      <c r="G30" s="316">
        <f>[1]INDUSTRY!$I$30</f>
        <v>0</v>
      </c>
      <c r="H30" s="316">
        <f>[1]INDUSTRY!$J$30</f>
        <v>0</v>
      </c>
      <c r="I30" s="316">
        <f>[1]INDUSTRY!$K$30</f>
        <v>0</v>
      </c>
      <c r="J30" s="316">
        <f>[1]INDUSTRY!$L$30</f>
        <v>0</v>
      </c>
      <c r="K30" s="316">
        <f>[1]INDUSTRY!$M$30</f>
        <v>0</v>
      </c>
      <c r="L30" s="308">
        <f>[1]INDUSTRY!$N$30</f>
        <v>0</v>
      </c>
      <c r="M30" s="308">
        <f>[1]INDUSTRY!$O$30</f>
        <v>0</v>
      </c>
      <c r="N30" s="308">
        <f>[1]INDUSTRY!$P$30</f>
        <v>0</v>
      </c>
    </row>
  </sheetData>
  <mergeCells count="22">
    <mergeCell ref="M11:M12"/>
    <mergeCell ref="H11:H12"/>
    <mergeCell ref="I11:I12"/>
    <mergeCell ref="J11:J12"/>
    <mergeCell ref="K11:K12"/>
    <mergeCell ref="L11:L12"/>
    <mergeCell ref="A6:N6"/>
    <mergeCell ref="A7:N7"/>
    <mergeCell ref="A8:N8"/>
    <mergeCell ref="C9:N9"/>
    <mergeCell ref="A10:A12"/>
    <mergeCell ref="B10:B12"/>
    <mergeCell ref="C10:E10"/>
    <mergeCell ref="F10:H10"/>
    <mergeCell ref="I10:K10"/>
    <mergeCell ref="L10:N10"/>
    <mergeCell ref="N11:N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&amp;L_x000D_&amp;1#&amp;"Calibri"&amp;10&amp;K000000 Office Use Only</oddFooter>
  </headerFooter>
  <colBreaks count="1" manualBreakCount="1">
    <brk id="14" max="30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30"/>
  <sheetViews>
    <sheetView zoomScale="80" zoomScaleNormal="80" zoomScaleSheetLayoutView="80" workbookViewId="0">
      <selection activeCell="A2" sqref="A2:A3"/>
    </sheetView>
  </sheetViews>
  <sheetFormatPr defaultRowHeight="15" x14ac:dyDescent="0.25"/>
  <cols>
    <col min="1" max="1" width="84.5703125" customWidth="1"/>
    <col min="2" max="2" width="10.7109375" customWidth="1"/>
    <col min="3" max="3" width="17.85546875" customWidth="1"/>
    <col min="4" max="4" width="16" customWidth="1"/>
    <col min="5" max="5" width="15.85546875" customWidth="1"/>
    <col min="6" max="6" width="15.5703125" customWidth="1"/>
    <col min="7" max="7" width="17.85546875" customWidth="1"/>
    <col min="8" max="8" width="16.140625" customWidth="1"/>
    <col min="9" max="9" width="15.85546875" customWidth="1"/>
    <col min="10" max="10" width="16.5703125" customWidth="1"/>
    <col min="11" max="11" width="16.85546875" customWidth="1"/>
    <col min="12" max="12" width="15.85546875" customWidth="1"/>
    <col min="13" max="13" width="16.140625" customWidth="1"/>
    <col min="14" max="14" width="17.42578125" customWidth="1"/>
  </cols>
  <sheetData>
    <row r="1" spans="1:14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288"/>
      <c r="B5" s="288"/>
      <c r="C5" s="288"/>
      <c r="D5" s="288"/>
      <c r="E5" s="289"/>
      <c r="F5" s="288"/>
      <c r="G5" s="288"/>
      <c r="H5" s="288"/>
      <c r="I5" s="288"/>
      <c r="J5" s="288"/>
      <c r="K5" s="288"/>
      <c r="L5" s="288"/>
      <c r="M5" s="288"/>
      <c r="N5" s="288"/>
    </row>
    <row r="6" spans="1:14" ht="15.75" x14ac:dyDescent="0.25">
      <c r="A6" s="448" t="s">
        <v>90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1:14" ht="15.75" x14ac:dyDescent="0.25">
      <c r="A7" s="447" t="s">
        <v>99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</row>
    <row r="8" spans="1:14" ht="15.75" x14ac:dyDescent="0.25">
      <c r="A8" s="447" t="s">
        <v>100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6.5" thickBot="1" x14ac:dyDescent="0.3">
      <c r="A9" s="29"/>
      <c r="B9" s="28"/>
      <c r="C9" s="392" t="s">
        <v>0</v>
      </c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</row>
    <row r="10" spans="1:14" ht="15.75" thickBot="1" x14ac:dyDescent="0.3">
      <c r="A10" s="433"/>
      <c r="B10" s="435" t="s">
        <v>67</v>
      </c>
      <c r="C10" s="438" t="s">
        <v>92</v>
      </c>
      <c r="D10" s="439"/>
      <c r="E10" s="439"/>
      <c r="F10" s="438" t="s">
        <v>93</v>
      </c>
      <c r="G10" s="439"/>
      <c r="H10" s="440"/>
      <c r="I10" s="438" t="s">
        <v>94</v>
      </c>
      <c r="J10" s="439"/>
      <c r="K10" s="440"/>
      <c r="L10" s="439" t="s">
        <v>95</v>
      </c>
      <c r="M10" s="439"/>
      <c r="N10" s="440"/>
    </row>
    <row r="11" spans="1:14" x14ac:dyDescent="0.25">
      <c r="A11" s="434"/>
      <c r="B11" s="436"/>
      <c r="C11" s="441">
        <v>42035</v>
      </c>
      <c r="D11" s="441">
        <v>42063</v>
      </c>
      <c r="E11" s="441">
        <v>42094</v>
      </c>
      <c r="F11" s="441">
        <v>42124</v>
      </c>
      <c r="G11" s="441">
        <v>42155</v>
      </c>
      <c r="H11" s="441">
        <v>42185</v>
      </c>
      <c r="I11" s="445">
        <v>42216</v>
      </c>
      <c r="J11" s="441">
        <v>42247</v>
      </c>
      <c r="K11" s="441">
        <v>42277</v>
      </c>
      <c r="L11" s="441">
        <v>42308</v>
      </c>
      <c r="M11" s="441">
        <v>42338</v>
      </c>
      <c r="N11" s="443">
        <v>42369</v>
      </c>
    </row>
    <row r="12" spans="1:14" ht="15.75" thickBot="1" x14ac:dyDescent="0.3">
      <c r="A12" s="434"/>
      <c r="B12" s="437"/>
      <c r="C12" s="442"/>
      <c r="D12" s="442"/>
      <c r="E12" s="442"/>
      <c r="F12" s="442"/>
      <c r="G12" s="442"/>
      <c r="H12" s="442"/>
      <c r="I12" s="446"/>
      <c r="J12" s="442"/>
      <c r="K12" s="442"/>
      <c r="L12" s="442"/>
      <c r="M12" s="442"/>
      <c r="N12" s="444"/>
    </row>
    <row r="13" spans="1:14" ht="15.75" thickBot="1" x14ac:dyDescent="0.3">
      <c r="A13" s="306" t="s">
        <v>12</v>
      </c>
      <c r="B13" s="307">
        <v>1</v>
      </c>
      <c r="C13" s="316">
        <f>[6]INDUSTRY!$E$9</f>
        <v>78638174.911161289</v>
      </c>
      <c r="D13" s="316">
        <f>[6]INDUSTRY!$F$9</f>
        <v>77200247.821581274</v>
      </c>
      <c r="E13" s="316">
        <f>[6]INDUSTRY!$G$9</f>
        <v>78988795.116988271</v>
      </c>
      <c r="F13" s="316">
        <f>[6]INDUSTRY!$H$9</f>
        <v>80892360.798063263</v>
      </c>
      <c r="G13" s="316">
        <f>[6]INDUSTRY!$I$9</f>
        <v>82757472.662133306</v>
      </c>
      <c r="H13" s="316">
        <f>[6]INDUSTRY!$J$9</f>
        <v>83148212</v>
      </c>
      <c r="I13" s="316">
        <f>[6]INDUSTRY!$K$9</f>
        <v>84230005</v>
      </c>
      <c r="J13" s="316">
        <f>[6]INDUSTRY!$L$9</f>
        <v>98838305</v>
      </c>
      <c r="K13" s="316">
        <f>[6]INDUSTRY!$M$9</f>
        <v>83491474.206029996</v>
      </c>
      <c r="L13" s="316">
        <f>[6]INDUSTRY!$N$9</f>
        <v>84374340</v>
      </c>
      <c r="M13" s="316">
        <f>[6]INDUSTRY!$O$9</f>
        <v>85364977.836745799</v>
      </c>
      <c r="N13" s="316">
        <f>[6]INDUSTRY!$P$9</f>
        <v>85887729.058283657</v>
      </c>
    </row>
    <row r="14" spans="1:14" ht="15.75" thickBot="1" x14ac:dyDescent="0.3">
      <c r="A14" s="309" t="s">
        <v>16</v>
      </c>
      <c r="B14" s="310">
        <v>2</v>
      </c>
      <c r="C14" s="316">
        <f>[6]INDUSTRY!$E$10</f>
        <v>1740913.2904309672</v>
      </c>
      <c r="D14" s="316">
        <f>[6]INDUSTRY!$F$10</f>
        <v>1719262.9993658068</v>
      </c>
      <c r="E14" s="316">
        <f>[6]INDUSTRY!$G$10</f>
        <v>1613732.1603414286</v>
      </c>
      <c r="F14" s="316">
        <f>[6]INDUSTRY!$H$10</f>
        <v>1748352.2552996769</v>
      </c>
      <c r="G14" s="316">
        <f>[6]INDUSTRY!$I$10</f>
        <v>1518712.66121</v>
      </c>
      <c r="H14" s="316">
        <f>[6]INDUSTRY!$J$10</f>
        <v>1662947</v>
      </c>
      <c r="I14" s="316">
        <f>[6]INDUSTRY!$K$10</f>
        <v>1614123</v>
      </c>
      <c r="J14" s="316">
        <f>[6]INDUSTRY!$L$10</f>
        <v>2399012</v>
      </c>
      <c r="K14" s="316">
        <f>[6]INDUSTRY!$M$10</f>
        <v>1697049.2990209677</v>
      </c>
      <c r="L14" s="316">
        <f>[6]INDUSTRY!$N$10</f>
        <v>1868577</v>
      </c>
      <c r="M14" s="316">
        <f>[6]INDUSTRY!$O$10</f>
        <v>1869679.3471190322</v>
      </c>
      <c r="N14" s="316">
        <f>[6]INDUSTRY!$P$10</f>
        <v>1870560.1933473332</v>
      </c>
    </row>
    <row r="15" spans="1:14" ht="15.75" thickBot="1" x14ac:dyDescent="0.3">
      <c r="A15" s="309" t="s">
        <v>83</v>
      </c>
      <c r="B15" s="310">
        <v>3</v>
      </c>
      <c r="C15" s="316">
        <f>[6]INDUSTRY!$E$11</f>
        <v>2818918.7745225802</v>
      </c>
      <c r="D15" s="316">
        <f>[6]INDUSTRY!$F$11</f>
        <v>2611225.7277738713</v>
      </c>
      <c r="E15" s="316">
        <f>[6]INDUSTRY!$G$11</f>
        <v>2820762.9955432145</v>
      </c>
      <c r="F15" s="316">
        <f>[6]INDUSTRY!$H$11</f>
        <v>2699011.7123806449</v>
      </c>
      <c r="G15" s="316">
        <f>[6]INDUSTRY!$I$11</f>
        <v>3948415.9959920002</v>
      </c>
      <c r="H15" s="316">
        <f>[6]INDUSTRY!$J$11</f>
        <v>2718006</v>
      </c>
      <c r="I15" s="316">
        <f>[6]INDUSTRY!$K$11</f>
        <v>2941050</v>
      </c>
      <c r="J15" s="316">
        <f>[6]INDUSTRY!$L$11</f>
        <v>2510363</v>
      </c>
      <c r="K15" s="316">
        <f>[6]INDUSTRY!$M$11</f>
        <v>3075742.3665212905</v>
      </c>
      <c r="L15" s="316">
        <f>[6]INDUSTRY!$N$11</f>
        <v>2923532</v>
      </c>
      <c r="M15" s="316">
        <f>[6]INDUSTRY!$O$11</f>
        <v>2665400.2335474193</v>
      </c>
      <c r="N15" s="316">
        <f>[6]INDUSTRY!$P$11</f>
        <v>3313557.9990153331</v>
      </c>
    </row>
    <row r="16" spans="1:14" ht="15.75" thickBot="1" x14ac:dyDescent="0.3">
      <c r="A16" s="318" t="s">
        <v>84</v>
      </c>
      <c r="B16" s="319">
        <v>4</v>
      </c>
      <c r="C16" s="320">
        <f>SUM(C13:C15)</f>
        <v>83198006.976114839</v>
      </c>
      <c r="D16" s="320">
        <f t="shared" ref="D16:N16" si="0">SUM(D13:D15)</f>
        <v>81530736.548720956</v>
      </c>
      <c r="E16" s="320">
        <f t="shared" si="0"/>
        <v>83423290.27287291</v>
      </c>
      <c r="F16" s="320">
        <f t="shared" si="0"/>
        <v>85339724.765743583</v>
      </c>
      <c r="G16" s="320">
        <f t="shared" si="0"/>
        <v>88224601.319335312</v>
      </c>
      <c r="H16" s="320">
        <f t="shared" si="0"/>
        <v>87529165</v>
      </c>
      <c r="I16" s="320">
        <f>SUM(I13:I15)</f>
        <v>88785178</v>
      </c>
      <c r="J16" s="320">
        <f t="shared" si="0"/>
        <v>103747680</v>
      </c>
      <c r="K16" s="320">
        <f t="shared" si="0"/>
        <v>88264265.871572241</v>
      </c>
      <c r="L16" s="321">
        <f t="shared" si="0"/>
        <v>89166449</v>
      </c>
      <c r="M16" s="321">
        <f t="shared" si="0"/>
        <v>89900057.417412251</v>
      </c>
      <c r="N16" s="321">
        <f t="shared" si="0"/>
        <v>91071847.250646323</v>
      </c>
    </row>
    <row r="17" spans="1:14" ht="15.75" thickBot="1" x14ac:dyDescent="0.3">
      <c r="A17" s="318" t="s">
        <v>27</v>
      </c>
      <c r="B17" s="319">
        <v>5</v>
      </c>
      <c r="C17" s="320">
        <f>0.1*C16</f>
        <v>8319800.6976114847</v>
      </c>
      <c r="D17" s="320">
        <f t="shared" ref="D17:N17" si="1">0.1*D16</f>
        <v>8153073.6548720961</v>
      </c>
      <c r="E17" s="320">
        <f t="shared" si="1"/>
        <v>8342329.0272872914</v>
      </c>
      <c r="F17" s="320">
        <f t="shared" si="1"/>
        <v>8533972.4765743595</v>
      </c>
      <c r="G17" s="320">
        <f t="shared" si="1"/>
        <v>8822460.1319335308</v>
      </c>
      <c r="H17" s="320">
        <f t="shared" si="1"/>
        <v>8752916.5</v>
      </c>
      <c r="I17" s="320">
        <f t="shared" si="1"/>
        <v>8878517.8000000007</v>
      </c>
      <c r="J17" s="320">
        <f t="shared" si="1"/>
        <v>10374768</v>
      </c>
      <c r="K17" s="320">
        <f t="shared" si="1"/>
        <v>8826426.5871572252</v>
      </c>
      <c r="L17" s="321">
        <f t="shared" si="1"/>
        <v>8916644.9000000004</v>
      </c>
      <c r="M17" s="321">
        <f t="shared" si="1"/>
        <v>8990005.7417412251</v>
      </c>
      <c r="N17" s="321">
        <f t="shared" si="1"/>
        <v>9107184.7250646334</v>
      </c>
    </row>
    <row r="18" spans="1:14" ht="15.75" thickBot="1" x14ac:dyDescent="0.3">
      <c r="A18" s="318" t="s">
        <v>85</v>
      </c>
      <c r="B18" s="319">
        <v>6</v>
      </c>
      <c r="C18" s="320">
        <f>SUM(C19:C28)</f>
        <v>9445898.4516129047</v>
      </c>
      <c r="D18" s="320">
        <f t="shared" ref="D18:N18" si="2">SUM(D19:D28)</f>
        <v>9799466.5714285728</v>
      </c>
      <c r="E18" s="320">
        <f t="shared" si="2"/>
        <v>10710487.548387097</v>
      </c>
      <c r="F18" s="320">
        <f t="shared" si="2"/>
        <v>10654452.266666666</v>
      </c>
      <c r="G18" s="320">
        <f t="shared" si="2"/>
        <v>10508140</v>
      </c>
      <c r="H18" s="320">
        <f t="shared" si="2"/>
        <v>11188407</v>
      </c>
      <c r="I18" s="320">
        <f t="shared" si="2"/>
        <v>11322913</v>
      </c>
      <c r="J18" s="320">
        <f t="shared" si="2"/>
        <v>13986471</v>
      </c>
      <c r="K18" s="320">
        <f t="shared" si="2"/>
        <v>11519280.466666669</v>
      </c>
      <c r="L18" s="321">
        <f t="shared" si="2"/>
        <v>11576682</v>
      </c>
      <c r="M18" s="321">
        <f t="shared" si="2"/>
        <v>11551969.015000001</v>
      </c>
      <c r="N18" s="321">
        <f t="shared" si="2"/>
        <v>11331995.452580646</v>
      </c>
    </row>
    <row r="19" spans="1:14" ht="15.75" thickBot="1" x14ac:dyDescent="0.3">
      <c r="A19" s="309" t="s">
        <v>33</v>
      </c>
      <c r="B19" s="310">
        <v>7</v>
      </c>
      <c r="C19" s="316">
        <f>[6]INDUSTRY!$E$15</f>
        <v>1114621.9032258065</v>
      </c>
      <c r="D19" s="316">
        <f>[6]INDUSTRY!$F$15</f>
        <v>1013558.4642857143</v>
      </c>
      <c r="E19" s="316">
        <f>[6]INDUSTRY!$G$15</f>
        <v>1099110.2258064516</v>
      </c>
      <c r="F19" s="316">
        <f>[6]INDUSTRY!$H$15</f>
        <v>1120200.8333333333</v>
      </c>
      <c r="G19" s="316">
        <f>[6]INDUSTRY!$I$15</f>
        <v>1168212</v>
      </c>
      <c r="H19" s="316">
        <f>[6]INDUSTRY!$J$15</f>
        <v>1134912</v>
      </c>
      <c r="I19" s="316">
        <f>[6]INDUSTRY!$K$15</f>
        <v>1213089</v>
      </c>
      <c r="J19" s="316">
        <f>[6]INDUSTRY!$L$15</f>
        <v>1743021</v>
      </c>
      <c r="K19" s="316">
        <f>[6]INDUSTRY!$M$15</f>
        <v>1286445.1333333333</v>
      </c>
      <c r="L19" s="316">
        <f>[6]INDUSTRY!$N$15</f>
        <v>1198758</v>
      </c>
      <c r="M19" s="316">
        <f>[6]INDUSTRY!$O$15</f>
        <v>1200506.3999999999</v>
      </c>
      <c r="N19" s="316">
        <f>[6]INDUSTRY!$P$15</f>
        <v>1329249.6129032257</v>
      </c>
    </row>
    <row r="20" spans="1:14" ht="15.75" thickBot="1" x14ac:dyDescent="0.3">
      <c r="A20" s="309" t="s">
        <v>37</v>
      </c>
      <c r="B20" s="310">
        <v>8</v>
      </c>
      <c r="C20" s="316">
        <f>[6]INDUSTRY!$E$16</f>
        <v>1409663.0967741935</v>
      </c>
      <c r="D20" s="316">
        <f>[6]INDUSTRY!$F$16</f>
        <v>1761902.8214285714</v>
      </c>
      <c r="E20" s="316">
        <f>[6]INDUSTRY!$G$16</f>
        <v>1746107.0967741935</v>
      </c>
      <c r="F20" s="316">
        <f>[6]INDUSTRY!$H$16</f>
        <v>1397800.7666666666</v>
      </c>
      <c r="G20" s="316">
        <f>[6]INDUSTRY!$I$16</f>
        <v>916372</v>
      </c>
      <c r="H20" s="316">
        <f>[6]INDUSTRY!$J$16</f>
        <v>991284</v>
      </c>
      <c r="I20" s="316">
        <f>[6]INDUSTRY!$K$16</f>
        <v>1001474</v>
      </c>
      <c r="J20" s="316">
        <f>[6]INDUSTRY!$L$16</f>
        <v>1041824</v>
      </c>
      <c r="K20" s="316">
        <f>[6]INDUSTRY!$M$16</f>
        <v>949475.33333333337</v>
      </c>
      <c r="L20" s="316">
        <f>[6]INDUSTRY!$N$16</f>
        <v>1023476</v>
      </c>
      <c r="M20" s="316">
        <f>[6]INDUSTRY!$O$16</f>
        <v>1220008.2816666667</v>
      </c>
      <c r="N20" s="316">
        <f>[6]INDUSTRY!$P$16</f>
        <v>1190357.5483870967</v>
      </c>
    </row>
    <row r="21" spans="1:14" ht="15.75" thickBot="1" x14ac:dyDescent="0.3">
      <c r="A21" s="309" t="s">
        <v>40</v>
      </c>
      <c r="B21" s="310">
        <v>9</v>
      </c>
      <c r="C21" s="316">
        <f>[6]INDUSTRY!$E$17</f>
        <v>0</v>
      </c>
      <c r="D21" s="316">
        <f>[6]INDUSTRY!$F$17</f>
        <v>0</v>
      </c>
      <c r="E21" s="316">
        <f>[6]INDUSTRY!$G$17</f>
        <v>0</v>
      </c>
      <c r="F21" s="316">
        <f>[6]INDUSTRY!$H$17</f>
        <v>0</v>
      </c>
      <c r="G21" s="316">
        <f>[6]INDUSTRY!$I$17</f>
        <v>0</v>
      </c>
      <c r="H21" s="316">
        <f>[6]INDUSTRY!$J$17</f>
        <v>0</v>
      </c>
      <c r="I21" s="316">
        <f>[6]INDUSTRY!$K$17</f>
        <v>0</v>
      </c>
      <c r="J21" s="316">
        <f>[6]INDUSTRY!$L$17</f>
        <v>0</v>
      </c>
      <c r="K21" s="316">
        <f>[6]INDUSTRY!$M$17</f>
        <v>0</v>
      </c>
      <c r="L21" s="316">
        <f>[6]INDUSTRY!$N$17</f>
        <v>0</v>
      </c>
      <c r="M21" s="316">
        <f>[6]INDUSTRY!$O$17</f>
        <v>0</v>
      </c>
      <c r="N21" s="316">
        <f>[6]INDUSTRY!$P$17</f>
        <v>0</v>
      </c>
    </row>
    <row r="22" spans="1:14" ht="15.75" thickBot="1" x14ac:dyDescent="0.3">
      <c r="A22" s="309" t="s">
        <v>43</v>
      </c>
      <c r="B22" s="310">
        <v>10</v>
      </c>
      <c r="C22" s="316">
        <f>[6]INDUSTRY!$E$18</f>
        <v>0</v>
      </c>
      <c r="D22" s="316">
        <f>[6]INDUSTRY!$F$18</f>
        <v>0</v>
      </c>
      <c r="E22" s="316">
        <f>[6]INDUSTRY!$G$18</f>
        <v>0</v>
      </c>
      <c r="F22" s="316">
        <f>[6]INDUSTRY!$H$18</f>
        <v>0</v>
      </c>
      <c r="G22" s="316">
        <f>[6]INDUSTRY!$I$18</f>
        <v>0</v>
      </c>
      <c r="H22" s="316">
        <f>[6]INDUSTRY!$J$18</f>
        <v>60666</v>
      </c>
      <c r="I22" s="316">
        <f>[6]INDUSTRY!$K$18</f>
        <v>29032</v>
      </c>
      <c r="J22" s="316">
        <f>[6]INDUSTRY!$L$18</f>
        <v>215404</v>
      </c>
      <c r="K22" s="316">
        <f>[6]INDUSTRY!$M$18</f>
        <v>100000</v>
      </c>
      <c r="L22" s="316">
        <f>[6]INDUSTRY!$N$18</f>
        <v>148025</v>
      </c>
      <c r="M22" s="316">
        <f>[6]INDUSTRY!$O$18</f>
        <v>118334</v>
      </c>
      <c r="N22" s="316">
        <f>[6]INDUSTRY!$P$18</f>
        <v>0</v>
      </c>
    </row>
    <row r="23" spans="1:14" ht="15.75" thickBot="1" x14ac:dyDescent="0.3">
      <c r="A23" s="309" t="s">
        <v>46</v>
      </c>
      <c r="B23" s="310">
        <v>11</v>
      </c>
      <c r="C23" s="316">
        <f>[6]INDUSTRY!$E$19</f>
        <v>5025205.6774193551</v>
      </c>
      <c r="D23" s="316">
        <f>[6]INDUSTRY!$F$19</f>
        <v>5065240.5714285718</v>
      </c>
      <c r="E23" s="316">
        <f>[6]INDUSTRY!$G$19</f>
        <v>5857888.9032258065</v>
      </c>
      <c r="F23" s="316">
        <f>[6]INDUSTRY!$H$19</f>
        <v>6300822.666666667</v>
      </c>
      <c r="G23" s="316">
        <f>[6]INDUSTRY!$I$19</f>
        <v>6903456</v>
      </c>
      <c r="H23" s="316">
        <f>[6]INDUSTRY!$J$19</f>
        <v>7062817</v>
      </c>
      <c r="I23" s="316">
        <f>[6]INDUSTRY!$K$19</f>
        <v>7216547</v>
      </c>
      <c r="J23" s="316">
        <f>[6]INDUSTRY!$L$19</f>
        <v>8625617</v>
      </c>
      <c r="K23" s="316">
        <f>[6]INDUSTRY!$M$19</f>
        <v>7133412.333333333</v>
      </c>
      <c r="L23" s="316">
        <f>[6]INDUSTRY!$N$19</f>
        <v>7072633</v>
      </c>
      <c r="M23" s="316">
        <f>[6]INDUSTRY!$O$19</f>
        <v>7093366</v>
      </c>
      <c r="N23" s="316">
        <f>[6]INDUSTRY!$P$19</f>
        <v>6618828.7106451616</v>
      </c>
    </row>
    <row r="24" spans="1:14" ht="15.75" thickBot="1" x14ac:dyDescent="0.3">
      <c r="A24" s="309" t="s">
        <v>49</v>
      </c>
      <c r="B24" s="310">
        <v>12</v>
      </c>
      <c r="C24" s="316">
        <f>[6]INDUSTRY!$E$20</f>
        <v>1275651.6129032257</v>
      </c>
      <c r="D24" s="316">
        <f>[6]INDUSTRY!$F$20</f>
        <v>1298537</v>
      </c>
      <c r="E24" s="316">
        <f>[6]INDUSTRY!$G$20</f>
        <v>1368132.4193548388</v>
      </c>
      <c r="F24" s="316">
        <f>[6]INDUSTRY!$H$20</f>
        <v>1288759</v>
      </c>
      <c r="G24" s="316">
        <f>[6]INDUSTRY!$I$20</f>
        <v>1294606</v>
      </c>
      <c r="H24" s="316">
        <f>[6]INDUSTRY!$J$20</f>
        <v>1313276</v>
      </c>
      <c r="I24" s="316">
        <f>[6]INDUSTRY!$K$20</f>
        <v>1344051</v>
      </c>
      <c r="J24" s="316">
        <f>[6]INDUSTRY!$L$20</f>
        <v>1810918</v>
      </c>
      <c r="K24" s="316">
        <f>[6]INDUSTRY!$M$20</f>
        <v>1346831.3333333333</v>
      </c>
      <c r="L24" s="316">
        <f>[6]INDUSTRY!$N$20</f>
        <v>1344426</v>
      </c>
      <c r="M24" s="316">
        <f>[6]INDUSTRY!$O$20</f>
        <v>1356155.3333333333</v>
      </c>
      <c r="N24" s="316">
        <f>[6]INDUSTRY!$P$20</f>
        <v>1405046.3548387098</v>
      </c>
    </row>
    <row r="25" spans="1:14" ht="15.75" thickBot="1" x14ac:dyDescent="0.3">
      <c r="A25" s="309" t="s">
        <v>52</v>
      </c>
      <c r="B25" s="310">
        <v>13</v>
      </c>
      <c r="C25" s="316">
        <f>[6]INDUSTRY!$E$21</f>
        <v>77498</v>
      </c>
      <c r="D25" s="316">
        <f>[6]INDUSTRY!$F$21</f>
        <v>132442</v>
      </c>
      <c r="E25" s="316">
        <f>[6]INDUSTRY!$G$21</f>
        <v>132442</v>
      </c>
      <c r="F25" s="316">
        <f>[6]INDUSTRY!$H$21</f>
        <v>125869</v>
      </c>
      <c r="G25" s="316">
        <f>[6]INDUSTRY!$I$21</f>
        <v>125784</v>
      </c>
      <c r="H25" s="316">
        <f>[6]INDUSTRY!$J$21</f>
        <v>125784</v>
      </c>
      <c r="I25" s="316">
        <f>[6]INDUSTRY!$K$21</f>
        <v>125784</v>
      </c>
      <c r="J25" s="316">
        <f>[6]INDUSTRY!$L$21</f>
        <v>125784</v>
      </c>
      <c r="K25" s="316">
        <f>[6]INDUSTRY!$M$21</f>
        <v>125784</v>
      </c>
      <c r="L25" s="316">
        <f>[6]INDUSTRY!$N$21</f>
        <v>125784</v>
      </c>
      <c r="M25" s="316">
        <f>[6]INDUSTRY!$O$21</f>
        <v>123266</v>
      </c>
      <c r="N25" s="316">
        <f>[6]INDUSTRY!$P$21</f>
        <v>122351</v>
      </c>
    </row>
    <row r="26" spans="1:14" ht="15.75" thickBot="1" x14ac:dyDescent="0.3">
      <c r="A26" s="309" t="s">
        <v>55</v>
      </c>
      <c r="B26" s="310">
        <v>14</v>
      </c>
      <c r="C26" s="316">
        <f>[6]INDUSTRY!$E$22</f>
        <v>21000</v>
      </c>
      <c r="D26" s="316">
        <f>[6]INDUSTRY!$F$22</f>
        <v>21000</v>
      </c>
      <c r="E26" s="316">
        <f>[6]INDUSTRY!$G$22</f>
        <v>21000</v>
      </c>
      <c r="F26" s="316">
        <f>[6]INDUSTRY!$H$22</f>
        <v>21000</v>
      </c>
      <c r="G26" s="316">
        <f>[6]INDUSTRY!$I$22</f>
        <v>21000</v>
      </c>
      <c r="H26" s="316">
        <f>[6]INDUSTRY!$J$22</f>
        <v>21000</v>
      </c>
      <c r="I26" s="316">
        <f>[6]INDUSTRY!$K$22</f>
        <v>21000</v>
      </c>
      <c r="J26" s="316">
        <f>[6]INDUSTRY!$L$22</f>
        <v>21000</v>
      </c>
      <c r="K26" s="316">
        <f>[6]INDUSTRY!$M$22</f>
        <v>21000</v>
      </c>
      <c r="L26" s="316">
        <f>[6]INDUSTRY!$N$22</f>
        <v>21000</v>
      </c>
      <c r="M26" s="316">
        <f>[6]INDUSTRY!$O$22</f>
        <v>21000</v>
      </c>
      <c r="N26" s="316">
        <f>[6]INDUSTRY!$P$22</f>
        <v>21000</v>
      </c>
    </row>
    <row r="27" spans="1:14" ht="48" customHeight="1" thickBot="1" x14ac:dyDescent="0.3">
      <c r="A27" s="312" t="s">
        <v>87</v>
      </c>
      <c r="B27" s="310">
        <v>15</v>
      </c>
      <c r="C27" s="316">
        <f>[6]INDUSTRY!$E$24</f>
        <v>0</v>
      </c>
      <c r="D27" s="316">
        <f>[6]INDUSTRY!$F$24</f>
        <v>0</v>
      </c>
      <c r="E27" s="316">
        <f>[6]INDUSTRY!$G$23</f>
        <v>0</v>
      </c>
      <c r="F27" s="316">
        <f>[6]INDUSTRY!$H$23</f>
        <v>0</v>
      </c>
      <c r="G27" s="316">
        <f>[6]INDUSTRY!$I$23</f>
        <v>0</v>
      </c>
      <c r="H27" s="316">
        <f>[6]INDUSTRY!$J$23</f>
        <v>0</v>
      </c>
      <c r="I27" s="316">
        <f>[6]INDUSTRY!$K$23</f>
        <v>0</v>
      </c>
      <c r="J27" s="316">
        <f>[2]INDUSTRY!$L$23</f>
        <v>0</v>
      </c>
      <c r="K27" s="316">
        <f>[2]INDUSTRY!$M$23</f>
        <v>0</v>
      </c>
      <c r="L27" s="316">
        <f>[2]INDUSTRY!$N$23</f>
        <v>0</v>
      </c>
      <c r="M27" s="316">
        <f>[6]INDUSTRY!$O$24</f>
        <v>0</v>
      </c>
      <c r="N27" s="316">
        <f>[6]INDUSTRY!$P$24</f>
        <v>0</v>
      </c>
    </row>
    <row r="28" spans="1:14" ht="64.5" thickBot="1" x14ac:dyDescent="0.3">
      <c r="A28" s="312" t="s">
        <v>86</v>
      </c>
      <c r="B28" s="310">
        <v>16</v>
      </c>
      <c r="C28" s="316">
        <f>[6]INDUSTRY!$E$28</f>
        <v>522258.16129032255</v>
      </c>
      <c r="D28" s="316">
        <f>[6]INDUSTRY!$F$28</f>
        <v>506785.71428571426</v>
      </c>
      <c r="E28" s="316">
        <f>[6]INDUSTRY!$G$28</f>
        <v>485806.90322580643</v>
      </c>
      <c r="F28" s="316">
        <f>[6]INDUSTRY!$H$28</f>
        <v>400000</v>
      </c>
      <c r="G28" s="316">
        <f>[6]INDUSTRY!$I$28</f>
        <v>78710</v>
      </c>
      <c r="H28" s="316">
        <f>[6]INDUSTRY!$J$28</f>
        <v>478668</v>
      </c>
      <c r="I28" s="316">
        <f>[6]INDUSTRY!$K$28</f>
        <v>371936</v>
      </c>
      <c r="J28" s="316">
        <f>[6]INDUSTRY!$L$28</f>
        <v>402903</v>
      </c>
      <c r="K28" s="316">
        <f>[6]INDUSTRY!$M$28</f>
        <v>556332.33333333326</v>
      </c>
      <c r="L28" s="316">
        <f>[6]INDUSTRY!$N$28</f>
        <v>642580</v>
      </c>
      <c r="M28" s="316">
        <f>[6]INDUSTRY!$O$28</f>
        <v>419333</v>
      </c>
      <c r="N28" s="316">
        <f>[6]INDUSTRY!$P$28</f>
        <v>645162.22580645164</v>
      </c>
    </row>
    <row r="29" spans="1:14" ht="15.75" thickBot="1" x14ac:dyDescent="0.3">
      <c r="A29" s="309" t="s">
        <v>65</v>
      </c>
      <c r="B29" s="313">
        <v>17</v>
      </c>
      <c r="C29" s="317">
        <f>C18-C17</f>
        <v>1126097.75400142</v>
      </c>
      <c r="D29" s="317">
        <f t="shared" ref="D29:N29" si="3">D18-D17</f>
        <v>1646392.9165564766</v>
      </c>
      <c r="E29" s="317">
        <f t="shared" si="3"/>
        <v>2368158.5210998058</v>
      </c>
      <c r="F29" s="317">
        <f t="shared" si="3"/>
        <v>2120479.7900923062</v>
      </c>
      <c r="G29" s="317">
        <f t="shared" si="3"/>
        <v>1685679.8680664692</v>
      </c>
      <c r="H29" s="317">
        <f t="shared" si="3"/>
        <v>2435490.5</v>
      </c>
      <c r="I29" s="317">
        <f t="shared" si="3"/>
        <v>2444395.1999999993</v>
      </c>
      <c r="J29" s="317">
        <f t="shared" si="3"/>
        <v>3611703</v>
      </c>
      <c r="K29" s="317">
        <f t="shared" si="3"/>
        <v>2692853.8795094434</v>
      </c>
      <c r="L29" s="311">
        <f t="shared" si="3"/>
        <v>2660037.0999999996</v>
      </c>
      <c r="M29" s="311">
        <f t="shared" si="3"/>
        <v>2561963.2732587755</v>
      </c>
      <c r="N29" s="311">
        <f t="shared" si="3"/>
        <v>2224810.7275160123</v>
      </c>
    </row>
    <row r="30" spans="1:14" ht="26.25" thickBot="1" x14ac:dyDescent="0.3">
      <c r="A30" s="314" t="s">
        <v>66</v>
      </c>
      <c r="B30" s="315">
        <v>18</v>
      </c>
      <c r="C30" s="316">
        <f>[6]INDUSTRY!$E$30</f>
        <v>0</v>
      </c>
      <c r="D30" s="316">
        <f>[6]INDUSTRY!$F$30</f>
        <v>0</v>
      </c>
      <c r="E30" s="316">
        <f>[6]INDUSTRY!$G$30</f>
        <v>0</v>
      </c>
      <c r="F30" s="316">
        <f>[6]INDUSTRY!$H$30</f>
        <v>0</v>
      </c>
      <c r="G30" s="316">
        <f>[6]INDUSTRY!$I$30</f>
        <v>0</v>
      </c>
      <c r="H30" s="316">
        <f>[6]INDUSTRY!$J$30</f>
        <v>0</v>
      </c>
      <c r="I30" s="316">
        <f>[6]INDUSTRY!$K$30</f>
        <v>0</v>
      </c>
      <c r="J30" s="316">
        <f>[6]INDUSTRY!$L$30</f>
        <v>0</v>
      </c>
      <c r="K30" s="316">
        <f>[6]INDUSTRY!$M$30</f>
        <v>0</v>
      </c>
      <c r="L30" s="308">
        <f>[6]INDUSTRY!$N$30</f>
        <v>0</v>
      </c>
      <c r="M30" s="308">
        <f>[6]INDUSTRY!$O$30</f>
        <v>0</v>
      </c>
      <c r="N30" s="308">
        <f>[6]INDUSTRY!$P$30</f>
        <v>0</v>
      </c>
    </row>
  </sheetData>
  <mergeCells count="22">
    <mergeCell ref="M11:M12"/>
    <mergeCell ref="H11:H12"/>
    <mergeCell ref="I11:I12"/>
    <mergeCell ref="J11:J12"/>
    <mergeCell ref="K11:K12"/>
    <mergeCell ref="L11:L12"/>
    <mergeCell ref="A6:N6"/>
    <mergeCell ref="A7:N7"/>
    <mergeCell ref="A8:N8"/>
    <mergeCell ref="C9:N9"/>
    <mergeCell ref="A10:A12"/>
    <mergeCell ref="B10:B12"/>
    <mergeCell ref="C10:E10"/>
    <mergeCell ref="F10:H10"/>
    <mergeCell ref="I10:K10"/>
    <mergeCell ref="L10:N10"/>
    <mergeCell ref="N11:N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&amp;L_x000D_&amp;1#&amp;"Calibri"&amp;10&amp;K000000 Office Use Only</oddFooter>
  </headerFooter>
  <colBreaks count="1" manualBreakCount="1">
    <brk id="14" max="30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31"/>
  <sheetViews>
    <sheetView workbookViewId="0">
      <selection sqref="A1:O32"/>
    </sheetView>
  </sheetViews>
  <sheetFormatPr defaultRowHeight="15" x14ac:dyDescent="0.25"/>
  <cols>
    <col min="1" max="1" width="38.140625" customWidth="1"/>
    <col min="3" max="3" width="21.85546875" hidden="1" customWidth="1"/>
    <col min="4" max="4" width="22.5703125" hidden="1" customWidth="1"/>
    <col min="5" max="5" width="19.7109375" hidden="1" customWidth="1"/>
    <col min="6" max="6" width="12.28515625" hidden="1" customWidth="1"/>
    <col min="7" max="7" width="16.42578125" customWidth="1"/>
    <col min="8" max="8" width="19.85546875" customWidth="1"/>
    <col min="9" max="11" width="11.28515625" bestFit="1" customWidth="1"/>
    <col min="12" max="12" width="11.42578125" customWidth="1"/>
    <col min="13" max="13" width="12.7109375" customWidth="1"/>
    <col min="14" max="14" width="12" customWidth="1"/>
  </cols>
  <sheetData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25">
      <c r="A6" s="288"/>
      <c r="B6" s="288"/>
      <c r="C6" s="288"/>
      <c r="D6" s="288"/>
      <c r="E6" s="289"/>
      <c r="F6" s="288"/>
      <c r="G6" s="288"/>
      <c r="H6" s="288"/>
      <c r="I6" s="288"/>
      <c r="J6" s="288"/>
      <c r="K6" s="288"/>
      <c r="L6" s="288"/>
      <c r="M6" s="288"/>
      <c r="N6" s="288"/>
    </row>
    <row r="7" spans="1:14" ht="15.75" x14ac:dyDescent="0.25">
      <c r="A7" s="448" t="s">
        <v>90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1:14" ht="15.75" x14ac:dyDescent="0.25">
      <c r="A8" s="447" t="s">
        <v>99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5.75" x14ac:dyDescent="0.25">
      <c r="A9" s="447" t="s">
        <v>101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6.5" thickBot="1" x14ac:dyDescent="0.3">
      <c r="A10" s="29"/>
      <c r="B10" s="28"/>
      <c r="C10" s="392" t="s">
        <v>0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</row>
    <row r="11" spans="1:14" ht="15.75" thickBot="1" x14ac:dyDescent="0.3">
      <c r="A11" s="433"/>
      <c r="B11" s="435" t="s">
        <v>67</v>
      </c>
      <c r="C11" s="438" t="s">
        <v>92</v>
      </c>
      <c r="D11" s="439"/>
      <c r="E11" s="439"/>
      <c r="F11" s="438" t="s">
        <v>93</v>
      </c>
      <c r="G11" s="439"/>
      <c r="H11" s="440"/>
      <c r="I11" s="438" t="s">
        <v>94</v>
      </c>
      <c r="J11" s="439"/>
      <c r="K11" s="440"/>
      <c r="L11" s="439" t="s">
        <v>95</v>
      </c>
      <c r="M11" s="439"/>
      <c r="N11" s="440"/>
    </row>
    <row r="12" spans="1:14" x14ac:dyDescent="0.25">
      <c r="A12" s="434"/>
      <c r="B12" s="436"/>
      <c r="C12" s="441">
        <v>42035</v>
      </c>
      <c r="D12" s="441">
        <v>42063</v>
      </c>
      <c r="E12" s="441">
        <v>42094</v>
      </c>
      <c r="F12" s="441">
        <v>42124</v>
      </c>
      <c r="G12" s="441">
        <v>42155</v>
      </c>
      <c r="H12" s="441">
        <v>42185</v>
      </c>
      <c r="I12" s="445">
        <v>42216</v>
      </c>
      <c r="J12" s="441">
        <v>42247</v>
      </c>
      <c r="K12" s="441">
        <v>42277</v>
      </c>
      <c r="L12" s="441">
        <v>42308</v>
      </c>
      <c r="M12" s="441">
        <v>42338</v>
      </c>
      <c r="N12" s="443">
        <v>42369</v>
      </c>
    </row>
    <row r="13" spans="1:14" ht="15.75" thickBot="1" x14ac:dyDescent="0.3">
      <c r="A13" s="434"/>
      <c r="B13" s="437"/>
      <c r="C13" s="442"/>
      <c r="D13" s="442"/>
      <c r="E13" s="442"/>
      <c r="F13" s="442"/>
      <c r="G13" s="442"/>
      <c r="H13" s="442"/>
      <c r="I13" s="446"/>
      <c r="J13" s="442"/>
      <c r="K13" s="442"/>
      <c r="L13" s="442"/>
      <c r="M13" s="442"/>
      <c r="N13" s="444"/>
    </row>
    <row r="14" spans="1:14" ht="15.75" thickBot="1" x14ac:dyDescent="0.3">
      <c r="A14" s="306" t="s">
        <v>12</v>
      </c>
      <c r="B14" s="307">
        <v>1</v>
      </c>
      <c r="C14" s="316">
        <f>[7]INDUSTRY!$E$9</f>
        <v>86667027</v>
      </c>
      <c r="D14" s="316">
        <f>[7]INDUSTRY!$F$9</f>
        <v>85740298.505890608</v>
      </c>
      <c r="E14" s="316">
        <f>[7]INDUSTRY!$G$9</f>
        <v>86894668.427307129</v>
      </c>
      <c r="F14" s="316">
        <f>[7]INDUSTRY!$H$9</f>
        <v>87030828.284250647</v>
      </c>
      <c r="G14" s="316">
        <f>[7]INDUSTRY!$I$9</f>
        <v>89302054.758555666</v>
      </c>
      <c r="H14" s="316">
        <f>[7]INDUSTRY!$J$9</f>
        <v>90472482.520042896</v>
      </c>
      <c r="I14" s="316">
        <f>[7]INDUSTRY!$K$9</f>
        <v>89498266</v>
      </c>
      <c r="J14" s="316">
        <f>[7]INDUSTRY!$L$9</f>
        <v>88165402.506157413</v>
      </c>
      <c r="K14" s="316">
        <f>[7]INDUSTRY!$M$9</f>
        <v>88334036.592642903</v>
      </c>
      <c r="L14" s="316">
        <f>[7]INDUSTRY!$N$9</f>
        <v>90666233.681406438</v>
      </c>
      <c r="M14" s="316">
        <f>[7]INDUSTRY!$O$9</f>
        <v>90059691.086014271</v>
      </c>
      <c r="N14" s="316">
        <f>[7]INDUSTRY!$P$9</f>
        <v>89928649.750049666</v>
      </c>
    </row>
    <row r="15" spans="1:14" ht="15.75" thickBot="1" x14ac:dyDescent="0.3">
      <c r="A15" s="309" t="s">
        <v>16</v>
      </c>
      <c r="B15" s="310">
        <v>2</v>
      </c>
      <c r="C15" s="316">
        <f>[7]INDUSTRY!$E$10</f>
        <v>1958322</v>
      </c>
      <c r="D15" s="316">
        <f>[7]INDUSTRY!$F$10</f>
        <v>2100798.5825848388</v>
      </c>
      <c r="E15" s="316">
        <f>[7]INDUSTRY!$G$10</f>
        <v>1792488.5189610347</v>
      </c>
      <c r="F15" s="316">
        <f>[7]INDUSTRY!$H$10</f>
        <v>1793341.3740145161</v>
      </c>
      <c r="G15" s="316">
        <f>[7]INDUSTRY!$I$10</f>
        <v>1712160.70355</v>
      </c>
      <c r="H15" s="316">
        <f>[7]INDUSTRY!$J$10</f>
        <v>1834516.0596454837</v>
      </c>
      <c r="I15" s="316">
        <f>[7]INDUSTRY!$K$10</f>
        <v>1595754</v>
      </c>
      <c r="J15" s="316">
        <f>[7]INDUSTRY!$L$10</f>
        <v>2256583.0210364517</v>
      </c>
      <c r="K15" s="316">
        <f>[7]INDUSTRY!$M$10</f>
        <v>2126377.0038867742</v>
      </c>
      <c r="L15" s="316">
        <f>[7]INDUSTRY!$N$10</f>
        <v>2174372.6372819995</v>
      </c>
      <c r="M15" s="316">
        <f>[7]INDUSTRY!$O$10</f>
        <v>2585588.5681268489</v>
      </c>
      <c r="N15" s="316">
        <f>[7]INDUSTRY!$P$10</f>
        <v>3009968.2202626667</v>
      </c>
    </row>
    <row r="16" spans="1:14" ht="15.75" thickBot="1" x14ac:dyDescent="0.3">
      <c r="A16" s="309" t="s">
        <v>83</v>
      </c>
      <c r="B16" s="310">
        <v>3</v>
      </c>
      <c r="C16" s="316">
        <f>[7]INDUSTRY!$E$11</f>
        <v>3121101</v>
      </c>
      <c r="D16" s="316">
        <f>[7]INDUSTRY!$F$11</f>
        <v>2741670.4001945169</v>
      </c>
      <c r="E16" s="316">
        <f>[7]INDUSTRY!$G$11</f>
        <v>3178721.2544572419</v>
      </c>
      <c r="F16" s="316">
        <f>[7]INDUSTRY!$H$11</f>
        <v>2663574.7348925807</v>
      </c>
      <c r="G16" s="316">
        <f>[7]INDUSTRY!$I$11</f>
        <v>2611456.4075549999</v>
      </c>
      <c r="H16" s="316">
        <f>[7]INDUSTRY!$J$11</f>
        <v>2877498.8347874195</v>
      </c>
      <c r="I16" s="316">
        <f>[7]INDUSTRY!$K$11</f>
        <v>3158265</v>
      </c>
      <c r="J16" s="316">
        <f>[7]INDUSTRY!$L$11</f>
        <v>3512177.0926567772</v>
      </c>
      <c r="K16" s="316">
        <f>[7]INDUSTRY!$M$11</f>
        <v>3347544.040236128</v>
      </c>
      <c r="L16" s="316">
        <f>[7]INDUSTRY!$N$11</f>
        <v>3927793.8492299998</v>
      </c>
      <c r="M16" s="316">
        <f>[7]INDUSTRY!$O$11</f>
        <v>3906502.0730247591</v>
      </c>
      <c r="N16" s="316">
        <f>[7]INDUSTRY!$P$11</f>
        <v>3618834.4345774711</v>
      </c>
    </row>
    <row r="17" spans="1:14" ht="15.75" thickBot="1" x14ac:dyDescent="0.3">
      <c r="A17" s="318" t="s">
        <v>84</v>
      </c>
      <c r="B17" s="319">
        <v>4</v>
      </c>
      <c r="C17" s="320">
        <f t="shared" ref="C17" si="0">SUM(C14:C16)</f>
        <v>91746450</v>
      </c>
      <c r="D17" s="320">
        <f t="shared" ref="D17:E17" si="1">SUM(D14:D16)</f>
        <v>90582767.488669962</v>
      </c>
      <c r="E17" s="320">
        <f t="shared" si="1"/>
        <v>91865878.200725406</v>
      </c>
      <c r="F17" s="320">
        <f t="shared" ref="F17" si="2">SUM(F14:F16)</f>
        <v>91487744.393157735</v>
      </c>
      <c r="G17" s="320">
        <f t="shared" ref="G17" si="3">SUM(G14:G16)</f>
        <v>93625671.869660661</v>
      </c>
      <c r="H17" s="320">
        <f t="shared" ref="H17:I17" si="4">SUM(H14:H16)</f>
        <v>95184497.414475799</v>
      </c>
      <c r="I17" s="320">
        <f t="shared" si="4"/>
        <v>94252285</v>
      </c>
      <c r="J17" s="320">
        <f t="shared" ref="J17:K17" si="5">SUM(J14:J16)</f>
        <v>93934162.619850636</v>
      </c>
      <c r="K17" s="320">
        <f t="shared" si="5"/>
        <v>93807957.636765808</v>
      </c>
      <c r="L17" s="320">
        <f t="shared" ref="L17:M17" si="6">SUM(L14:L16)</f>
        <v>96768400.167918444</v>
      </c>
      <c r="M17" s="320">
        <f t="shared" si="6"/>
        <v>96551781.727165878</v>
      </c>
      <c r="N17" s="320">
        <f t="shared" ref="N17" si="7">SUM(N14:N16)</f>
        <v>96557452.404889792</v>
      </c>
    </row>
    <row r="18" spans="1:14" ht="15.75" thickBot="1" x14ac:dyDescent="0.3">
      <c r="A18" s="318" t="s">
        <v>27</v>
      </c>
      <c r="B18" s="319">
        <v>5</v>
      </c>
      <c r="C18" s="320">
        <f t="shared" ref="C18" si="8">0.1*C17</f>
        <v>9174645</v>
      </c>
      <c r="D18" s="320">
        <f t="shared" ref="D18:E18" si="9">0.1*D17</f>
        <v>9058276.7488669958</v>
      </c>
      <c r="E18" s="320">
        <f t="shared" si="9"/>
        <v>9186587.820072541</v>
      </c>
      <c r="F18" s="320">
        <f t="shared" ref="F18" si="10">0.1*F17</f>
        <v>9148774.4393157735</v>
      </c>
      <c r="G18" s="320">
        <f t="shared" ref="G18" si="11">0.1*G17</f>
        <v>9362567.1869660672</v>
      </c>
      <c r="H18" s="320">
        <f t="shared" ref="H18:I18" si="12">0.1*H17</f>
        <v>9518449.741447581</v>
      </c>
      <c r="I18" s="320">
        <f t="shared" si="12"/>
        <v>9425228.5</v>
      </c>
      <c r="J18" s="320">
        <f t="shared" ref="J18:K18" si="13">0.1*J17</f>
        <v>9393416.2619850636</v>
      </c>
      <c r="K18" s="320">
        <f t="shared" si="13"/>
        <v>9380795.7636765819</v>
      </c>
      <c r="L18" s="320">
        <f t="shared" ref="L18:M18" si="14">0.1*L17</f>
        <v>9676840.0167918447</v>
      </c>
      <c r="M18" s="320">
        <f t="shared" si="14"/>
        <v>9655178.1727165878</v>
      </c>
      <c r="N18" s="320">
        <f t="shared" ref="N18" si="15">0.1*N17</f>
        <v>9655745.24048898</v>
      </c>
    </row>
    <row r="19" spans="1:14" ht="15.75" thickBot="1" x14ac:dyDescent="0.3">
      <c r="A19" s="318" t="s">
        <v>85</v>
      </c>
      <c r="B19" s="319">
        <v>6</v>
      </c>
      <c r="C19" s="320">
        <f t="shared" ref="C19" si="16">SUM(C20:C29)</f>
        <v>10954110</v>
      </c>
      <c r="D19" s="320">
        <f t="shared" ref="D19:E19" si="17">SUM(D20:D29)</f>
        <v>11017887.695599265</v>
      </c>
      <c r="E19" s="320">
        <f t="shared" si="17"/>
        <v>12126985.789971612</v>
      </c>
      <c r="F19" s="320">
        <f t="shared" ref="F19" si="18">SUM(F20:F29)</f>
        <v>12127302.333333332</v>
      </c>
      <c r="G19" s="320">
        <f t="shared" ref="G19" si="19">SUM(G20:G29)</f>
        <v>12653681.838709679</v>
      </c>
      <c r="H19" s="320">
        <f t="shared" ref="H19:I19" si="20">SUM(H20:H29)</f>
        <v>11990627.466666667</v>
      </c>
      <c r="I19" s="320">
        <f t="shared" si="20"/>
        <v>11554000</v>
      </c>
      <c r="J19" s="320">
        <f t="shared" ref="J19" si="21">SUM(J20:J29)</f>
        <v>11800541.358064517</v>
      </c>
      <c r="K19" s="320">
        <f>SUM(K20:K29)</f>
        <v>11386590.066666666</v>
      </c>
      <c r="L19" s="320">
        <f t="shared" ref="L19:M19" si="22">SUM(L20:L29)</f>
        <v>11105365.731633214</v>
      </c>
      <c r="M19" s="320">
        <f t="shared" si="22"/>
        <v>12283985.865908699</v>
      </c>
      <c r="N19" s="320">
        <f t="shared" ref="N19" si="23">SUM(N20:N29)</f>
        <v>12525499.918747306</v>
      </c>
    </row>
    <row r="20" spans="1:14" ht="15.75" thickBot="1" x14ac:dyDescent="0.3">
      <c r="A20" s="309" t="s">
        <v>33</v>
      </c>
      <c r="B20" s="310">
        <v>7</v>
      </c>
      <c r="C20" s="316">
        <f>[7]INDUSTRY!$E$15</f>
        <v>1171652</v>
      </c>
      <c r="D20" s="316">
        <f>[7]INDUSTRY!$F$15</f>
        <v>1100759.6492751725</v>
      </c>
      <c r="E20" s="316">
        <f>[7]INDUSTRY!$G$15</f>
        <v>1204717.3532825806</v>
      </c>
      <c r="F20" s="316">
        <f>[7]INDUSTRY!$H$15</f>
        <v>1173085.1666666667</v>
      </c>
      <c r="G20" s="316">
        <f>[7]INDUSTRY!$I$15</f>
        <v>1153798.7419354839</v>
      </c>
      <c r="H20" s="316">
        <f>[7]INDUSTRY!$J$15</f>
        <v>1108124.4333333333</v>
      </c>
      <c r="I20" s="316">
        <f>[7]INDUSTRY!$K$15</f>
        <v>1118312</v>
      </c>
      <c r="J20" s="316">
        <f>[7]INDUSTRY!$L$15</f>
        <v>1163844.1612903227</v>
      </c>
      <c r="K20" s="316">
        <f>[7]INDUSTRY!$M$15</f>
        <v>1115575.2666666666</v>
      </c>
      <c r="L20" s="316">
        <f>[7]INDUSTRY!$N$15</f>
        <v>1138016.388692054</v>
      </c>
      <c r="M20" s="316">
        <f>[7]INDUSTRY!$O$15</f>
        <v>1268659.465237</v>
      </c>
      <c r="N20" s="316">
        <f>[7]INDUSTRY!$P$15</f>
        <v>1338987.8071751611</v>
      </c>
    </row>
    <row r="21" spans="1:14" ht="15.75" thickBot="1" x14ac:dyDescent="0.3">
      <c r="A21" s="309" t="s">
        <v>37</v>
      </c>
      <c r="B21" s="310">
        <v>8</v>
      </c>
      <c r="C21" s="316">
        <f>[7]INDUSTRY!$E$16</f>
        <v>1078580</v>
      </c>
      <c r="D21" s="316">
        <f>[7]INDUSTRY!$F$16</f>
        <v>1329129.5502679311</v>
      </c>
      <c r="E21" s="316">
        <f>[7]INDUSTRY!$G$16</f>
        <v>2163393.4904796774</v>
      </c>
      <c r="F21" s="316">
        <f>[7]INDUSTRY!$H$16</f>
        <v>1872477.1666666667</v>
      </c>
      <c r="G21" s="316">
        <f>[7]INDUSTRY!$I$16</f>
        <v>1653862.8387096773</v>
      </c>
      <c r="H21" s="316">
        <f>[7]INDUSTRY!$J$16</f>
        <v>1861843.3666666667</v>
      </c>
      <c r="I21" s="316">
        <f>[7]INDUSTRY!$K$16</f>
        <v>1501806</v>
      </c>
      <c r="J21" s="316">
        <f>[7]INDUSTRY!$L$16</f>
        <v>1550983.9064516129</v>
      </c>
      <c r="K21" s="316">
        <f>[7]INDUSTRY!$M$16</f>
        <v>1334657.5</v>
      </c>
      <c r="L21" s="316">
        <f>[7]INDUSTRY!$N$16</f>
        <v>1224699.2237958908</v>
      </c>
      <c r="M21" s="316">
        <f>[7]INDUSTRY!$O$16</f>
        <v>1923564.4673383669</v>
      </c>
      <c r="N21" s="316">
        <f>[7]INDUSTRY!$P$16</f>
        <v>1997954.5502818248</v>
      </c>
    </row>
    <row r="22" spans="1:14" ht="15.75" thickBot="1" x14ac:dyDescent="0.3">
      <c r="A22" s="309" t="s">
        <v>40</v>
      </c>
      <c r="B22" s="310">
        <v>9</v>
      </c>
      <c r="C22" s="316">
        <f>[7]INDUSTRY!$E$17</f>
        <v>0</v>
      </c>
      <c r="D22" s="316">
        <f>[7]INDUSTRY!$F$17</f>
        <v>15020</v>
      </c>
      <c r="E22" s="316">
        <f>[7]INDUSTRY!$G$17</f>
        <v>0</v>
      </c>
      <c r="F22" s="316">
        <f>[7]INDUSTRY!$H$17</f>
        <v>0</v>
      </c>
      <c r="G22" s="316">
        <f>[7]INDUSTRY!$I$17</f>
        <v>0</v>
      </c>
      <c r="H22" s="316">
        <f>[7]INDUSTRY!$J$17</f>
        <v>0</v>
      </c>
      <c r="I22" s="316">
        <f>[7]INDUSTRY!$K$17</f>
        <v>0</v>
      </c>
      <c r="J22" s="316">
        <f>[7]INDUSTRY!$L$17</f>
        <v>0</v>
      </c>
      <c r="K22" s="316">
        <f>[7]INDUSTRY!$M$17</f>
        <v>0</v>
      </c>
      <c r="L22" s="316">
        <f>[7]INDUSTRY!$N$17</f>
        <v>0</v>
      </c>
      <c r="M22" s="316">
        <f>[7]INDUSTRY!$O$17</f>
        <v>0</v>
      </c>
      <c r="N22" s="316">
        <f>[7]INDUSTRY!$P$17</f>
        <v>0</v>
      </c>
    </row>
    <row r="23" spans="1:14" ht="15.75" thickBot="1" x14ac:dyDescent="0.3">
      <c r="A23" s="309" t="s">
        <v>43</v>
      </c>
      <c r="B23" s="310">
        <v>10</v>
      </c>
      <c r="C23" s="316">
        <f>[7]INDUSTRY!$E$18</f>
        <v>0</v>
      </c>
      <c r="D23" s="316">
        <f>[7]INDUSTRY!$F$18</f>
        <v>13793</v>
      </c>
      <c r="E23" s="316">
        <f>[7]INDUSTRY!$G$18</f>
        <v>583197.41878967744</v>
      </c>
      <c r="F23" s="316">
        <f>[7]INDUSTRY!$H$18</f>
        <v>876237.66666666663</v>
      </c>
      <c r="G23" s="316">
        <f>[7]INDUSTRY!$I$18</f>
        <v>1114183</v>
      </c>
      <c r="H23" s="316">
        <f>[7]INDUSTRY!$J$18</f>
        <v>442518</v>
      </c>
      <c r="I23" s="316">
        <f>[7]INDUSTRY!$K$18</f>
        <v>255038</v>
      </c>
      <c r="J23" s="316">
        <f>[7]INDUSTRY!$L$18</f>
        <v>123778</v>
      </c>
      <c r="K23" s="316">
        <f>[7]INDUSTRY!$M$18</f>
        <v>242990</v>
      </c>
      <c r="L23" s="316">
        <f>[7]INDUSTRY!$N$18</f>
        <v>12000.060483870968</v>
      </c>
      <c r="M23" s="316">
        <f>[7]INDUSTRY!$O$18</f>
        <v>48872</v>
      </c>
      <c r="N23" s="316">
        <f>[7]INDUSTRY!$P$18</f>
        <v>55660</v>
      </c>
    </row>
    <row r="24" spans="1:14" ht="15.75" thickBot="1" x14ac:dyDescent="0.3">
      <c r="A24" s="309" t="s">
        <v>46</v>
      </c>
      <c r="B24" s="310">
        <v>11</v>
      </c>
      <c r="C24" s="316">
        <f>[7]INDUSTRY!$E$19</f>
        <v>6659426</v>
      </c>
      <c r="D24" s="316">
        <f>[7]INDUSTRY!$F$19</f>
        <v>6697120.18688069</v>
      </c>
      <c r="E24" s="316">
        <f>[7]INDUSTRY!$G$19</f>
        <v>6347105.2046487099</v>
      </c>
      <c r="F24" s="316">
        <f>[7]INDUSTRY!$H$19</f>
        <v>6218121.333333333</v>
      </c>
      <c r="G24" s="316">
        <f>[7]INDUSTRY!$I$19</f>
        <v>6479251.5806451617</v>
      </c>
      <c r="H24" s="316">
        <f>[7]INDUSTRY!$J$19</f>
        <v>6425407.666666667</v>
      </c>
      <c r="I24" s="316">
        <f>[7]INDUSTRY!$K$19</f>
        <v>6488890</v>
      </c>
      <c r="J24" s="316">
        <f>[7]INDUSTRY!$L$19</f>
        <v>6564997.1935483869</v>
      </c>
      <c r="K24" s="316">
        <f>[7]INDUSTRY!$M$19</f>
        <v>6273443.2999999998</v>
      </c>
      <c r="L24" s="316">
        <f>[7]INDUSTRY!$N$19</f>
        <v>6322531.1875217203</v>
      </c>
      <c r="M24" s="316">
        <f>[7]INDUSTRY!$O$19</f>
        <v>6655421.666666667</v>
      </c>
      <c r="N24" s="316">
        <f>[7]INDUSTRY!$P$19</f>
        <v>6701581.2903225804</v>
      </c>
    </row>
    <row r="25" spans="1:14" ht="15.75" thickBot="1" x14ac:dyDescent="0.3">
      <c r="A25" s="309" t="s">
        <v>49</v>
      </c>
      <c r="B25" s="310">
        <v>12</v>
      </c>
      <c r="C25" s="316">
        <f>[7]INDUSTRY!$E$20</f>
        <v>1298625</v>
      </c>
      <c r="D25" s="316">
        <f>[7]INDUSTRY!$F$20</f>
        <v>1296388.8339131032</v>
      </c>
      <c r="E25" s="316">
        <f>[7]INDUSTRY!$G$20</f>
        <v>1293945.3227709681</v>
      </c>
      <c r="F25" s="316">
        <f>[7]INDUSTRY!$H$20</f>
        <v>1357526</v>
      </c>
      <c r="G25" s="316">
        <f>[7]INDUSTRY!$I$20</f>
        <v>1510392</v>
      </c>
      <c r="H25" s="316">
        <f>[7]INDUSTRY!$J$20</f>
        <v>1467588</v>
      </c>
      <c r="I25" s="316">
        <f>[7]INDUSTRY!$K$20</f>
        <v>1511180</v>
      </c>
      <c r="J25" s="316">
        <f>[7]INDUSTRY!$L$20</f>
        <v>1696390</v>
      </c>
      <c r="K25" s="316">
        <f>[7]INDUSTRY!$M$20</f>
        <v>1611731</v>
      </c>
      <c r="L25" s="316">
        <f>[7]INDUSTRY!$N$20</f>
        <v>1626102.1750106453</v>
      </c>
      <c r="M25" s="316">
        <f>[7]INDUSTRY!$O$20</f>
        <v>1641041.6666666665</v>
      </c>
      <c r="N25" s="316">
        <f>[7]INDUSTRY!$P$20</f>
        <v>1625605.0322580645</v>
      </c>
    </row>
    <row r="26" spans="1:14" ht="15.75" thickBot="1" x14ac:dyDescent="0.3">
      <c r="A26" s="309" t="s">
        <v>52</v>
      </c>
      <c r="B26" s="310">
        <v>13</v>
      </c>
      <c r="C26" s="316">
        <f>[7]INDUSTRY!$E$21</f>
        <v>123215</v>
      </c>
      <c r="D26" s="316">
        <f>[7]INDUSTRY!$F$21</f>
        <v>123626</v>
      </c>
      <c r="E26" s="316">
        <f>[7]INDUSTRY!$G$21</f>
        <v>123626</v>
      </c>
      <c r="F26" s="316">
        <f>[7]INDUSTRY!$H$21</f>
        <v>121355</v>
      </c>
      <c r="G26" s="316">
        <f>[7]INDUSTRY!$I$21</f>
        <v>121355</v>
      </c>
      <c r="H26" s="316">
        <f>[7]INDUSTRY!$J$21</f>
        <v>120193</v>
      </c>
      <c r="I26" s="316">
        <f>[7]INDUSTRY!$K$21</f>
        <v>120193</v>
      </c>
      <c r="J26" s="316">
        <f>[7]INDUSTRY!$L$21</f>
        <v>120193</v>
      </c>
      <c r="K26" s="316">
        <f>[7]INDUSTRY!$M$21</f>
        <v>120193</v>
      </c>
      <c r="L26" s="316">
        <f>[7]INDUSTRY!$N$21</f>
        <v>121339.18</v>
      </c>
      <c r="M26" s="316">
        <f>[7]INDUSTRY!$O$21</f>
        <v>116760.6</v>
      </c>
      <c r="N26" s="316">
        <f>[7]INDUSTRY!$P$21</f>
        <v>109227.65806451613</v>
      </c>
    </row>
    <row r="27" spans="1:14" ht="15.75" thickBot="1" x14ac:dyDescent="0.3">
      <c r="A27" s="309" t="s">
        <v>55</v>
      </c>
      <c r="B27" s="310">
        <v>14</v>
      </c>
      <c r="C27" s="316">
        <f>[7]INDUSTRY!$E$22</f>
        <v>21000</v>
      </c>
      <c r="D27" s="316">
        <f>[7]INDUSTRY!$F$22</f>
        <v>21000</v>
      </c>
      <c r="E27" s="316">
        <f>[7]INDUSTRY!$G$22</f>
        <v>21000</v>
      </c>
      <c r="F27" s="316">
        <f>[7]INDUSTRY!$H$22</f>
        <v>21000</v>
      </c>
      <c r="G27" s="316">
        <f>[7]INDUSTRY!$I$22</f>
        <v>21000</v>
      </c>
      <c r="H27" s="316">
        <f>[7]INDUSTRY!$J$22</f>
        <v>21000</v>
      </c>
      <c r="I27" s="316">
        <f>[7]INDUSTRY!$K$22</f>
        <v>21000</v>
      </c>
      <c r="J27" s="316">
        <f>[7]INDUSTRY!$L$22</f>
        <v>21000</v>
      </c>
      <c r="K27" s="316">
        <f>[7]INDUSTRY!$M$22</f>
        <v>21000</v>
      </c>
      <c r="L27" s="316">
        <f>[7]INDUSTRY!$N$22</f>
        <v>21000</v>
      </c>
      <c r="M27" s="316">
        <f>[7]INDUSTRY!$O$22</f>
        <v>21000</v>
      </c>
      <c r="N27" s="316">
        <f>[7]INDUSTRY!$P$22</f>
        <v>21000</v>
      </c>
    </row>
    <row r="28" spans="1:14" ht="15.75" thickBot="1" x14ac:dyDescent="0.3">
      <c r="A28" s="309" t="s">
        <v>87</v>
      </c>
      <c r="B28" s="310">
        <v>15</v>
      </c>
      <c r="C28" s="316">
        <f>[7]INDUSTRY!$E$24</f>
        <v>438064</v>
      </c>
      <c r="D28" s="316">
        <f>[7]INDUSTRY!$F$24</f>
        <v>399311.3448275862</v>
      </c>
      <c r="E28" s="316">
        <f>[7]INDUSTRY!$G$24</f>
        <v>390001</v>
      </c>
      <c r="F28" s="316">
        <f>[7]INDUSTRY!$H$24</f>
        <v>487500</v>
      </c>
      <c r="G28" s="316">
        <f>[7]INDUSTRY!$I$24</f>
        <v>583709.67741935479</v>
      </c>
      <c r="H28" s="316">
        <f>[7]INDUSTRY!$J$24</f>
        <v>514999</v>
      </c>
      <c r="I28" s="316">
        <f>[7]INDUSTRY!$K$24</f>
        <v>537581</v>
      </c>
      <c r="J28" s="316">
        <f>[7]INDUSTRY!$L$24</f>
        <v>0</v>
      </c>
      <c r="K28" s="316">
        <f>[7]INDUSTRY!$M$24</f>
        <v>0</v>
      </c>
      <c r="L28" s="316">
        <f>[7]INDUSTRY!$N$24</f>
        <v>0</v>
      </c>
      <c r="M28" s="316">
        <f>[7]INDUSTRY!$O$24</f>
        <v>0</v>
      </c>
      <c r="N28" s="316">
        <f>[7]INDUSTRY!$P$24</f>
        <v>0</v>
      </c>
    </row>
    <row r="29" spans="1:14" ht="15.75" thickBot="1" x14ac:dyDescent="0.3">
      <c r="A29" s="309" t="s">
        <v>86</v>
      </c>
      <c r="B29" s="310">
        <v>16</v>
      </c>
      <c r="C29" s="316">
        <f>[7]INDUSTRY!$E$28</f>
        <v>163548</v>
      </c>
      <c r="D29" s="316">
        <f>[7]INDUSTRY!$F$28</f>
        <v>21739.130434782608</v>
      </c>
      <c r="E29" s="316">
        <f>[7]INDUSTRY!$G$28</f>
        <v>0</v>
      </c>
      <c r="F29" s="316">
        <f>[7]INDUSTRY!$H$28</f>
        <v>0</v>
      </c>
      <c r="G29" s="316">
        <f>[7]INDUSTRY!$I$28</f>
        <v>16129</v>
      </c>
      <c r="H29" s="316">
        <f>[7]INDUSTRY!$J$28</f>
        <v>28954</v>
      </c>
      <c r="I29" s="316">
        <f>[7]INDUSTRY!$K$28</f>
        <v>0</v>
      </c>
      <c r="J29" s="316">
        <f>[7]INDUSTRY!$L$28</f>
        <v>559355.09677419346</v>
      </c>
      <c r="K29" s="316">
        <f>[7]INDUSTRY!$M$28</f>
        <v>667000</v>
      </c>
      <c r="L29" s="316">
        <f>[7]INDUSTRY!$N$28</f>
        <v>639677.51612903224</v>
      </c>
      <c r="M29" s="316">
        <f>[7]INDUSTRY!$O$28</f>
        <v>608666</v>
      </c>
      <c r="N29" s="316">
        <f>[7]INDUSTRY!$P$28</f>
        <v>675483.58064516133</v>
      </c>
    </row>
    <row r="30" spans="1:14" ht="15.75" thickBot="1" x14ac:dyDescent="0.3">
      <c r="A30" s="309" t="s">
        <v>65</v>
      </c>
      <c r="B30" s="313">
        <v>17</v>
      </c>
      <c r="C30" s="317">
        <f t="shared" ref="C30:K30" si="24">C19-C18</f>
        <v>1779465</v>
      </c>
      <c r="D30" s="317">
        <f t="shared" ref="D30:E30" si="25">D19-D18</f>
        <v>1959610.9467322696</v>
      </c>
      <c r="E30" s="317">
        <f t="shared" si="25"/>
        <v>2940397.9698990714</v>
      </c>
      <c r="F30" s="317">
        <f t="shared" ref="F30" si="26">F19-F18</f>
        <v>2978527.8940175585</v>
      </c>
      <c r="G30" s="317">
        <f t="shared" ref="G30" si="27">G19-G18</f>
        <v>3291114.6517436113</v>
      </c>
      <c r="H30" s="317">
        <f t="shared" ref="H30" si="28">H19-H18</f>
        <v>2472177.7252190858</v>
      </c>
      <c r="I30" s="317">
        <f t="shared" si="24"/>
        <v>2128771.5</v>
      </c>
      <c r="J30" s="317">
        <f t="shared" si="24"/>
        <v>2407125.0960794538</v>
      </c>
      <c r="K30" s="317">
        <f t="shared" si="24"/>
        <v>2005794.3029900845</v>
      </c>
      <c r="L30" s="317">
        <f t="shared" ref="L30:M30" si="29">L19-L18</f>
        <v>1428525.7148413695</v>
      </c>
      <c r="M30" s="317">
        <f t="shared" si="29"/>
        <v>2628807.6931921113</v>
      </c>
      <c r="N30" s="317">
        <f t="shared" ref="N30" si="30">N19-N18</f>
        <v>2869754.6782583259</v>
      </c>
    </row>
    <row r="31" spans="1:14" ht="15.75" thickBot="1" x14ac:dyDescent="0.3">
      <c r="A31" s="309" t="s">
        <v>66</v>
      </c>
      <c r="B31" s="315">
        <v>18</v>
      </c>
      <c r="C31" s="316"/>
      <c r="D31" s="316">
        <f>[6]INDUSTRY!$F$30</f>
        <v>0</v>
      </c>
      <c r="E31" s="316">
        <f>[6]INDUSTRY!$G$30</f>
        <v>0</v>
      </c>
      <c r="F31" s="316">
        <f>[6]INDUSTRY!$H$30</f>
        <v>0</v>
      </c>
      <c r="G31" s="316">
        <f>[6]INDUSTRY!$I$30</f>
        <v>0</v>
      </c>
      <c r="H31" s="316">
        <f>[6]INDUSTRY!$J$30</f>
        <v>0</v>
      </c>
      <c r="I31" s="316">
        <f>[6]INDUSTRY!$K$30</f>
        <v>0</v>
      </c>
      <c r="J31" s="316">
        <f>[6]INDUSTRY!$L$30</f>
        <v>0</v>
      </c>
      <c r="K31" s="316">
        <f>[6]INDUSTRY!$M$30</f>
        <v>0</v>
      </c>
      <c r="L31" s="316">
        <f>[6]INDUSTRY!$N$30</f>
        <v>0</v>
      </c>
      <c r="M31" s="316">
        <f>[6]INDUSTRY!$O$30</f>
        <v>0</v>
      </c>
      <c r="N31" s="316" t="e">
        <f>#REF!</f>
        <v>#REF!</v>
      </c>
    </row>
  </sheetData>
  <mergeCells count="22">
    <mergeCell ref="M12:M13"/>
    <mergeCell ref="H12:H13"/>
    <mergeCell ref="I12:I13"/>
    <mergeCell ref="J12:J13"/>
    <mergeCell ref="K12:K13"/>
    <mergeCell ref="L12:L13"/>
    <mergeCell ref="A7:N7"/>
    <mergeCell ref="A8:N8"/>
    <mergeCell ref="A9:N9"/>
    <mergeCell ref="C10:N10"/>
    <mergeCell ref="A11:A13"/>
    <mergeCell ref="B11:B13"/>
    <mergeCell ref="C11:E11"/>
    <mergeCell ref="F11:H11"/>
    <mergeCell ref="I11:K11"/>
    <mergeCell ref="L11:N11"/>
    <mergeCell ref="N12:N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scale="40" orientation="portrait" r:id="rId1"/>
  <headerFooter>
    <oddFooter>&amp;L_x000D_&amp;1#&amp;"Calibri"&amp;10&amp;K000000 Office Use Only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31"/>
  <sheetViews>
    <sheetView workbookViewId="0">
      <selection activeCell="C31" sqref="C31"/>
    </sheetView>
  </sheetViews>
  <sheetFormatPr defaultRowHeight="15" x14ac:dyDescent="0.25"/>
  <cols>
    <col min="1" max="1" width="79.5703125" customWidth="1"/>
    <col min="3" max="3" width="11.28515625" bestFit="1" customWidth="1"/>
    <col min="4" max="4" width="12.140625" customWidth="1"/>
    <col min="5" max="5" width="12.42578125" customWidth="1"/>
    <col min="6" max="6" width="11.28515625" bestFit="1" customWidth="1"/>
    <col min="7" max="7" width="12.28515625" customWidth="1"/>
    <col min="8" max="8" width="12.85546875" customWidth="1"/>
    <col min="9" max="12" width="12.28515625" bestFit="1" customWidth="1"/>
    <col min="13" max="13" width="12.28515625" customWidth="1"/>
    <col min="14" max="14" width="12.28515625" bestFit="1" customWidth="1"/>
  </cols>
  <sheetData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25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25">
      <c r="A6" s="288"/>
      <c r="B6" s="288"/>
      <c r="C6" s="288"/>
      <c r="D6" s="288"/>
      <c r="E6" s="289"/>
      <c r="F6" s="288"/>
      <c r="G6" s="288"/>
      <c r="H6" s="288"/>
      <c r="I6" s="288"/>
      <c r="J6" s="288"/>
      <c r="K6" s="288"/>
      <c r="L6" s="288"/>
      <c r="M6" s="288"/>
      <c r="N6" s="288"/>
    </row>
    <row r="7" spans="1:14" ht="15.75" x14ac:dyDescent="0.25">
      <c r="A7" s="448" t="s">
        <v>90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1:14" ht="15.75" x14ac:dyDescent="0.25">
      <c r="A8" s="447" t="s">
        <v>99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5.75" x14ac:dyDescent="0.25">
      <c r="A9" s="447" t="s">
        <v>102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6.5" thickBot="1" x14ac:dyDescent="0.3">
      <c r="A10" s="29"/>
      <c r="B10" s="28"/>
      <c r="C10" s="392" t="s">
        <v>0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</row>
    <row r="11" spans="1:14" ht="15.75" thickBot="1" x14ac:dyDescent="0.3">
      <c r="A11" s="433"/>
      <c r="B11" s="435" t="s">
        <v>67</v>
      </c>
      <c r="C11" s="438" t="s">
        <v>92</v>
      </c>
      <c r="D11" s="439"/>
      <c r="E11" s="439"/>
      <c r="F11" s="438" t="s">
        <v>93</v>
      </c>
      <c r="G11" s="439"/>
      <c r="H11" s="440"/>
      <c r="I11" s="438" t="s">
        <v>94</v>
      </c>
      <c r="J11" s="439"/>
      <c r="K11" s="440"/>
      <c r="L11" s="439" t="s">
        <v>95</v>
      </c>
      <c r="M11" s="439"/>
      <c r="N11" s="440"/>
    </row>
    <row r="12" spans="1:14" x14ac:dyDescent="0.25">
      <c r="A12" s="434"/>
      <c r="B12" s="436"/>
      <c r="C12" s="441">
        <v>42035</v>
      </c>
      <c r="D12" s="441">
        <v>42063</v>
      </c>
      <c r="E12" s="441">
        <v>42094</v>
      </c>
      <c r="F12" s="441">
        <v>42124</v>
      </c>
      <c r="G12" s="441">
        <v>42155</v>
      </c>
      <c r="H12" s="441">
        <v>42185</v>
      </c>
      <c r="I12" s="445">
        <v>42216</v>
      </c>
      <c r="J12" s="441">
        <v>42247</v>
      </c>
      <c r="K12" s="441">
        <v>42277</v>
      </c>
      <c r="L12" s="441">
        <v>42308</v>
      </c>
      <c r="M12" s="441">
        <v>42338</v>
      </c>
      <c r="N12" s="443">
        <v>42369</v>
      </c>
    </row>
    <row r="13" spans="1:14" ht="15.75" thickBot="1" x14ac:dyDescent="0.3">
      <c r="A13" s="434"/>
      <c r="B13" s="437"/>
      <c r="C13" s="442"/>
      <c r="D13" s="442"/>
      <c r="E13" s="442"/>
      <c r="F13" s="442"/>
      <c r="G13" s="442"/>
      <c r="H13" s="442"/>
      <c r="I13" s="446"/>
      <c r="J13" s="442"/>
      <c r="K13" s="442"/>
      <c r="L13" s="442"/>
      <c r="M13" s="442"/>
      <c r="N13" s="444"/>
    </row>
    <row r="14" spans="1:14" ht="15.75" thickBot="1" x14ac:dyDescent="0.3">
      <c r="A14" s="306" t="s">
        <v>12</v>
      </c>
      <c r="B14" s="307">
        <v>1</v>
      </c>
      <c r="C14" s="316">
        <f>[8]INDUSTRY!$E$9</f>
        <v>92489382.10932678</v>
      </c>
      <c r="D14" s="316">
        <f>[8]INDUSTRY!$F$9</f>
        <v>90209111.049756438</v>
      </c>
      <c r="E14" s="316">
        <f>[8]INDUSTRY!$G$9</f>
        <v>90723922.445165008</v>
      </c>
      <c r="F14" s="316">
        <f>[8]INDUSTRY!H9</f>
        <v>91510066.960354835</v>
      </c>
      <c r="G14" s="316">
        <f>[8]INDUSTRY!I9</f>
        <v>92777392.205520004</v>
      </c>
      <c r="H14" s="316">
        <f>[8]INDUSTRY!J9</f>
        <v>95520336.635282263</v>
      </c>
      <c r="I14" s="316">
        <f>[8]INDUSTRY!K9</f>
        <v>94092118.428540006</v>
      </c>
      <c r="J14" s="316">
        <f>[8]INDUSTRY!L9</f>
        <v>92137292</v>
      </c>
      <c r="K14" s="316">
        <f>[8]INDUSTRY!M9</f>
        <v>97296149.178531915</v>
      </c>
      <c r="L14" s="316">
        <f>[8]INDUSTRY!N9</f>
        <v>97796360.532148004</v>
      </c>
      <c r="M14" s="316">
        <f>[8]INDUSTRY!O9</f>
        <v>97162762.123586446</v>
      </c>
      <c r="N14" s="316">
        <f>[8]INDUSTRY!P9</f>
        <v>96603019.300968647</v>
      </c>
    </row>
    <row r="15" spans="1:14" ht="15.75" thickBot="1" x14ac:dyDescent="0.3">
      <c r="A15" s="309" t="s">
        <v>16</v>
      </c>
      <c r="B15" s="310">
        <v>2</v>
      </c>
      <c r="C15" s="316">
        <f>[8]INDUSTRY!$E$10</f>
        <v>2947314.4289674195</v>
      </c>
      <c r="D15" s="316">
        <f>[8]INDUSTRY!$F$10</f>
        <v>3667872.9716932252</v>
      </c>
      <c r="E15" s="316">
        <f>[8]INDUSTRY!$G$10</f>
        <v>3877210.455173214</v>
      </c>
      <c r="F15" s="316">
        <f>[8]INDUSTRY!H10</f>
        <v>3806693.8287741933</v>
      </c>
      <c r="G15" s="316">
        <f>[8]INDUSTRY!I10</f>
        <v>4216276.6069939993</v>
      </c>
      <c r="H15" s="316">
        <f>[8]INDUSTRY!J10</f>
        <v>3690278.1911370973</v>
      </c>
      <c r="I15" s="316">
        <f>[8]INDUSTRY!K10</f>
        <v>7268043.9364193324</v>
      </c>
      <c r="J15" s="316">
        <f>[8]INDUSTRY!L10</f>
        <v>7318917</v>
      </c>
      <c r="K15" s="316">
        <f>[8]INDUSTRY!M10</f>
        <v>7489446.5364970965</v>
      </c>
      <c r="L15" s="316">
        <f>[8]INDUSTRY!N10</f>
        <v>7571744.6942520011</v>
      </c>
      <c r="M15" s="316">
        <f>[8]INDUSTRY!O10</f>
        <v>7733165.7274070969</v>
      </c>
      <c r="N15" s="316">
        <f>[8]INDUSTRY!P10</f>
        <v>7759643.4646459995</v>
      </c>
    </row>
    <row r="16" spans="1:14" ht="15.75" thickBot="1" x14ac:dyDescent="0.3">
      <c r="A16" s="309" t="s">
        <v>83</v>
      </c>
      <c r="B16" s="310">
        <v>3</v>
      </c>
      <c r="C16" s="316">
        <f>[8]INDUSTRY!$E$11</f>
        <v>3085055.1427647863</v>
      </c>
      <c r="D16" s="316">
        <f>[8]INDUSTRY!$F$11</f>
        <v>3686934.7533806441</v>
      </c>
      <c r="E16" s="316">
        <f>[8]INDUSTRY!$G$11</f>
        <v>3310663.9426649986</v>
      </c>
      <c r="F16" s="316">
        <f>[8]INDUSTRY!H11</f>
        <v>3075463.3499677419</v>
      </c>
      <c r="G16" s="316">
        <f>[8]INDUSTRY!I11</f>
        <v>3409422.1313157817</v>
      </c>
      <c r="H16" s="316">
        <f>[8]INDUSTRY!J11</f>
        <v>3039807.9027261287</v>
      </c>
      <c r="I16" s="316">
        <f>[8]INDUSTRY!K11</f>
        <v>3402085.7459226665</v>
      </c>
      <c r="J16" s="316">
        <f>[8]INDUSTRY!L11</f>
        <v>4557942</v>
      </c>
      <c r="K16" s="316">
        <f>[8]INDUSTRY!M11</f>
        <v>3205275.126190132</v>
      </c>
      <c r="L16" s="316">
        <f>[8]INDUSTRY!N11</f>
        <v>3480398.1745836721</v>
      </c>
      <c r="M16" s="316">
        <f>[8]INDUSTRY!O11</f>
        <v>3514961.7768949373</v>
      </c>
      <c r="N16" s="316">
        <f>[8]INDUSTRY!P11</f>
        <v>3298718.7885499471</v>
      </c>
    </row>
    <row r="17" spans="1:14" ht="15.75" thickBot="1" x14ac:dyDescent="0.3">
      <c r="A17" s="318" t="s">
        <v>84</v>
      </c>
      <c r="B17" s="319">
        <v>4</v>
      </c>
      <c r="C17" s="320">
        <f t="shared" ref="C17:F17" si="0">SUM(C14:C16)</f>
        <v>98521751.681058988</v>
      </c>
      <c r="D17" s="320">
        <f t="shared" si="0"/>
        <v>97563918.774830297</v>
      </c>
      <c r="E17" s="320">
        <f t="shared" si="0"/>
        <v>97911796.843003213</v>
      </c>
      <c r="F17" s="320">
        <f t="shared" si="0"/>
        <v>98392224.139096782</v>
      </c>
      <c r="G17" s="320">
        <f t="shared" ref="G17:H17" si="1">SUM(G14:G16)</f>
        <v>100403090.94382979</v>
      </c>
      <c r="H17" s="320">
        <f t="shared" si="1"/>
        <v>102250422.72914548</v>
      </c>
      <c r="I17" s="320">
        <f t="shared" ref="I17:K17" si="2">SUM(I14:I16)</f>
        <v>104762248.11088201</v>
      </c>
      <c r="J17" s="320">
        <f t="shared" si="2"/>
        <v>104014151</v>
      </c>
      <c r="K17" s="320">
        <f t="shared" si="2"/>
        <v>107990870.84121914</v>
      </c>
      <c r="L17" s="320">
        <f t="shared" ref="L17:N17" si="3">SUM(L14:L16)</f>
        <v>108848503.40098368</v>
      </c>
      <c r="M17" s="320">
        <f t="shared" si="3"/>
        <v>108410889.62788849</v>
      </c>
      <c r="N17" s="320">
        <f t="shared" si="3"/>
        <v>107661381.55416459</v>
      </c>
    </row>
    <row r="18" spans="1:14" ht="15.75" thickBot="1" x14ac:dyDescent="0.3">
      <c r="A18" s="318" t="s">
        <v>27</v>
      </c>
      <c r="B18" s="319">
        <v>5</v>
      </c>
      <c r="C18" s="320">
        <f t="shared" ref="C18:F18" si="4">0.1*C17</f>
        <v>9852175.1681058984</v>
      </c>
      <c r="D18" s="320">
        <f t="shared" si="4"/>
        <v>9756391.8774830308</v>
      </c>
      <c r="E18" s="320">
        <f t="shared" si="4"/>
        <v>9791179.6843003221</v>
      </c>
      <c r="F18" s="320">
        <f t="shared" si="4"/>
        <v>9839222.4139096793</v>
      </c>
      <c r="G18" s="320">
        <f t="shared" ref="G18:H18" si="5">0.1*G17</f>
        <v>10040309.094382979</v>
      </c>
      <c r="H18" s="320">
        <f t="shared" si="5"/>
        <v>10225042.272914549</v>
      </c>
      <c r="I18" s="320">
        <f t="shared" ref="I18:K18" si="6">0.1*I17</f>
        <v>10476224.811088203</v>
      </c>
      <c r="J18" s="320">
        <f t="shared" si="6"/>
        <v>10401415.100000001</v>
      </c>
      <c r="K18" s="320">
        <f t="shared" si="6"/>
        <v>10799087.084121915</v>
      </c>
      <c r="L18" s="320">
        <f t="shared" ref="L18:N18" si="7">0.1*L17</f>
        <v>10884850.340098368</v>
      </c>
      <c r="M18" s="320">
        <f t="shared" si="7"/>
        <v>10841088.96278885</v>
      </c>
      <c r="N18" s="320">
        <f t="shared" si="7"/>
        <v>10766138.155416459</v>
      </c>
    </row>
    <row r="19" spans="1:14" ht="15.75" thickBot="1" x14ac:dyDescent="0.3">
      <c r="A19" s="318" t="s">
        <v>85</v>
      </c>
      <c r="B19" s="319">
        <v>6</v>
      </c>
      <c r="C19" s="320">
        <f>SUM(C20:C29)</f>
        <v>11346497.568872431</v>
      </c>
      <c r="D19" s="320">
        <f>SUM(D20:D29)</f>
        <v>11297546.890899461</v>
      </c>
      <c r="E19" s="320">
        <f>SUM(E20:E29)</f>
        <v>11375968.279512499</v>
      </c>
      <c r="F19" s="320">
        <f t="shared" ref="F19" si="8">SUM(F20:F29)</f>
        <v>11615351</v>
      </c>
      <c r="G19" s="320">
        <f t="shared" ref="G19:H19" si="9">SUM(G20:G29)</f>
        <v>12269988.224186251</v>
      </c>
      <c r="H19" s="320">
        <f t="shared" si="9"/>
        <v>12359596.489</v>
      </c>
      <c r="I19" s="320">
        <f t="shared" ref="I19:K19" si="10">SUM(I20:I29)</f>
        <v>14258352.146426775</v>
      </c>
      <c r="J19" s="320">
        <f t="shared" si="10"/>
        <v>15007216</v>
      </c>
      <c r="K19" s="320">
        <f t="shared" si="10"/>
        <v>16494685.355735667</v>
      </c>
      <c r="L19" s="320">
        <f t="shared" ref="L19:N19" si="11">SUM(L20:L29)</f>
        <v>16541358.641016454</v>
      </c>
      <c r="M19" s="320">
        <f t="shared" si="11"/>
        <v>16495393.507611997</v>
      </c>
      <c r="N19" s="320">
        <f t="shared" si="11"/>
        <v>15716342.709656451</v>
      </c>
    </row>
    <row r="20" spans="1:14" ht="15.75" thickBot="1" x14ac:dyDescent="0.3">
      <c r="A20" s="309" t="s">
        <v>33</v>
      </c>
      <c r="B20" s="310">
        <v>7</v>
      </c>
      <c r="C20" s="316">
        <f>[8]INDUSTRY!$E$15</f>
        <v>1186411.5623641934</v>
      </c>
      <c r="D20" s="316">
        <f>[8]INDUSTRY!$F$15</f>
        <v>1119125.1637742857</v>
      </c>
      <c r="E20" s="316">
        <f>[8]INDUSTRY!$G$15</f>
        <v>1153628.334492258</v>
      </c>
      <c r="F20" s="316">
        <f>[8]INDUSTRY!H15</f>
        <v>1258141</v>
      </c>
      <c r="G20" s="316">
        <f>[8]INDUSTRY!I15</f>
        <v>1179720.3684064515</v>
      </c>
      <c r="H20" s="316">
        <f>[8]INDUSTRY!J15</f>
        <v>1114210.7437666666</v>
      </c>
      <c r="I20" s="316">
        <f>[8]INDUSTRY!K15</f>
        <v>1092240.8097664516</v>
      </c>
      <c r="J20" s="316">
        <f>[8]INDUSTRY!L15</f>
        <v>1175724</v>
      </c>
      <c r="K20" s="316">
        <f>[8]INDUSTRY!M15</f>
        <v>1153023.8180236667</v>
      </c>
      <c r="L20" s="316">
        <f>[8]INDUSTRY!N15</f>
        <v>1173799.7672593549</v>
      </c>
      <c r="M20" s="316">
        <f>[8]INDUSTRY!O15</f>
        <v>1245807.9623456667</v>
      </c>
      <c r="N20" s="316">
        <f>[8]INDUSTRY!P15</f>
        <v>1361059.1636425809</v>
      </c>
    </row>
    <row r="21" spans="1:14" ht="15.75" thickBot="1" x14ac:dyDescent="0.3">
      <c r="A21" s="309" t="s">
        <v>37</v>
      </c>
      <c r="B21" s="310">
        <v>8</v>
      </c>
      <c r="C21" s="316">
        <f>[8]INDUSTRY!$E$16</f>
        <v>1251142.6000566247</v>
      </c>
      <c r="D21" s="316">
        <f>[8]INDUSTRY!$F$16</f>
        <v>1380579.7699823189</v>
      </c>
      <c r="E21" s="316">
        <f>[8]INDUSTRY!$G$16</f>
        <v>1727879.2159879818</v>
      </c>
      <c r="F21" s="316">
        <f>[8]INDUSTRY!H16</f>
        <v>1777724</v>
      </c>
      <c r="G21" s="316">
        <f>[8]INDUSTRY!I16</f>
        <v>1851012.2493281863</v>
      </c>
      <c r="H21" s="316">
        <f>[8]INDUSTRY!J16</f>
        <v>1856856.7452333334</v>
      </c>
      <c r="I21" s="316">
        <f>[8]INDUSTRY!K16</f>
        <v>3004859.7237570966</v>
      </c>
      <c r="J21" s="316">
        <f>[8]INDUSTRY!L16</f>
        <v>2472169</v>
      </c>
      <c r="K21" s="316">
        <f>[8]INDUSTRY!M16</f>
        <v>2388470.0710453335</v>
      </c>
      <c r="L21" s="316">
        <f>[8]INDUSTRY!N16</f>
        <v>2020109.6802087098</v>
      </c>
      <c r="M21" s="316">
        <f>[8]INDUSTRY!O16</f>
        <v>2313989.545266333</v>
      </c>
      <c r="N21" s="316">
        <f>[8]INDUSTRY!P16</f>
        <v>2331653.6069464516</v>
      </c>
    </row>
    <row r="22" spans="1:14" ht="15.75" thickBot="1" x14ac:dyDescent="0.3">
      <c r="A22" s="309" t="s">
        <v>40</v>
      </c>
      <c r="B22" s="310">
        <v>9</v>
      </c>
      <c r="C22" s="316">
        <f>[8]INDUSTRY!$E$17</f>
        <v>0</v>
      </c>
      <c r="D22" s="316">
        <f>[8]INDUSTRY!$F$17</f>
        <v>0</v>
      </c>
      <c r="E22" s="316">
        <f>[8]INDUSTRY!$G$17</f>
        <v>0</v>
      </c>
      <c r="F22" s="316">
        <f>[8]INDUSTRY!H17</f>
        <v>0</v>
      </c>
      <c r="G22" s="316">
        <f>[8]INDUSTRY!I17</f>
        <v>0</v>
      </c>
      <c r="H22" s="316">
        <f>[8]INDUSTRY!J17</f>
        <v>0</v>
      </c>
      <c r="I22" s="316">
        <f>[8]INDUSTRY!K17</f>
        <v>0</v>
      </c>
      <c r="J22" s="316">
        <f>[8]INDUSTRY!L17</f>
        <v>0</v>
      </c>
      <c r="K22" s="316">
        <f>[8]INDUSTRY!M17</f>
        <v>0</v>
      </c>
      <c r="L22" s="316">
        <f>[8]INDUSTRY!N17</f>
        <v>0</v>
      </c>
      <c r="M22" s="316">
        <f>[8]INDUSTRY!O17</f>
        <v>0</v>
      </c>
      <c r="N22" s="316">
        <f>[8]INDUSTRY!P17</f>
        <v>589210</v>
      </c>
    </row>
    <row r="23" spans="1:14" ht="15.75" thickBot="1" x14ac:dyDescent="0.3">
      <c r="A23" s="309" t="s">
        <v>43</v>
      </c>
      <c r="B23" s="310">
        <v>10</v>
      </c>
      <c r="C23" s="316">
        <f>[8]INDUSTRY!$E$18</f>
        <v>43798</v>
      </c>
      <c r="D23" s="316">
        <f>[8]INDUSTRY!$F$18</f>
        <v>13028</v>
      </c>
      <c r="E23" s="316">
        <f>[8]INDUSTRY!$G$18</f>
        <v>0</v>
      </c>
      <c r="F23" s="316">
        <f>[8]INDUSTRY!H18</f>
        <v>0</v>
      </c>
      <c r="G23" s="316">
        <f>[8]INDUSTRY!I18</f>
        <v>212770</v>
      </c>
      <c r="H23" s="316">
        <f>[8]INDUSTRY!J18</f>
        <v>707497</v>
      </c>
      <c r="I23" s="316">
        <f>[8]INDUSTRY!K18</f>
        <v>1294716</v>
      </c>
      <c r="J23" s="316">
        <f>[8]INDUSTRY!L18</f>
        <v>1990963</v>
      </c>
      <c r="K23" s="316">
        <f>[8]INDUSTRY!M18</f>
        <v>2911645.6666666665</v>
      </c>
      <c r="L23" s="316">
        <f>[8]INDUSTRY!N18</f>
        <v>2388707.4516129033</v>
      </c>
      <c r="M23" s="316">
        <f>[8]INDUSTRY!O18</f>
        <v>1227137.6666666667</v>
      </c>
      <c r="N23" s="316">
        <f>[8]INDUSTRY!P18</f>
        <v>253918.78872935483</v>
      </c>
    </row>
    <row r="24" spans="1:14" ht="15.75" thickBot="1" x14ac:dyDescent="0.3">
      <c r="A24" s="309" t="s">
        <v>46</v>
      </c>
      <c r="B24" s="310">
        <v>11</v>
      </c>
      <c r="C24" s="316">
        <f>[8]INDUSTRY!$E$19</f>
        <v>6418369.4516129037</v>
      </c>
      <c r="D24" s="316">
        <f>[8]INDUSTRY!$F$19</f>
        <v>6275534.6428571427</v>
      </c>
      <c r="E24" s="316">
        <f>[8]INDUSTRY!$G$19</f>
        <v>6100164.8064516131</v>
      </c>
      <c r="F24" s="316">
        <f>[8]INDUSTRY!H19</f>
        <v>6200979</v>
      </c>
      <c r="G24" s="316">
        <f>[8]INDUSTRY!I19</f>
        <v>6798797.8709677421</v>
      </c>
      <c r="H24" s="316">
        <f>[8]INDUSTRY!J19</f>
        <v>6296601</v>
      </c>
      <c r="I24" s="316">
        <f>[8]INDUSTRY!K19</f>
        <v>6532870.4838709682</v>
      </c>
      <c r="J24" s="316">
        <f>[8]INDUSTRY!L19</f>
        <v>7018884</v>
      </c>
      <c r="K24" s="316">
        <f>[8]INDUSTRY!M19</f>
        <v>7645181</v>
      </c>
      <c r="L24" s="316">
        <f>[8]INDUSTRY!N19</f>
        <v>8413634.0322580654</v>
      </c>
      <c r="M24" s="316">
        <f>[8]INDUSTRY!O19</f>
        <v>8985794.3333333321</v>
      </c>
      <c r="N24" s="316">
        <f>[8]INDUSTRY!P19</f>
        <v>8267562.2635645159</v>
      </c>
    </row>
    <row r="25" spans="1:14" ht="15.75" thickBot="1" x14ac:dyDescent="0.3">
      <c r="A25" s="309" t="s">
        <v>49</v>
      </c>
      <c r="B25" s="310">
        <v>12</v>
      </c>
      <c r="C25" s="316">
        <f>[8]INDUSTRY!$E$20</f>
        <v>1667402</v>
      </c>
      <c r="D25" s="316">
        <f>[8]INDUSTRY!$F$20</f>
        <v>1717233</v>
      </c>
      <c r="E25" s="316">
        <f>[8]INDUSTRY!$G$20</f>
        <v>1693955</v>
      </c>
      <c r="F25" s="316">
        <f>[8]INDUSTRY!H20</f>
        <v>1751122</v>
      </c>
      <c r="G25" s="316">
        <f>[8]INDUSTRY!I20</f>
        <v>1736263.1612903227</v>
      </c>
      <c r="H25" s="316">
        <f>[8]INDUSTRY!J20</f>
        <v>1853436</v>
      </c>
      <c r="I25" s="316">
        <f>[8]INDUSTRY!K20</f>
        <v>1966594.8064516129</v>
      </c>
      <c r="J25" s="316">
        <f>[8]INDUSTRY!L20</f>
        <v>1956600</v>
      </c>
      <c r="K25" s="316">
        <f>[8]INDUSTRY!M20</f>
        <v>1997036.9999999998</v>
      </c>
      <c r="L25" s="316">
        <f>[8]INDUSTRY!N20</f>
        <v>2107330.5483870967</v>
      </c>
      <c r="M25" s="316">
        <f>[8]INDUSTRY!O20</f>
        <v>2336339</v>
      </c>
      <c r="N25" s="316">
        <f>[8]INDUSTRY!P20</f>
        <v>2416130.015805806</v>
      </c>
    </row>
    <row r="26" spans="1:14" ht="15.75" thickBot="1" x14ac:dyDescent="0.3">
      <c r="A26" s="309" t="s">
        <v>52</v>
      </c>
      <c r="B26" s="310">
        <v>13</v>
      </c>
      <c r="C26" s="316">
        <f>[8]INDUSTRY!$E$21</f>
        <v>116760.6</v>
      </c>
      <c r="D26" s="316">
        <f>[8]INDUSTRY!$F$21</f>
        <v>116760.6</v>
      </c>
      <c r="E26" s="316">
        <f>[8]INDUSTRY!$G$21</f>
        <v>116760.6</v>
      </c>
      <c r="F26" s="316">
        <f>[8]INDUSTRY!H21</f>
        <v>114014</v>
      </c>
      <c r="G26" s="316">
        <f>[8]INDUSTRY!I21</f>
        <v>113327.8</v>
      </c>
      <c r="H26" s="316">
        <f>[8]INDUSTRY!J21</f>
        <v>113328</v>
      </c>
      <c r="I26" s="316">
        <f>[8]INDUSTRY!K21</f>
        <v>113328</v>
      </c>
      <c r="J26" s="316">
        <f>[8]INDUSTRY!L21</f>
        <v>113328</v>
      </c>
      <c r="K26" s="316">
        <f>[8]INDUSTRY!M21</f>
        <v>113327.8</v>
      </c>
      <c r="L26" s="316">
        <f>[8]INDUSTRY!N21</f>
        <v>81454.483870967742</v>
      </c>
      <c r="M26" s="316">
        <f>[8]INDUSTRY!O21</f>
        <v>75325</v>
      </c>
      <c r="N26" s="316">
        <f>[8]INDUSTRY!P21</f>
        <v>75325</v>
      </c>
    </row>
    <row r="27" spans="1:14" ht="15.75" thickBot="1" x14ac:dyDescent="0.3">
      <c r="A27" s="309" t="s">
        <v>55</v>
      </c>
      <c r="B27" s="310">
        <v>14</v>
      </c>
      <c r="C27" s="316">
        <f>[8]INDUSTRY!$E$22</f>
        <v>21000</v>
      </c>
      <c r="D27" s="316">
        <f>[8]INDUSTRY!$F$22</f>
        <v>21000</v>
      </c>
      <c r="E27" s="316">
        <f>[8]INDUSTRY!$G$22</f>
        <v>21000</v>
      </c>
      <c r="F27" s="316">
        <f>[8]INDUSTRY!H22</f>
        <v>21000</v>
      </c>
      <c r="G27" s="316">
        <f>[8]INDUSTRY!I22</f>
        <v>21000</v>
      </c>
      <c r="H27" s="316">
        <f>[8]INDUSTRY!J22</f>
        <v>21000</v>
      </c>
      <c r="I27" s="316">
        <f>[8]INDUSTRY!K22</f>
        <v>21000</v>
      </c>
      <c r="J27" s="316">
        <f>[8]INDUSTRY!L22</f>
        <v>21000</v>
      </c>
      <c r="K27" s="316">
        <f>[8]INDUSTRY!M22</f>
        <v>21000</v>
      </c>
      <c r="L27" s="316">
        <f>[8]INDUSTRY!N22</f>
        <v>21000</v>
      </c>
      <c r="M27" s="316">
        <f>[8]INDUSTRY!O22</f>
        <v>21000</v>
      </c>
      <c r="N27" s="316">
        <f>[8]INDUSTRY!P22</f>
        <v>21000</v>
      </c>
    </row>
    <row r="28" spans="1:14" ht="15.75" thickBot="1" x14ac:dyDescent="0.3">
      <c r="A28" s="309" t="s">
        <v>87</v>
      </c>
      <c r="B28" s="310">
        <v>15</v>
      </c>
      <c r="C28" s="316">
        <f>[8]INDUSTRY!$E$24</f>
        <v>0</v>
      </c>
      <c r="D28" s="316">
        <f>[8]INDUSTRY!$F$24</f>
        <v>0</v>
      </c>
      <c r="E28" s="316">
        <f>[8]INDUSTRY!$G$24</f>
        <v>0</v>
      </c>
      <c r="F28" s="316">
        <f>[8]INDUSTRY!H23</f>
        <v>0</v>
      </c>
      <c r="G28" s="316">
        <f>[8]INDUSTRY!I23</f>
        <v>0</v>
      </c>
      <c r="H28" s="316">
        <f>[8]INDUSTRY!J23</f>
        <v>0</v>
      </c>
      <c r="I28" s="316">
        <f>[8]INDUSTRY!K23</f>
        <v>0</v>
      </c>
      <c r="J28" s="316">
        <f>[8]INDUSTRY!L23</f>
        <v>0</v>
      </c>
      <c r="K28" s="316">
        <f>[8]INDUSTRY!M23</f>
        <v>0</v>
      </c>
      <c r="L28" s="316">
        <f>[8]INDUSTRY!N23</f>
        <v>0</v>
      </c>
      <c r="M28" s="316">
        <f>[8]INDUSTRY!O23</f>
        <v>0</v>
      </c>
      <c r="N28" s="316">
        <f>[8]INDUSTRY!P23</f>
        <v>0</v>
      </c>
    </row>
    <row r="29" spans="1:14" ht="15.75" thickBot="1" x14ac:dyDescent="0.3">
      <c r="A29" s="309" t="s">
        <v>86</v>
      </c>
      <c r="B29" s="310">
        <v>16</v>
      </c>
      <c r="C29" s="316">
        <f>[8]INDUSTRY!$E$28</f>
        <v>641613.3548387097</v>
      </c>
      <c r="D29" s="316">
        <f>[8]INDUSTRY!$F$28</f>
        <v>654285.71428571432</v>
      </c>
      <c r="E29" s="316">
        <f>[8]INDUSTRY!$G$28</f>
        <v>562580.32258064521</v>
      </c>
      <c r="F29" s="316">
        <f>[8]INDUSTRY!H28</f>
        <v>492371</v>
      </c>
      <c r="G29" s="316">
        <f>[8]INDUSTRY!I28</f>
        <v>357096.77419354836</v>
      </c>
      <c r="H29" s="316">
        <f>[8]INDUSTRY!J28</f>
        <v>396667</v>
      </c>
      <c r="I29" s="316">
        <f>[8]INDUSTRY!K28</f>
        <v>232742.32258064518</v>
      </c>
      <c r="J29" s="316">
        <f>[8]INDUSTRY!L28</f>
        <v>258548</v>
      </c>
      <c r="K29" s="316">
        <f>[8]INDUSTRY!M28</f>
        <v>265000</v>
      </c>
      <c r="L29" s="316">
        <f>[8]INDUSTRY!N28</f>
        <v>335322.67741935485</v>
      </c>
      <c r="M29" s="316">
        <f>[8]INDUSTRY!O28</f>
        <v>290000</v>
      </c>
      <c r="N29" s="316">
        <f>[8]INDUSTRY!P28</f>
        <v>400483.87096774194</v>
      </c>
    </row>
    <row r="30" spans="1:14" ht="15.75" thickBot="1" x14ac:dyDescent="0.3">
      <c r="A30" s="309" t="s">
        <v>65</v>
      </c>
      <c r="B30" s="313">
        <v>17</v>
      </c>
      <c r="C30" s="317">
        <f t="shared" ref="C30:F30" si="12">C19-C18</f>
        <v>1494322.4007665329</v>
      </c>
      <c r="D30" s="317">
        <f t="shared" si="12"/>
        <v>1541155.01341643</v>
      </c>
      <c r="E30" s="317">
        <f t="shared" si="12"/>
        <v>1584788.5952121764</v>
      </c>
      <c r="F30" s="317">
        <f t="shared" si="12"/>
        <v>1776128.5860903207</v>
      </c>
      <c r="G30" s="317">
        <f t="shared" ref="G30:H30" si="13">G19-G18</f>
        <v>2229679.129803272</v>
      </c>
      <c r="H30" s="317">
        <f t="shared" si="13"/>
        <v>2134554.2160854507</v>
      </c>
      <c r="I30" s="317">
        <f t="shared" ref="I30:K30" si="14">I19-I18</f>
        <v>3782127.335338572</v>
      </c>
      <c r="J30" s="317">
        <f t="shared" si="14"/>
        <v>4605800.8999999985</v>
      </c>
      <c r="K30" s="317">
        <f t="shared" si="14"/>
        <v>5695598.2716137525</v>
      </c>
      <c r="L30" s="317">
        <f t="shared" ref="L30:N30" si="15">L19-L18</f>
        <v>5656508.3009180855</v>
      </c>
      <c r="M30" s="317">
        <f t="shared" si="15"/>
        <v>5654304.5448231474</v>
      </c>
      <c r="N30" s="317">
        <f t="shared" si="15"/>
        <v>4950204.5542399921</v>
      </c>
    </row>
    <row r="31" spans="1:14" ht="15.75" thickBot="1" x14ac:dyDescent="0.3">
      <c r="A31" s="309" t="s">
        <v>66</v>
      </c>
      <c r="B31" s="315">
        <v>18</v>
      </c>
      <c r="C31" s="316"/>
      <c r="D31" s="316">
        <f>[6]INDUSTRY!$F$30</f>
        <v>0</v>
      </c>
      <c r="E31" s="316">
        <f>[6]INDUSTRY!$G$30</f>
        <v>0</v>
      </c>
      <c r="F31" s="316">
        <f>[6]INDUSTRY!$H$30</f>
        <v>0</v>
      </c>
      <c r="G31" s="316">
        <f>[6]INDUSTRY!$H$30</f>
        <v>0</v>
      </c>
      <c r="H31" s="316">
        <f>[6]INDUSTRY!$H$30</f>
        <v>0</v>
      </c>
      <c r="I31" s="316">
        <f>[6]INDUSTRY!$H$30</f>
        <v>0</v>
      </c>
      <c r="J31" s="316">
        <f>[6]INDUSTRY!$H$30</f>
        <v>0</v>
      </c>
      <c r="K31" s="316">
        <f>[6]INDUSTRY!$H$30</f>
        <v>0</v>
      </c>
      <c r="L31" s="316">
        <f>[6]INDUSTRY!$H$30</f>
        <v>0</v>
      </c>
      <c r="M31" s="316">
        <f>[6]INDUSTRY!$H$30</f>
        <v>0</v>
      </c>
      <c r="N31" s="316">
        <f>[6]INDUSTRY!$H$30</f>
        <v>0</v>
      </c>
    </row>
  </sheetData>
  <mergeCells count="22">
    <mergeCell ref="M12:M13"/>
    <mergeCell ref="H12:H13"/>
    <mergeCell ref="I12:I13"/>
    <mergeCell ref="J12:J13"/>
    <mergeCell ref="K12:K13"/>
    <mergeCell ref="L12:L13"/>
    <mergeCell ref="A7:N7"/>
    <mergeCell ref="A8:N8"/>
    <mergeCell ref="A9:N9"/>
    <mergeCell ref="C10:N10"/>
    <mergeCell ref="A11:A13"/>
    <mergeCell ref="B11:B13"/>
    <mergeCell ref="C11:E11"/>
    <mergeCell ref="F11:H11"/>
    <mergeCell ref="I11:K11"/>
    <mergeCell ref="L11:N11"/>
    <mergeCell ref="N12:N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38" orientation="portrait" r:id="rId1"/>
  <headerFooter>
    <oddFooter>&amp;L_x000D_&amp;1#&amp;"Calibri"&amp;10&amp;K000000 Office Use Only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31"/>
  <sheetViews>
    <sheetView topLeftCell="A7" zoomScale="89" zoomScaleNormal="89" workbookViewId="0">
      <selection activeCell="A7" sqref="A1:XFD1048576"/>
    </sheetView>
  </sheetViews>
  <sheetFormatPr defaultRowHeight="15" x14ac:dyDescent="0.25"/>
  <cols>
    <col min="1" max="1" width="79.5703125" customWidth="1"/>
    <col min="3" max="3" width="14.7109375" customWidth="1"/>
    <col min="4" max="5" width="15.28515625" customWidth="1"/>
    <col min="6" max="6" width="13.140625" customWidth="1"/>
    <col min="7" max="7" width="13.7109375" customWidth="1"/>
    <col min="8" max="8" width="14.28515625" customWidth="1"/>
    <col min="9" max="9" width="13.28515625" customWidth="1"/>
    <col min="10" max="10" width="13.7109375" customWidth="1"/>
    <col min="11" max="11" width="13.28515625" customWidth="1"/>
    <col min="12" max="14" width="13.42578125" bestFit="1" customWidth="1"/>
  </cols>
  <sheetData>
    <row r="2" spans="1:14" x14ac:dyDescent="0.2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8.75" x14ac:dyDescent="0.3">
      <c r="A3" s="32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25">
      <c r="A6" s="288"/>
      <c r="B6" s="288"/>
      <c r="C6" s="288"/>
      <c r="D6" s="288"/>
      <c r="E6" s="289"/>
      <c r="F6" s="288"/>
      <c r="G6" s="288"/>
      <c r="H6" s="288"/>
      <c r="I6" s="288"/>
      <c r="J6" s="288"/>
      <c r="K6" s="288"/>
      <c r="L6" s="288"/>
      <c r="M6" s="288"/>
      <c r="N6" s="288"/>
    </row>
    <row r="7" spans="1:14" ht="15.75" x14ac:dyDescent="0.25">
      <c r="A7" s="448" t="s">
        <v>90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1:14" ht="15.75" x14ac:dyDescent="0.25">
      <c r="A8" s="447" t="s">
        <v>99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</row>
    <row r="9" spans="1:14" ht="15.75" x14ac:dyDescent="0.25">
      <c r="A9" s="447" t="s">
        <v>103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6.5" thickBot="1" x14ac:dyDescent="0.3">
      <c r="A10" s="29"/>
      <c r="B10" s="28"/>
      <c r="C10" s="392" t="s">
        <v>0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</row>
    <row r="11" spans="1:14" ht="15.75" thickBot="1" x14ac:dyDescent="0.3">
      <c r="A11" s="433"/>
      <c r="B11" s="435" t="s">
        <v>67</v>
      </c>
      <c r="C11" s="438" t="s">
        <v>92</v>
      </c>
      <c r="D11" s="439"/>
      <c r="E11" s="439"/>
      <c r="F11" s="438" t="s">
        <v>93</v>
      </c>
      <c r="G11" s="439"/>
      <c r="H11" s="440"/>
      <c r="I11" s="438" t="s">
        <v>94</v>
      </c>
      <c r="J11" s="439"/>
      <c r="K11" s="440"/>
      <c r="L11" s="439" t="s">
        <v>95</v>
      </c>
      <c r="M11" s="439"/>
      <c r="N11" s="440"/>
    </row>
    <row r="12" spans="1:14" x14ac:dyDescent="0.25">
      <c r="A12" s="434"/>
      <c r="B12" s="436"/>
      <c r="C12" s="441">
        <v>42035</v>
      </c>
      <c r="D12" s="441">
        <v>42063</v>
      </c>
      <c r="E12" s="441">
        <v>42094</v>
      </c>
      <c r="F12" s="441">
        <v>42124</v>
      </c>
      <c r="G12" s="441">
        <v>42155</v>
      </c>
      <c r="H12" s="441">
        <v>42185</v>
      </c>
      <c r="I12" s="445">
        <v>42216</v>
      </c>
      <c r="J12" s="441">
        <v>42247</v>
      </c>
      <c r="K12" s="441">
        <v>42277</v>
      </c>
      <c r="L12" s="441">
        <v>42308</v>
      </c>
      <c r="M12" s="441">
        <v>42338</v>
      </c>
      <c r="N12" s="443">
        <v>42369</v>
      </c>
    </row>
    <row r="13" spans="1:14" ht="15.75" thickBot="1" x14ac:dyDescent="0.3">
      <c r="A13" s="434"/>
      <c r="B13" s="437"/>
      <c r="C13" s="442"/>
      <c r="D13" s="442"/>
      <c r="E13" s="442"/>
      <c r="F13" s="442"/>
      <c r="G13" s="442"/>
      <c r="H13" s="442"/>
      <c r="I13" s="446"/>
      <c r="J13" s="442"/>
      <c r="K13" s="442"/>
      <c r="L13" s="442"/>
      <c r="M13" s="442"/>
      <c r="N13" s="444"/>
    </row>
    <row r="14" spans="1:14" ht="15.75" thickBot="1" x14ac:dyDescent="0.3">
      <c r="A14" s="306" t="s">
        <v>12</v>
      </c>
      <c r="B14" s="307">
        <v>1</v>
      </c>
      <c r="C14" s="316">
        <f>[9]INDUSTRY!$E$9</f>
        <v>98839785.490189597</v>
      </c>
      <c r="D14" s="316">
        <f>[9]INDUSTRY!$F$9</f>
        <v>96990033.629730314</v>
      </c>
      <c r="E14" s="316">
        <f>[9]INDUSTRY!$G$9</f>
        <v>97059926.547231078</v>
      </c>
      <c r="F14" s="316">
        <f>[9]INDUSTRY!$H$9</f>
        <v>97539208.100317553</v>
      </c>
      <c r="G14" s="316">
        <f>[9]INDUSTRY!$I$9</f>
        <v>98340805.267268658</v>
      </c>
      <c r="H14" s="316">
        <f>[9]INDUSTRY!$J$9</f>
        <v>97559747.570104226</v>
      </c>
      <c r="I14" s="316">
        <f>[9]INDUSTRY!$K$9</f>
        <v>98063056.870622009</v>
      </c>
      <c r="J14" s="316">
        <f>[9]INDUSTRY!$L$9</f>
        <v>99721393.306997359</v>
      </c>
      <c r="K14" s="316">
        <f>[9]INDUSTRY!$M$9</f>
        <v>101515713.73132741</v>
      </c>
      <c r="L14" s="316">
        <f>[9]INDUSTRY!$N$9</f>
        <v>101697702.0800205</v>
      </c>
      <c r="M14" s="316">
        <f>[9]INDUSTRY!$O$9</f>
        <v>101630954.23041984</v>
      </c>
      <c r="N14" s="316">
        <f>[9]INDUSTRY!$P$9</f>
        <v>102757684.02818407</v>
      </c>
    </row>
    <row r="15" spans="1:14" ht="15.75" thickBot="1" x14ac:dyDescent="0.3">
      <c r="A15" s="309" t="s">
        <v>16</v>
      </c>
      <c r="B15" s="310">
        <v>2</v>
      </c>
      <c r="C15" s="316">
        <f>[9]INDUSTRY!$E$10</f>
        <v>7948287.2468851618</v>
      </c>
      <c r="D15" s="316">
        <f>[9]INDUSTRY!$F$10</f>
        <v>8316107.0732558062</v>
      </c>
      <c r="E15" s="316">
        <f>[9]INDUSTRY!$G$10</f>
        <v>8583053.1214814279</v>
      </c>
      <c r="F15" s="316">
        <f>[9]INDUSTRY!$H$10</f>
        <v>8190166.855475802</v>
      </c>
      <c r="G15" s="316">
        <f>[9]INDUSTRY!$I$10</f>
        <v>8239258.3983883318</v>
      </c>
      <c r="H15" s="316">
        <f>[9]INDUSTRY!$J$10</f>
        <v>8212219.6893251622</v>
      </c>
      <c r="I15" s="316">
        <f>[9]INDUSTRY!$K$10</f>
        <v>8299881.4488206673</v>
      </c>
      <c r="J15" s="316">
        <f>[9]INDUSTRY!$L$10</f>
        <v>8254664.0923206434</v>
      </c>
      <c r="K15" s="316">
        <f>[9]INDUSTRY!$M$10</f>
        <v>9043219.0881093554</v>
      </c>
      <c r="L15" s="316">
        <f>[9]INDUSTRY!$N$10</f>
        <v>9044265.5031749699</v>
      </c>
      <c r="M15" s="316">
        <f>[9]INDUSTRY!$O$10</f>
        <v>9012592.6424219348</v>
      </c>
      <c r="N15" s="316">
        <f>[9]INDUSTRY!$P$10</f>
        <v>8946311.8409882262</v>
      </c>
    </row>
    <row r="16" spans="1:14" ht="15.75" thickBot="1" x14ac:dyDescent="0.3">
      <c r="A16" s="309" t="s">
        <v>83</v>
      </c>
      <c r="B16" s="310">
        <v>3</v>
      </c>
      <c r="C16" s="316">
        <f>[9]INDUSTRY!$E$11</f>
        <v>3154379.091394519</v>
      </c>
      <c r="D16" s="316">
        <f>[9]INDUSTRY!$F$11</f>
        <v>2544038.8641287098</v>
      </c>
      <c r="E16" s="316">
        <f>[9]INDUSTRY!$G$11</f>
        <v>3433949.23655</v>
      </c>
      <c r="F16" s="316">
        <f>[9]INDUSTRY!$H$11</f>
        <v>3510527.1272817715</v>
      </c>
      <c r="G16" s="316">
        <f>[9]INDUSTRY!$I$11</f>
        <v>2588276.1867272388</v>
      </c>
      <c r="H16" s="316">
        <f>[9]INDUSTRY!$J$11</f>
        <v>3199198.2539666924</v>
      </c>
      <c r="I16" s="316">
        <f>[9]INDUSTRY!$K$11</f>
        <v>3620743.6526767891</v>
      </c>
      <c r="J16" s="316">
        <f>[9]INDUSTRY!$L$11</f>
        <v>3264083.5241971351</v>
      </c>
      <c r="K16" s="316">
        <f>[9]INDUSTRY!$M$11</f>
        <v>3831050.9840022735</v>
      </c>
      <c r="L16" s="316">
        <f>[9]INDUSTRY!$N$11</f>
        <v>4649646.523225992</v>
      </c>
      <c r="M16" s="316">
        <f>[9]INDUSTRY!$O$11</f>
        <v>3840202.1125487019</v>
      </c>
      <c r="N16" s="316">
        <f>[9]INDUSTRY!$P$11</f>
        <v>3813448.3404862643</v>
      </c>
    </row>
    <row r="17" spans="1:14" ht="15.75" thickBot="1" x14ac:dyDescent="0.3">
      <c r="A17" s="318" t="s">
        <v>84</v>
      </c>
      <c r="B17" s="319">
        <v>4</v>
      </c>
      <c r="C17" s="320">
        <f t="shared" ref="C17" si="0">SUM(C14:C16)</f>
        <v>109942451.82846928</v>
      </c>
      <c r="D17" s="320">
        <f t="shared" ref="D17:E17" si="1">SUM(D14:D16)</f>
        <v>107850179.56711483</v>
      </c>
      <c r="E17" s="320">
        <f t="shared" si="1"/>
        <v>109076928.90526251</v>
      </c>
      <c r="F17" s="320">
        <f t="shared" ref="F17:H17" si="2">SUM(F14:F16)</f>
        <v>109239902.08307512</v>
      </c>
      <c r="G17" s="320">
        <f t="shared" si="2"/>
        <v>109168339.85238422</v>
      </c>
      <c r="H17" s="320">
        <f t="shared" si="2"/>
        <v>108971165.51339608</v>
      </c>
      <c r="I17" s="320">
        <f t="shared" ref="I17:K17" si="3">SUM(I14:I16)</f>
        <v>109983681.97211947</v>
      </c>
      <c r="J17" s="320">
        <f t="shared" si="3"/>
        <v>111240140.92351514</v>
      </c>
      <c r="K17" s="320">
        <f t="shared" si="3"/>
        <v>114389983.80343905</v>
      </c>
      <c r="L17" s="320">
        <f t="shared" ref="L17:N17" si="4">SUM(L14:L16)</f>
        <v>115391614.10642147</v>
      </c>
      <c r="M17" s="320">
        <f t="shared" si="4"/>
        <v>114483748.98539048</v>
      </c>
      <c r="N17" s="320">
        <f t="shared" si="4"/>
        <v>115517444.20965856</v>
      </c>
    </row>
    <row r="18" spans="1:14" ht="15.75" thickBot="1" x14ac:dyDescent="0.3">
      <c r="A18" s="318" t="s">
        <v>27</v>
      </c>
      <c r="B18" s="319">
        <v>5</v>
      </c>
      <c r="C18" s="320">
        <f t="shared" ref="C18" si="5">0.1*C17</f>
        <v>10994245.182846928</v>
      </c>
      <c r="D18" s="320">
        <f t="shared" ref="D18:E18" si="6">0.1*D17</f>
        <v>10785017.956711484</v>
      </c>
      <c r="E18" s="320">
        <f t="shared" si="6"/>
        <v>10907692.890526252</v>
      </c>
      <c r="F18" s="320">
        <f t="shared" ref="F18:H18" si="7">0.1*F17</f>
        <v>10923990.208307512</v>
      </c>
      <c r="G18" s="320">
        <f t="shared" si="7"/>
        <v>10916833.985238424</v>
      </c>
      <c r="H18" s="320">
        <f t="shared" si="7"/>
        <v>10897116.55133961</v>
      </c>
      <c r="I18" s="320">
        <f t="shared" ref="I18:K18" si="8">0.1*I17</f>
        <v>10998368.197211947</v>
      </c>
      <c r="J18" s="320">
        <f t="shared" si="8"/>
        <v>11124014.092351515</v>
      </c>
      <c r="K18" s="320">
        <f t="shared" si="8"/>
        <v>11438998.380343907</v>
      </c>
      <c r="L18" s="320">
        <f t="shared" ref="L18:N18" si="9">0.1*L17</f>
        <v>11539161.410642147</v>
      </c>
      <c r="M18" s="320">
        <f t="shared" si="9"/>
        <v>11448374.89853905</v>
      </c>
      <c r="N18" s="320">
        <f t="shared" si="9"/>
        <v>11551744.420965858</v>
      </c>
    </row>
    <row r="19" spans="1:14" ht="15.75" thickBot="1" x14ac:dyDescent="0.3">
      <c r="A19" s="318" t="s">
        <v>85</v>
      </c>
      <c r="B19" s="319">
        <v>6</v>
      </c>
      <c r="C19" s="320">
        <f>SUM(C20:C29)</f>
        <v>14385920.441155655</v>
      </c>
      <c r="D19" s="320">
        <f t="shared" ref="D19:E19" si="10">SUM(D20:D29)</f>
        <v>14436348.41967083</v>
      </c>
      <c r="E19" s="320">
        <f t="shared" si="10"/>
        <v>16349414.41527161</v>
      </c>
      <c r="F19" s="320">
        <f t="shared" ref="F19:H19" si="11">SUM(F20:F29)</f>
        <v>17552180.921378594</v>
      </c>
      <c r="G19" s="320">
        <f t="shared" si="11"/>
        <v>17134074.120397259</v>
      </c>
      <c r="H19" s="320">
        <f t="shared" si="11"/>
        <v>17218771.551826917</v>
      </c>
      <c r="I19" s="320">
        <f t="shared" ref="I19:K19" si="12">SUM(I20:I29)</f>
        <v>17662869.666176129</v>
      </c>
      <c r="J19" s="320">
        <f t="shared" si="12"/>
        <v>19347055.137519386</v>
      </c>
      <c r="K19" s="320">
        <f t="shared" si="12"/>
        <v>20112774.137759667</v>
      </c>
      <c r="L19" s="320">
        <f t="shared" ref="L19:N19" si="13">SUM(L20:L29)</f>
        <v>19565174.115400504</v>
      </c>
      <c r="M19" s="320">
        <f t="shared" si="13"/>
        <v>18426733.8102885</v>
      </c>
      <c r="N19" s="320">
        <f t="shared" si="13"/>
        <v>18060851.203821935</v>
      </c>
    </row>
    <row r="20" spans="1:14" ht="15.75" thickBot="1" x14ac:dyDescent="0.3">
      <c r="A20" s="309" t="s">
        <v>33</v>
      </c>
      <c r="B20" s="310">
        <v>7</v>
      </c>
      <c r="C20" s="316">
        <f>[9]INDUSTRY!$E$15</f>
        <v>1283452.4757757518</v>
      </c>
      <c r="D20" s="316">
        <f>[9]INDUSTRY!$F$15</f>
        <v>1215396.5919771316</v>
      </c>
      <c r="E20" s="316">
        <f>[9]INDUSTRY!$G$15</f>
        <v>1430653.5278693549</v>
      </c>
      <c r="F20" s="316">
        <f>[9]INDUSTRY!$H$15</f>
        <v>1411270.5044216663</v>
      </c>
      <c r="G20" s="316">
        <f>[9]INDUSTRY!$I$15</f>
        <v>1287960.772588871</v>
      </c>
      <c r="H20" s="316">
        <f>[9]INDUSTRY!$J$15</f>
        <v>1291295.6634943332</v>
      </c>
      <c r="I20" s="316">
        <f>[9]INDUSTRY!$K$15</f>
        <v>1395624.6339906452</v>
      </c>
      <c r="J20" s="316">
        <f>[9]INDUSTRY!$L$15</f>
        <v>1547092.5830717743</v>
      </c>
      <c r="K20" s="316">
        <f>[9]INDUSTRY!$M$15</f>
        <v>1529700.2222843333</v>
      </c>
      <c r="L20" s="316">
        <f>[9]INDUSTRY!$N$15</f>
        <v>1308861.1993840323</v>
      </c>
      <c r="M20" s="316">
        <f>[9]INDUSTRY!$O$15</f>
        <v>1408395.3899268336</v>
      </c>
      <c r="N20" s="316">
        <f>[9]INDUSTRY!$P$15</f>
        <v>1847309.7476580646</v>
      </c>
    </row>
    <row r="21" spans="1:14" ht="15.75" thickBot="1" x14ac:dyDescent="0.3">
      <c r="A21" s="309" t="s">
        <v>37</v>
      </c>
      <c r="B21" s="310">
        <v>8</v>
      </c>
      <c r="C21" s="316">
        <f>[9]INDUSTRY!$E$16</f>
        <v>1320346.4013122581</v>
      </c>
      <c r="D21" s="316">
        <f>[9]INDUSTRY!$F$16</f>
        <v>1335989.046564159</v>
      </c>
      <c r="E21" s="316">
        <f>[9]INDUSTRY!$G$16</f>
        <v>1822631.9547309675</v>
      </c>
      <c r="F21" s="316">
        <f>[9]INDUSTRY!$H$16</f>
        <v>2564329.3476996664</v>
      </c>
      <c r="G21" s="316">
        <f>[9]INDUSTRY!$I$16</f>
        <v>3340985.8875038712</v>
      </c>
      <c r="H21" s="316">
        <f>[9]INDUSTRY!$J$16</f>
        <v>3016276.198231752</v>
      </c>
      <c r="I21" s="316">
        <f>[9]INDUSTRY!$K$16</f>
        <v>2767837.645088709</v>
      </c>
      <c r="J21" s="316">
        <f>[9]INDUSTRY!$L$16</f>
        <v>2689113.5972196367</v>
      </c>
      <c r="K21" s="316">
        <f>[9]INDUSTRY!$M$16</f>
        <v>2988100.5821420001</v>
      </c>
      <c r="L21" s="316">
        <f>[9]INDUSTRY!$N$16</f>
        <v>1973611.4892279641</v>
      </c>
      <c r="M21" s="316">
        <f>[9]INDUSTRY!$O$16</f>
        <v>1796074.9377840001</v>
      </c>
      <c r="N21" s="316">
        <f>[9]INDUSTRY!$P$16</f>
        <v>2171439.2799532255</v>
      </c>
    </row>
    <row r="22" spans="1:14" ht="15.75" thickBot="1" x14ac:dyDescent="0.3">
      <c r="A22" s="309" t="s">
        <v>40</v>
      </c>
      <c r="B22" s="310">
        <v>9</v>
      </c>
      <c r="C22" s="316">
        <f>[9]INDUSTRY!$E$17</f>
        <v>15231.539354838711</v>
      </c>
      <c r="D22" s="316">
        <f>[9]INDUSTRY!$F$17</f>
        <v>1523</v>
      </c>
      <c r="E22" s="316">
        <f>[9]INDUSTRY!$G$17</f>
        <v>32237.041653225806</v>
      </c>
      <c r="F22" s="316">
        <f>[9]INDUSTRY!$H$17</f>
        <v>1179.8761813333335</v>
      </c>
      <c r="G22" s="316">
        <f>[9]INDUSTRY!$I$17</f>
        <v>1061.7935206451616</v>
      </c>
      <c r="H22" s="316">
        <f>[9]INDUSTRY!$J$17</f>
        <v>3328.0448933333337</v>
      </c>
      <c r="I22" s="316">
        <f>[9]INDUSTRY!$K$17</f>
        <v>244</v>
      </c>
      <c r="J22" s="316">
        <f>[9]INDUSTRY!$L$17</f>
        <v>269.02966096774196</v>
      </c>
      <c r="K22" s="316">
        <f>[9]INDUSTRY!$M$17</f>
        <v>5826</v>
      </c>
      <c r="L22" s="316">
        <f>[9]INDUSTRY!$N$17</f>
        <v>137.33660806451618</v>
      </c>
      <c r="M22" s="316">
        <f>[9]INDUSTRY!$O$17</f>
        <v>126.15530899999997</v>
      </c>
      <c r="N22" s="316">
        <f>[9]INDUSTRY!$P$17</f>
        <v>146.13535548387088</v>
      </c>
    </row>
    <row r="23" spans="1:14" ht="15.75" thickBot="1" x14ac:dyDescent="0.3">
      <c r="A23" s="309" t="s">
        <v>43</v>
      </c>
      <c r="B23" s="310">
        <v>10</v>
      </c>
      <c r="C23" s="316">
        <f>[9]INDUSTRY!$E$18</f>
        <v>228266.3548387097</v>
      </c>
      <c r="D23" s="316">
        <f>[9]INDUSTRY!$F$18</f>
        <v>69286</v>
      </c>
      <c r="E23" s="316">
        <f>[9]INDUSTRY!$G$18</f>
        <v>647213.58064516133</v>
      </c>
      <c r="F23" s="316">
        <f>[9]INDUSTRY!$H$18</f>
        <v>1072707</v>
      </c>
      <c r="G23" s="316">
        <f>[9]INDUSTRY!$I$18</f>
        <v>866961.41935483867</v>
      </c>
      <c r="H23" s="316">
        <f>[9]INDUSTRY!$J$18</f>
        <v>1151823.3333333333</v>
      </c>
      <c r="I23" s="316">
        <f>[9]INDUSTRY!$K$18</f>
        <v>1495051.0322580645</v>
      </c>
      <c r="J23" s="316">
        <f>[9]INDUSTRY!$L$18</f>
        <v>1749238.9032258065</v>
      </c>
      <c r="K23" s="316">
        <f>[9]INDUSTRY!$M$18</f>
        <v>1729178.6666666665</v>
      </c>
      <c r="L23" s="316">
        <f>[9]INDUSTRY!$N$18</f>
        <v>1908429.4838709678</v>
      </c>
      <c r="M23" s="316">
        <f>[9]INDUSTRY!$O$18</f>
        <v>963108</v>
      </c>
      <c r="N23" s="316">
        <f>[9]INDUSTRY!$P$18</f>
        <v>12426</v>
      </c>
    </row>
    <row r="24" spans="1:14" ht="15.75" thickBot="1" x14ac:dyDescent="0.3">
      <c r="A24" s="309" t="s">
        <v>46</v>
      </c>
      <c r="B24" s="310">
        <v>11</v>
      </c>
      <c r="C24" s="316">
        <f>[9]INDUSTRY!$E$19</f>
        <v>8459571.7471280638</v>
      </c>
      <c r="D24" s="316">
        <f>[9]INDUSTRY!$F$19</f>
        <v>8754122.4954152536</v>
      </c>
      <c r="E24" s="316">
        <f>[9]INDUSTRY!$G$19</f>
        <v>9411110.4716632236</v>
      </c>
      <c r="F24" s="316">
        <f>[9]INDUSTRY!$H$19</f>
        <v>9471392.2827666663</v>
      </c>
      <c r="G24" s="316">
        <f>[9]INDUSTRY!$I$19</f>
        <v>9373050</v>
      </c>
      <c r="H24" s="316">
        <f>[9]INDUSTRY!$J$19</f>
        <v>9484378.666666666</v>
      </c>
      <c r="I24" s="316">
        <f>[9]INDUSTRY!$K$19</f>
        <v>9517166.6774193551</v>
      </c>
      <c r="J24" s="316">
        <f>[9]INDUSTRY!$L$19</f>
        <v>10090392.612903226</v>
      </c>
      <c r="K24" s="316">
        <f>[9]INDUSTRY!$M$19</f>
        <v>10545755.333333334</v>
      </c>
      <c r="L24" s="316">
        <f>[9]INDUSTRY!$N$19</f>
        <v>10774236.290322581</v>
      </c>
      <c r="M24" s="316">
        <f>[9]INDUSTRY!$O$19</f>
        <v>10465065</v>
      </c>
      <c r="N24" s="316">
        <f>[9]INDUSTRY!$P$19</f>
        <v>10254708.658931289</v>
      </c>
    </row>
    <row r="25" spans="1:14" ht="15.75" thickBot="1" x14ac:dyDescent="0.3">
      <c r="A25" s="309" t="s">
        <v>49</v>
      </c>
      <c r="B25" s="310">
        <v>12</v>
      </c>
      <c r="C25" s="316">
        <f>[9]INDUSTRY!$E$20</f>
        <v>2440926.8057673229</v>
      </c>
      <c r="D25" s="316">
        <f>[9]INDUSTRY!$F$20</f>
        <v>2469446</v>
      </c>
      <c r="E25" s="316">
        <f>[9]INDUSTRY!$G$20</f>
        <v>2504192.8387096776</v>
      </c>
      <c r="F25" s="316">
        <f>[9]INDUSTRY!$H$20</f>
        <v>2552438.4749402613</v>
      </c>
      <c r="G25" s="316">
        <f>[9]INDUSTRY!$I$20</f>
        <v>1903871.8925903225</v>
      </c>
      <c r="H25" s="316">
        <f>[9]INDUSTRY!$J$20</f>
        <v>1922016.2329375001</v>
      </c>
      <c r="I25" s="316">
        <f>[9]INDUSTRY!$K$20</f>
        <v>2038569</v>
      </c>
      <c r="J25" s="316">
        <f>[9]INDUSTRY!$L$20</f>
        <v>2747093.5654514111</v>
      </c>
      <c r="K25" s="316">
        <f>[9]INDUSTRY!$M$20</f>
        <v>2769048.333333333</v>
      </c>
      <c r="L25" s="316">
        <f>[9]INDUSTRY!$N$20</f>
        <v>2935479.8792588711</v>
      </c>
      <c r="M25" s="316">
        <f>[9]INDUSTRY!$O$20</f>
        <v>3274234.9802000001</v>
      </c>
      <c r="N25" s="316">
        <f>[9]INDUSTRY!$P$20</f>
        <v>3367296.5611209678</v>
      </c>
    </row>
    <row r="26" spans="1:14" ht="15.75" thickBot="1" x14ac:dyDescent="0.3">
      <c r="A26" s="309" t="s">
        <v>52</v>
      </c>
      <c r="B26" s="310">
        <v>13</v>
      </c>
      <c r="C26" s="316">
        <f>[9]INDUSTRY!$E$21</f>
        <v>75325</v>
      </c>
      <c r="D26" s="316">
        <f>[9]INDUSTRY!$F$21</f>
        <v>75325</v>
      </c>
      <c r="E26" s="316">
        <f>[9]INDUSTRY!$G$21</f>
        <v>75325</v>
      </c>
      <c r="F26" s="316">
        <f>[9]INDUSTRY!$H$21</f>
        <v>75325</v>
      </c>
      <c r="G26" s="316">
        <f>[9]INDUSTRY!$I$21</f>
        <v>73671.774193548379</v>
      </c>
      <c r="H26" s="316">
        <f>[9]INDUSTRY!$J$21</f>
        <v>73685</v>
      </c>
      <c r="I26" s="316">
        <f>[9]INDUSTRY!$K$21</f>
        <v>73275</v>
      </c>
      <c r="J26" s="316">
        <f>[9]INDUSTRY!$L$21</f>
        <v>73275</v>
      </c>
      <c r="K26" s="316">
        <f>[9]INDUSTRY!$M$21</f>
        <v>73275</v>
      </c>
      <c r="L26" s="316">
        <f>[9]INDUSTRY!$N$21</f>
        <v>71225</v>
      </c>
      <c r="M26" s="316">
        <f>[9]INDUSTRY!$O$21</f>
        <v>71225</v>
      </c>
      <c r="N26" s="316">
        <f>[9]INDUSTRY!$P$21</f>
        <v>71225</v>
      </c>
    </row>
    <row r="27" spans="1:14" ht="15.75" thickBot="1" x14ac:dyDescent="0.3">
      <c r="A27" s="309" t="s">
        <v>55</v>
      </c>
      <c r="B27" s="310">
        <v>14</v>
      </c>
      <c r="C27" s="316">
        <f>[9]INDUSTRY!$E$22</f>
        <v>21000</v>
      </c>
      <c r="D27" s="316">
        <f>[9]INDUSTRY!$F$22</f>
        <v>21000</v>
      </c>
      <c r="E27" s="316">
        <f>[9]INDUSTRY!$G$22</f>
        <v>21000</v>
      </c>
      <c r="F27" s="316">
        <f>[9]INDUSTRY!$H$22</f>
        <v>21000</v>
      </c>
      <c r="G27" s="316">
        <f>[9]INDUSTRY!$I$22</f>
        <v>21000</v>
      </c>
      <c r="H27" s="316">
        <f>[9]INDUSTRY!$J$22</f>
        <v>21000</v>
      </c>
      <c r="I27" s="316">
        <f>[9]INDUSTRY!$K$22</f>
        <v>21000</v>
      </c>
      <c r="J27" s="316">
        <f>[9]INDUSTRY!$L$22</f>
        <v>21000</v>
      </c>
      <c r="K27" s="316">
        <f>[9]INDUSTRY!$M$22</f>
        <v>21000</v>
      </c>
      <c r="L27" s="316">
        <f>[9]INDUSTRY!$N$22</f>
        <v>21000</v>
      </c>
      <c r="M27" s="316">
        <f>[9]INDUSTRY!$O$22</f>
        <v>21000</v>
      </c>
      <c r="N27" s="316">
        <f>[9]INDUSTRY!$P$22</f>
        <v>21000</v>
      </c>
    </row>
    <row r="28" spans="1:14" ht="15.75" thickBot="1" x14ac:dyDescent="0.3">
      <c r="A28" s="309" t="s">
        <v>87</v>
      </c>
      <c r="B28" s="310">
        <v>15</v>
      </c>
      <c r="C28" s="316">
        <f>[9]INDUSTRY!$E$24</f>
        <v>0</v>
      </c>
      <c r="D28" s="316">
        <f>[9]INDUSTRY!$F$24</f>
        <v>42857</v>
      </c>
      <c r="E28" s="316">
        <f>[9]INDUSTRY!$G$24</f>
        <v>0</v>
      </c>
      <c r="F28" s="316">
        <f>[9]INDUSTRY!$H$24</f>
        <v>0</v>
      </c>
      <c r="G28" s="316">
        <f>[9]INDUSTRY!$I$24</f>
        <v>0</v>
      </c>
      <c r="H28" s="316">
        <f>[9]INDUSTRY!$J$24</f>
        <v>0</v>
      </c>
      <c r="I28" s="316">
        <f>[9]INDUSTRY!$K$24</f>
        <v>0</v>
      </c>
      <c r="J28" s="316">
        <f>[9]INDUSTRY!$L$24</f>
        <v>0</v>
      </c>
      <c r="K28" s="316">
        <f>[9]INDUSTRY!$M$24</f>
        <v>0</v>
      </c>
      <c r="L28" s="316">
        <f>[9]INDUSTRY!$N$24</f>
        <v>0</v>
      </c>
      <c r="M28" s="316">
        <f>[9]INDUSTRY!$O$24</f>
        <v>0</v>
      </c>
      <c r="N28" s="316">
        <f>[9]INDUSTRY!$P$24</f>
        <v>0</v>
      </c>
    </row>
    <row r="29" spans="1:14" ht="15.75" thickBot="1" x14ac:dyDescent="0.3">
      <c r="A29" s="309" t="s">
        <v>86</v>
      </c>
      <c r="B29" s="310">
        <v>16</v>
      </c>
      <c r="C29" s="316">
        <f>[9]INDUSTRY!$E$28</f>
        <v>541800.1169787097</v>
      </c>
      <c r="D29" s="316">
        <f>[9]INDUSTRY!$F$28</f>
        <v>451403.28571428574</v>
      </c>
      <c r="E29" s="316">
        <f>[9]INDUSTRY!$G$28</f>
        <v>405050</v>
      </c>
      <c r="F29" s="316">
        <f>[9]INDUSTRY!$H$28</f>
        <v>382538.43536900001</v>
      </c>
      <c r="G29" s="316">
        <f>[9]INDUSTRY!$I$28</f>
        <v>265510.58064516133</v>
      </c>
      <c r="H29" s="316">
        <f>[9]INDUSTRY!$J$28</f>
        <v>254968.41227000003</v>
      </c>
      <c r="I29" s="316">
        <f>[9]INDUSTRY!$K$28</f>
        <v>354101.67741935485</v>
      </c>
      <c r="J29" s="316">
        <f>[9]INDUSTRY!$L$28</f>
        <v>429579.84598656249</v>
      </c>
      <c r="K29" s="316">
        <f>[9]INDUSTRY!$M$28</f>
        <v>450890</v>
      </c>
      <c r="L29" s="316">
        <f>[9]INDUSTRY!$N$28</f>
        <v>572193.43672802416</v>
      </c>
      <c r="M29" s="316">
        <f>[9]INDUSTRY!$O$28</f>
        <v>427504.34706866666</v>
      </c>
      <c r="N29" s="316">
        <f>[9]INDUSTRY!$P$28</f>
        <v>315299.82080290327</v>
      </c>
    </row>
    <row r="30" spans="1:14" ht="15.75" thickBot="1" x14ac:dyDescent="0.3">
      <c r="A30" s="309" t="s">
        <v>65</v>
      </c>
      <c r="B30" s="313">
        <v>17</v>
      </c>
      <c r="C30" s="317">
        <f t="shared" ref="C30" si="14">C19-C18</f>
        <v>3391675.2583087273</v>
      </c>
      <c r="D30" s="317">
        <f t="shared" ref="D30:E30" si="15">D19-D18</f>
        <v>3651330.4629593454</v>
      </c>
      <c r="E30" s="317">
        <f t="shared" si="15"/>
        <v>5441721.5247453582</v>
      </c>
      <c r="F30" s="317">
        <f t="shared" ref="F30:H30" si="16">F19-F18</f>
        <v>6628190.7130710818</v>
      </c>
      <c r="G30" s="317">
        <f t="shared" si="16"/>
        <v>6217240.135158835</v>
      </c>
      <c r="H30" s="317">
        <f t="shared" si="16"/>
        <v>6321655.0004873071</v>
      </c>
      <c r="I30" s="317">
        <f t="shared" ref="I30:J30" si="17">I19-I18</f>
        <v>6664501.4689641818</v>
      </c>
      <c r="J30" s="317">
        <f t="shared" si="17"/>
        <v>8223041.0451678708</v>
      </c>
      <c r="K30" s="317">
        <f>K19-K18</f>
        <v>8673775.7574157603</v>
      </c>
      <c r="L30" s="317">
        <f t="shared" ref="L30:N30" si="18">L19-L18</f>
        <v>8026012.7047583573</v>
      </c>
      <c r="M30" s="317">
        <f t="shared" si="18"/>
        <v>6978358.9117494505</v>
      </c>
      <c r="N30" s="317">
        <f t="shared" si="18"/>
        <v>6509106.782856077</v>
      </c>
    </row>
    <row r="31" spans="1:14" ht="15.75" thickBot="1" x14ac:dyDescent="0.3">
      <c r="A31" s="309" t="s">
        <v>66</v>
      </c>
      <c r="B31" s="315">
        <v>18</v>
      </c>
      <c r="C31" s="316">
        <f>[9]INDUSTRY!$E$30</f>
        <v>68283.422134838722</v>
      </c>
      <c r="D31" s="316">
        <f>[9]INDUSTRY!$F$30</f>
        <v>72427.777255161302</v>
      </c>
      <c r="E31" s="316">
        <f>[9]INDUSTRY!$G$30</f>
        <v>80276.264226774205</v>
      </c>
      <c r="F31" s="316">
        <f>[9]INDUSTRY!$H$30</f>
        <v>66618.734370666658</v>
      </c>
      <c r="G31" s="316">
        <f>[9]INDUSTRY!$I$30</f>
        <v>88241</v>
      </c>
      <c r="H31" s="316">
        <f>[9]INDUSTRY!$J$30</f>
        <v>105858.36993233336</v>
      </c>
      <c r="I31" s="316">
        <f>[9]INDUSTRY!$K$30</f>
        <v>108689</v>
      </c>
      <c r="J31" s="316">
        <f>[9]INDUSTRY!$L$30</f>
        <v>99670</v>
      </c>
      <c r="K31" s="316">
        <f>[9]INDUSTRY!$M$30</f>
        <v>118103</v>
      </c>
      <c r="L31" s="316">
        <f>[9]INDUSTRY!$N$30</f>
        <v>76021</v>
      </c>
      <c r="M31" s="316">
        <f>[9]INDUSTRY!$O$30</f>
        <v>67045.456310666676</v>
      </c>
      <c r="N31" s="316">
        <f>[9]INDUSTRY!$P$30</f>
        <v>91344.509810967749</v>
      </c>
    </row>
  </sheetData>
  <mergeCells count="22">
    <mergeCell ref="A7:N7"/>
    <mergeCell ref="A8:N8"/>
    <mergeCell ref="A9:N9"/>
    <mergeCell ref="C10:N10"/>
    <mergeCell ref="A11:A13"/>
    <mergeCell ref="B11:B13"/>
    <mergeCell ref="C11:E11"/>
    <mergeCell ref="F11:H11"/>
    <mergeCell ref="I11:K11"/>
    <mergeCell ref="L11:N11"/>
    <mergeCell ref="N12:N13"/>
    <mergeCell ref="C12:C13"/>
    <mergeCell ref="D12:D13"/>
    <mergeCell ref="E12:E13"/>
    <mergeCell ref="F12:F13"/>
    <mergeCell ref="G12:G13"/>
    <mergeCell ref="M12:M13"/>
    <mergeCell ref="H12:H13"/>
    <mergeCell ref="I12:I13"/>
    <mergeCell ref="J12:J13"/>
    <mergeCell ref="K12:K13"/>
    <mergeCell ref="L12:L13"/>
  </mergeCells>
  <pageMargins left="0.7" right="0.7" top="0.75" bottom="0.75" header="0.3" footer="0.3"/>
  <pageSetup paperSize="9" scale="72" fitToHeight="0" orientation="landscape" r:id="rId1"/>
  <headerFooter>
    <oddFooter>&amp;L_x000D_&amp;1#&amp;"Calibri"&amp;10&amp;K000000 Office Use Only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O31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2" max="2" width="64.140625" customWidth="1"/>
    <col min="4" max="15" width="12.28515625" bestFit="1" customWidth="1"/>
  </cols>
  <sheetData>
    <row r="2" spans="2:15" x14ac:dyDescent="0.25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2:15" ht="18.75" x14ac:dyDescent="0.3">
      <c r="B3" s="32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2:15" x14ac:dyDescent="0.25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</row>
    <row r="5" spans="2:15" x14ac:dyDescent="0.25"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</row>
    <row r="6" spans="2:15" x14ac:dyDescent="0.25">
      <c r="B6" s="288"/>
      <c r="C6" s="288"/>
      <c r="D6" s="288"/>
      <c r="E6" s="288"/>
      <c r="F6" s="289"/>
      <c r="G6" s="288"/>
      <c r="H6" s="288"/>
      <c r="I6" s="288"/>
      <c r="J6" s="288"/>
      <c r="K6" s="288"/>
      <c r="L6" s="288"/>
      <c r="M6" s="288"/>
      <c r="N6" s="288"/>
      <c r="O6" s="288"/>
    </row>
    <row r="7" spans="2:15" ht="15.75" x14ac:dyDescent="0.25">
      <c r="B7" s="448" t="s">
        <v>90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</row>
    <row r="8" spans="2:15" ht="15.75" x14ac:dyDescent="0.25">
      <c r="B8" s="447" t="s">
        <v>99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</row>
    <row r="9" spans="2:15" ht="15.75" x14ac:dyDescent="0.25">
      <c r="B9" s="447" t="s">
        <v>104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</row>
    <row r="10" spans="2:15" ht="16.5" thickBot="1" x14ac:dyDescent="0.3">
      <c r="B10" s="29"/>
      <c r="C10" s="28"/>
      <c r="D10" s="392" t="s">
        <v>0</v>
      </c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</row>
    <row r="11" spans="2:15" ht="15.75" thickBot="1" x14ac:dyDescent="0.3">
      <c r="B11" s="433"/>
      <c r="C11" s="435" t="s">
        <v>67</v>
      </c>
      <c r="D11" s="438" t="s">
        <v>92</v>
      </c>
      <c r="E11" s="439"/>
      <c r="F11" s="439"/>
      <c r="G11" s="438" t="s">
        <v>93</v>
      </c>
      <c r="H11" s="439"/>
      <c r="I11" s="440"/>
      <c r="J11" s="438" t="s">
        <v>94</v>
      </c>
      <c r="K11" s="439"/>
      <c r="L11" s="440"/>
      <c r="M11" s="439" t="s">
        <v>95</v>
      </c>
      <c r="N11" s="439"/>
      <c r="O11" s="440"/>
    </row>
    <row r="12" spans="2:15" x14ac:dyDescent="0.25">
      <c r="B12" s="434"/>
      <c r="C12" s="436"/>
      <c r="D12" s="441">
        <v>42035</v>
      </c>
      <c r="E12" s="441">
        <v>42063</v>
      </c>
      <c r="F12" s="441">
        <v>42094</v>
      </c>
      <c r="G12" s="441">
        <v>42124</v>
      </c>
      <c r="H12" s="441">
        <v>42155</v>
      </c>
      <c r="I12" s="441">
        <v>42185</v>
      </c>
      <c r="J12" s="445">
        <v>42216</v>
      </c>
      <c r="K12" s="441">
        <v>42247</v>
      </c>
      <c r="L12" s="441">
        <v>42277</v>
      </c>
      <c r="M12" s="441">
        <v>42308</v>
      </c>
      <c r="N12" s="441">
        <v>42338</v>
      </c>
      <c r="O12" s="443">
        <v>42369</v>
      </c>
    </row>
    <row r="13" spans="2:15" ht="15.75" thickBot="1" x14ac:dyDescent="0.3">
      <c r="B13" s="434"/>
      <c r="C13" s="437"/>
      <c r="D13" s="442"/>
      <c r="E13" s="442"/>
      <c r="F13" s="442"/>
      <c r="G13" s="442"/>
      <c r="H13" s="442"/>
      <c r="I13" s="442"/>
      <c r="J13" s="446"/>
      <c r="K13" s="442"/>
      <c r="L13" s="442"/>
      <c r="M13" s="442"/>
      <c r="N13" s="442"/>
      <c r="O13" s="444"/>
    </row>
    <row r="14" spans="2:15" ht="15.75" thickBot="1" x14ac:dyDescent="0.3">
      <c r="B14" s="323" t="s">
        <v>12</v>
      </c>
      <c r="C14" s="307">
        <v>1</v>
      </c>
      <c r="D14" s="316">
        <f>[10]INDUSTRY!$E$9</f>
        <v>102510546.84971148</v>
      </c>
      <c r="E14" s="316">
        <f>[10]INDUSTRY!$F$9</f>
        <v>100228944.30768692</v>
      </c>
      <c r="F14" s="316">
        <f>[10]INDUSTRY!$G$9</f>
        <v>102848341.4662137</v>
      </c>
      <c r="G14" s="316">
        <f>[10]INDUSTRY!$H$9</f>
        <v>105488555.29130928</v>
      </c>
      <c r="H14" s="316">
        <f>[10]INDUSTRY!$I$9</f>
        <v>107545527.93109669</v>
      </c>
      <c r="I14" s="316">
        <f>[10]INDUSTRY!$J$9</f>
        <v>109602179.24323837</v>
      </c>
      <c r="J14" s="316">
        <f>[10]INDUSTRY!$K$9</f>
        <v>111114885.42916901</v>
      </c>
      <c r="K14" s="316">
        <f>[10]INDUSTRY!$L$9</f>
        <v>107702911.99946147</v>
      </c>
      <c r="L14" s="316">
        <f>[10]INDUSTRY!$M$9</f>
        <v>109710872.93887898</v>
      </c>
      <c r="M14" s="316">
        <f>[10]INDUSTRY!$N$9</f>
        <v>109781319.245681</v>
      </c>
      <c r="N14" s="316">
        <f>[10]INDUSTRY!$O$9</f>
        <v>110592009.59655291</v>
      </c>
      <c r="O14" s="316">
        <f>[10]INDUSTRY!$P$9</f>
        <v>112444249.28993499</v>
      </c>
    </row>
    <row r="15" spans="2:15" ht="15.75" thickBot="1" x14ac:dyDescent="0.3">
      <c r="B15" s="312" t="s">
        <v>16</v>
      </c>
      <c r="C15" s="310">
        <v>2</v>
      </c>
      <c r="D15" s="316">
        <f>[10]INDUSTRY!$E$10</f>
        <v>8711365.0734796785</v>
      </c>
      <c r="E15" s="316">
        <f>[10]INDUSTRY!$F$10</f>
        <v>9228418.6548080631</v>
      </c>
      <c r="F15" s="316">
        <f>[10]INDUSTRY!$G$10</f>
        <v>9756799.033006072</v>
      </c>
      <c r="G15" s="316">
        <f>[10]INDUSTRY!$H$10</f>
        <v>8447985.8415432256</v>
      </c>
      <c r="H15" s="316">
        <f>[10]INDUSTRY!$I$10</f>
        <v>8469445.1021806672</v>
      </c>
      <c r="I15" s="316">
        <f>[10]INDUSTRY!$J$10</f>
        <v>8529527.3801170979</v>
      </c>
      <c r="J15" s="316">
        <f>[10]INDUSTRY!$K$10</f>
        <v>8343244.0940069994</v>
      </c>
      <c r="K15" s="316">
        <f>[10]INDUSTRY!$L$10</f>
        <v>9365176.5615835469</v>
      </c>
      <c r="L15" s="316">
        <f>[10]INDUSTRY!$M$10</f>
        <v>9237903.3592535481</v>
      </c>
      <c r="M15" s="316">
        <f>[10]INDUSTRY!$N$10</f>
        <v>9201297.1354786642</v>
      </c>
      <c r="N15" s="316">
        <f>[10]INDUSTRY!$O$10</f>
        <v>9325908.9755867738</v>
      </c>
      <c r="O15" s="316">
        <f>[10]INDUSTRY!$P$10</f>
        <v>8664399.4142293334</v>
      </c>
    </row>
    <row r="16" spans="2:15" ht="15.75" thickBot="1" x14ac:dyDescent="0.3">
      <c r="B16" s="312" t="s">
        <v>83</v>
      </c>
      <c r="C16" s="310">
        <v>3</v>
      </c>
      <c r="D16" s="316">
        <f>[10]INDUSTRY!$E$11</f>
        <v>4729621.4668011954</v>
      </c>
      <c r="E16" s="316">
        <f>[10]INDUSTRY!$F$11</f>
        <v>4026210.5271416102</v>
      </c>
      <c r="F16" s="316">
        <f>[10]INDUSTRY!$G$11</f>
        <v>5076203.4925244488</v>
      </c>
      <c r="G16" s="316">
        <f>[10]INDUSTRY!$H$11</f>
        <v>4499063.7196738711</v>
      </c>
      <c r="H16" s="316">
        <f>[10]INDUSTRY!$I$11</f>
        <v>3414982.1378330002</v>
      </c>
      <c r="I16" s="316">
        <f>[10]INDUSTRY!$J$11</f>
        <v>3404175.6778706419</v>
      </c>
      <c r="J16" s="316">
        <f>[10]INDUSTRY!$K$11</f>
        <v>3464705.254846687</v>
      </c>
      <c r="K16" s="316">
        <f>[10]INDUSTRY!$L$11</f>
        <v>3133785.1929512909</v>
      </c>
      <c r="L16" s="316">
        <f>[10]INDUSTRY!$M$11</f>
        <v>5284605.5778170964</v>
      </c>
      <c r="M16" s="316">
        <f>[10]INDUSTRY!$N$11</f>
        <v>4582123.3838630002</v>
      </c>
      <c r="N16" s="316">
        <f>[10]INDUSTRY!$O$11</f>
        <v>3805593.4732203111</v>
      </c>
      <c r="O16" s="316">
        <f>[10]INDUSTRY!$P$11</f>
        <v>4024905.5027039992</v>
      </c>
    </row>
    <row r="17" spans="2:15" ht="15.75" thickBot="1" x14ac:dyDescent="0.3">
      <c r="B17" s="324" t="s">
        <v>84</v>
      </c>
      <c r="C17" s="319">
        <v>4</v>
      </c>
      <c r="D17" s="320">
        <f t="shared" ref="D17:F17" si="0">SUM(D14:D16)</f>
        <v>115951533.38999236</v>
      </c>
      <c r="E17" s="320">
        <f t="shared" si="0"/>
        <v>113483573.4896366</v>
      </c>
      <c r="F17" s="320">
        <f t="shared" si="0"/>
        <v>117681343.99174422</v>
      </c>
      <c r="G17" s="320">
        <f t="shared" ref="G17:I17" si="1">SUM(G14:G16)</f>
        <v>118435604.85252638</v>
      </c>
      <c r="H17" s="320">
        <f t="shared" si="1"/>
        <v>119429955.17111036</v>
      </c>
      <c r="I17" s="320">
        <f t="shared" si="1"/>
        <v>121535882.30122612</v>
      </c>
      <c r="J17" s="320">
        <f t="shared" ref="J17:L17" si="2">SUM(J14:J16)</f>
        <v>122922834.77802271</v>
      </c>
      <c r="K17" s="320">
        <f t="shared" si="2"/>
        <v>120201873.75399631</v>
      </c>
      <c r="L17" s="320">
        <f t="shared" si="2"/>
        <v>124233381.87594964</v>
      </c>
      <c r="M17" s="320">
        <f t="shared" ref="M17:O17" si="3">SUM(M14:M16)</f>
        <v>123564739.76502267</v>
      </c>
      <c r="N17" s="320">
        <f t="shared" si="3"/>
        <v>123723512.04536</v>
      </c>
      <c r="O17" s="320">
        <f t="shared" si="3"/>
        <v>125133554.20686832</v>
      </c>
    </row>
    <row r="18" spans="2:15" ht="26.25" thickBot="1" x14ac:dyDescent="0.3">
      <c r="B18" s="324" t="s">
        <v>27</v>
      </c>
      <c r="C18" s="319">
        <v>5</v>
      </c>
      <c r="D18" s="320">
        <f t="shared" ref="D18:F18" si="4">0.1*D17</f>
        <v>11595153.338999236</v>
      </c>
      <c r="E18" s="320">
        <f t="shared" si="4"/>
        <v>11348357.348963661</v>
      </c>
      <c r="F18" s="320">
        <f t="shared" si="4"/>
        <v>11768134.399174422</v>
      </c>
      <c r="G18" s="320">
        <f t="shared" ref="G18:I18" si="5">0.1*G17</f>
        <v>11843560.485252639</v>
      </c>
      <c r="H18" s="320">
        <f t="shared" si="5"/>
        <v>11942995.517111037</v>
      </c>
      <c r="I18" s="320">
        <f t="shared" si="5"/>
        <v>12153588.230122613</v>
      </c>
      <c r="J18" s="320">
        <f t="shared" ref="J18:L18" si="6">0.1*J17</f>
        <v>12292283.477802271</v>
      </c>
      <c r="K18" s="320">
        <f t="shared" si="6"/>
        <v>12020187.375399632</v>
      </c>
      <c r="L18" s="320">
        <f t="shared" si="6"/>
        <v>12423338.187594965</v>
      </c>
      <c r="M18" s="320">
        <f t="shared" ref="M18:O18" si="7">0.1*M17</f>
        <v>12356473.976502268</v>
      </c>
      <c r="N18" s="320">
        <f t="shared" si="7"/>
        <v>12372351.204536</v>
      </c>
      <c r="O18" s="320">
        <f t="shared" si="7"/>
        <v>12513355.420686834</v>
      </c>
    </row>
    <row r="19" spans="2:15" ht="26.25" thickBot="1" x14ac:dyDescent="0.3">
      <c r="B19" s="324" t="s">
        <v>85</v>
      </c>
      <c r="C19" s="319">
        <v>6</v>
      </c>
      <c r="D19" s="320">
        <f>SUM(D20:D29)</f>
        <v>16385567.546070486</v>
      </c>
      <c r="E19" s="320">
        <f t="shared" ref="E19:F19" si="8">SUM(E20:E29)</f>
        <v>17738407.030051075</v>
      </c>
      <c r="F19" s="320">
        <f t="shared" si="8"/>
        <v>19680545.777300965</v>
      </c>
      <c r="G19" s="320">
        <f t="shared" ref="G19:I19" si="9">SUM(G20:G29)</f>
        <v>19951307.535960998</v>
      </c>
      <c r="H19" s="320">
        <f t="shared" si="9"/>
        <v>20659061.500069033</v>
      </c>
      <c r="I19" s="320">
        <f t="shared" si="9"/>
        <v>19482057.35375433</v>
      </c>
      <c r="J19" s="320">
        <f t="shared" ref="J19:L19" si="10">SUM(J20:J29)</f>
        <v>20195996.517639674</v>
      </c>
      <c r="K19" s="320">
        <f t="shared" si="10"/>
        <v>20405071.929168206</v>
      </c>
      <c r="L19" s="320">
        <f t="shared" si="10"/>
        <v>19990165.307148002</v>
      </c>
      <c r="M19" s="320">
        <f t="shared" ref="M19:O19" si="11">SUM(M20:M29)</f>
        <v>20213699.821040969</v>
      </c>
      <c r="N19" s="320">
        <f t="shared" si="11"/>
        <v>19929047.665412001</v>
      </c>
      <c r="O19" s="320">
        <f t="shared" si="11"/>
        <v>19089637.839038063</v>
      </c>
    </row>
    <row r="20" spans="2:15" ht="15.75" thickBot="1" x14ac:dyDescent="0.3">
      <c r="B20" s="312" t="s">
        <v>33</v>
      </c>
      <c r="C20" s="310">
        <v>7</v>
      </c>
      <c r="D20" s="316">
        <f>[10]INDUSTRY!$E$15</f>
        <v>1752709.5871816124</v>
      </c>
      <c r="E20" s="316">
        <f>[10]INDUSTRY!$F$15</f>
        <v>1664072.0199417856</v>
      </c>
      <c r="F20" s="316">
        <f>[10]INDUSTRY!$G$15</f>
        <v>1656743.472293871</v>
      </c>
      <c r="G20" s="316">
        <f>[10]INDUSTRY!$H$15</f>
        <v>1560175.3559380001</v>
      </c>
      <c r="H20" s="316">
        <f>[10]INDUSTRY!$I$15</f>
        <v>1399458.1749522581</v>
      </c>
      <c r="I20" s="316">
        <f>[10]INDUSTRY!$J$15</f>
        <v>1308463.6199243334</v>
      </c>
      <c r="J20" s="316">
        <f>[10]INDUSTRY!$K$15</f>
        <v>1294866.0388064517</v>
      </c>
      <c r="K20" s="316">
        <f>[10]INDUSTRY!$L$15</f>
        <v>1376977.7314619354</v>
      </c>
      <c r="L20" s="316">
        <f>[10]INDUSTRY!$M$15</f>
        <v>1329231.6818210001</v>
      </c>
      <c r="M20" s="316">
        <f>[10]INDUSTRY!$N$15</f>
        <v>1392751.2670658063</v>
      </c>
      <c r="N20" s="316">
        <f>[10]INDUSTRY!$O$15</f>
        <v>1485129.6069426667</v>
      </c>
      <c r="O20" s="316">
        <f>[10]INDUSTRY!$P$15</f>
        <v>1490063.0259845159</v>
      </c>
    </row>
    <row r="21" spans="2:15" ht="15.75" thickBot="1" x14ac:dyDescent="0.3">
      <c r="B21" s="312" t="s">
        <v>37</v>
      </c>
      <c r="C21" s="310">
        <v>8</v>
      </c>
      <c r="D21" s="316">
        <f>[10]INDUSTRY!$E$16</f>
        <v>1743192.0572796774</v>
      </c>
      <c r="E21" s="316">
        <f>[10]INDUSTRY!$F$16</f>
        <v>1907578.9493225</v>
      </c>
      <c r="F21" s="316">
        <f>[10]INDUSTRY!$G$16</f>
        <v>2863842.4662974193</v>
      </c>
      <c r="G21" s="316">
        <f>[10]INDUSTRY!$H$16</f>
        <v>2349959.5159259997</v>
      </c>
      <c r="H21" s="316">
        <f>[10]INDUSTRY!$I$16</f>
        <v>2342271.9025361291</v>
      </c>
      <c r="I21" s="316">
        <f>[10]INDUSTRY!$J$16</f>
        <v>1905316.3060783334</v>
      </c>
      <c r="J21" s="316">
        <f>[10]INDUSTRY!$K$16</f>
        <v>2963634.1830058061</v>
      </c>
      <c r="K21" s="316">
        <f>[10]INDUSTRY!$L$16</f>
        <v>1934036.670595302</v>
      </c>
      <c r="L21" s="316">
        <f>[10]INDUSTRY!$M$16</f>
        <v>1483457.5170229999</v>
      </c>
      <c r="M21" s="316">
        <f>[10]INDUSTRY!$N$16</f>
        <v>1307422.0592125806</v>
      </c>
      <c r="N21" s="316">
        <f>[10]INDUSTRY!$O$16</f>
        <v>1403700.0584693332</v>
      </c>
      <c r="O21" s="316">
        <f>[10]INDUSTRY!$P$16</f>
        <v>1355450.8594910945</v>
      </c>
    </row>
    <row r="22" spans="2:15" ht="15.75" thickBot="1" x14ac:dyDescent="0.3">
      <c r="B22" s="312" t="s">
        <v>40</v>
      </c>
      <c r="C22" s="310">
        <v>9</v>
      </c>
      <c r="D22" s="316">
        <f>[10]INDUSTRY!$E$17</f>
        <v>256.69847290322593</v>
      </c>
      <c r="E22" s="316">
        <f>[10]INDUSTRY!$F$17</f>
        <v>486</v>
      </c>
      <c r="F22" s="316">
        <f>[10]INDUSTRY!$G$17</f>
        <v>845</v>
      </c>
      <c r="G22" s="316">
        <f>[10]INDUSTRY!$H$17</f>
        <v>233.26476333333338</v>
      </c>
      <c r="H22" s="316">
        <f>[10]INDUSTRY!$I$17</f>
        <v>238</v>
      </c>
      <c r="I22" s="316">
        <f>[10]INDUSTRY!$J$17</f>
        <v>22904.134999999998</v>
      </c>
      <c r="J22" s="316">
        <f>[10]INDUSTRY!$K$17</f>
        <v>254.4007583870966</v>
      </c>
      <c r="K22" s="316">
        <f>[10]INDUSTRY!$L$17</f>
        <v>334</v>
      </c>
      <c r="L22" s="316">
        <f>[10]INDUSTRY!$M$17</f>
        <v>12863.746666666666</v>
      </c>
      <c r="M22" s="316">
        <f>[10]INDUSTRY!$N$17</f>
        <v>359</v>
      </c>
      <c r="N22" s="316">
        <f>[10]INDUSTRY!$O$17</f>
        <v>370</v>
      </c>
      <c r="O22" s="316">
        <f>[10]INDUSTRY!$P$17</f>
        <v>66442.562843225809</v>
      </c>
    </row>
    <row r="23" spans="2:15" ht="15.75" thickBot="1" x14ac:dyDescent="0.3">
      <c r="B23" s="312" t="s">
        <v>43</v>
      </c>
      <c r="C23" s="310">
        <v>10</v>
      </c>
      <c r="D23" s="316">
        <f>[10]INDUSTRY!$E$18</f>
        <v>21551.83870967742</v>
      </c>
      <c r="E23" s="316">
        <f>[10]INDUSTRY!$F$18</f>
        <v>158928.57142857142</v>
      </c>
      <c r="F23" s="316">
        <f>[10]INDUSTRY!$G$18</f>
        <v>471752.87096774194</v>
      </c>
      <c r="G23" s="316">
        <f>[10]INDUSTRY!$H$18</f>
        <v>650080</v>
      </c>
      <c r="H23" s="316">
        <f>[10]INDUSTRY!$I$18</f>
        <v>1274533.4838709678</v>
      </c>
      <c r="I23" s="316">
        <f>[10]INDUSTRY!$J$18</f>
        <v>1056071</v>
      </c>
      <c r="J23" s="316">
        <f>[10]INDUSTRY!$K$18</f>
        <v>555150.03225806449</v>
      </c>
      <c r="K23" s="316">
        <f>[10]INDUSTRY!$L$18</f>
        <v>641810.93548387091</v>
      </c>
      <c r="L23" s="316">
        <f>[10]INDUSTRY!$M$18</f>
        <v>525820.33333333337</v>
      </c>
      <c r="M23" s="316">
        <f>[10]INDUSTRY!$N$18</f>
        <v>809929.70967741939</v>
      </c>
      <c r="N23" s="316">
        <f>[10]INDUSTRY!$O$18</f>
        <v>164995</v>
      </c>
      <c r="O23" s="316">
        <f>[10]INDUSTRY!$P$18</f>
        <v>0</v>
      </c>
    </row>
    <row r="24" spans="2:15" ht="15.75" thickBot="1" x14ac:dyDescent="0.3">
      <c r="B24" s="312" t="s">
        <v>46</v>
      </c>
      <c r="C24" s="310">
        <v>11</v>
      </c>
      <c r="D24" s="316">
        <f>[10]INDUSTRY!$E$19</f>
        <v>8666912.2957396787</v>
      </c>
      <c r="E24" s="316">
        <f>[10]INDUSTRY!$F$19</f>
        <v>9891460.6428571437</v>
      </c>
      <c r="F24" s="316">
        <f>[10]INDUSTRY!$G$19</f>
        <v>10434100.709677421</v>
      </c>
      <c r="G24" s="316">
        <f>[10]INDUSTRY!$H$19</f>
        <v>11137465.54435</v>
      </c>
      <c r="H24" s="316">
        <f>[10]INDUSTRY!$I$19</f>
        <v>11151829.096774194</v>
      </c>
      <c r="I24" s="316">
        <f>[10]INDUSTRY!$J$19</f>
        <v>10726084.610000333</v>
      </c>
      <c r="J24" s="316">
        <f>[10]INDUSTRY!$K$19</f>
        <v>10876879.387096774</v>
      </c>
      <c r="K24" s="316">
        <f>[10]INDUSTRY!$L$19</f>
        <v>11769288.232532904</v>
      </c>
      <c r="L24" s="316">
        <f>[10]INDUSTRY!$M$19</f>
        <v>11687694.361637333</v>
      </c>
      <c r="M24" s="316">
        <f>[10]INDUSTRY!$N$19</f>
        <v>11916101.806451613</v>
      </c>
      <c r="N24" s="316">
        <f>[10]INDUSTRY!$O$19</f>
        <v>12165601</v>
      </c>
      <c r="O24" s="316">
        <f>[10]INDUSTRY!$P$19</f>
        <v>11426222.906848257</v>
      </c>
    </row>
    <row r="25" spans="2:15" ht="15.75" thickBot="1" x14ac:dyDescent="0.3">
      <c r="B25" s="312" t="s">
        <v>49</v>
      </c>
      <c r="C25" s="310">
        <v>12</v>
      </c>
      <c r="D25" s="316">
        <f>[10]INDUSTRY!$E$20</f>
        <v>3733384.7168975803</v>
      </c>
      <c r="E25" s="316">
        <f>[10]INDUSTRY!$F$20</f>
        <v>3693827.9206475001</v>
      </c>
      <c r="F25" s="316">
        <f>[10]INDUSTRY!$G$20</f>
        <v>3665755.3225806449</v>
      </c>
      <c r="G25" s="316">
        <f>[10]INDUSTRY!$H$20</f>
        <v>3739591.333333333</v>
      </c>
      <c r="H25" s="316">
        <f>[10]INDUSTRY!$I$20</f>
        <v>3848272.8419354837</v>
      </c>
      <c r="I25" s="316">
        <f>[10]INDUSTRY!$J$20</f>
        <v>4093512.333333333</v>
      </c>
      <c r="J25" s="316">
        <f>[10]INDUSTRY!$K$20</f>
        <v>4220936.0322580645</v>
      </c>
      <c r="K25" s="316">
        <f>[10]INDUSTRY!$L$20</f>
        <v>4375598.8709677421</v>
      </c>
      <c r="L25" s="316">
        <f>[10]INDUSTRY!$M$20</f>
        <v>4509160.666666666</v>
      </c>
      <c r="M25" s="316">
        <f>[10]INDUSTRY!$N$20</f>
        <v>4465610.1935483869</v>
      </c>
      <c r="N25" s="316">
        <f>[10]INDUSTRY!$O$20</f>
        <v>4371944</v>
      </c>
      <c r="O25" s="316">
        <f>[10]INDUSTRY!$P$20</f>
        <v>4392459.1290322579</v>
      </c>
    </row>
    <row r="26" spans="2:15" ht="15.75" thickBot="1" x14ac:dyDescent="0.3">
      <c r="B26" s="312" t="s">
        <v>52</v>
      </c>
      <c r="C26" s="310">
        <v>13</v>
      </c>
      <c r="D26" s="316">
        <f>[10]INDUSTRY!$E$21</f>
        <v>71225</v>
      </c>
      <c r="E26" s="316">
        <f>[10]INDUSTRY!$F$21</f>
        <v>71225</v>
      </c>
      <c r="F26" s="316">
        <f>[10]INDUSTRY!$G$21</f>
        <v>71225</v>
      </c>
      <c r="G26" s="316">
        <f>[10]INDUSTRY!$H$21</f>
        <v>69380</v>
      </c>
      <c r="H26" s="316">
        <f>[10]INDUSTRY!$I$21</f>
        <v>69175</v>
      </c>
      <c r="I26" s="316">
        <f>[10]INDUSTRY!$J$21</f>
        <v>69175</v>
      </c>
      <c r="J26" s="316">
        <f>[10]INDUSTRY!$K$21</f>
        <v>69175</v>
      </c>
      <c r="K26" s="316">
        <f>[10]INDUSTRY!$L$21</f>
        <v>69175</v>
      </c>
      <c r="L26" s="316">
        <f>[10]INDUSTRY!$M$21</f>
        <v>69175</v>
      </c>
      <c r="M26" s="316">
        <f>[10]INDUSTRY!$N$21</f>
        <v>67323.387096774197</v>
      </c>
      <c r="N26" s="316">
        <f>[10]INDUSTRY!$O$21</f>
        <v>67125</v>
      </c>
      <c r="O26" s="316">
        <f>[10]INDUSTRY!$P$21</f>
        <v>67125</v>
      </c>
    </row>
    <row r="27" spans="2:15" ht="26.25" thickBot="1" x14ac:dyDescent="0.3">
      <c r="B27" s="312" t="s">
        <v>55</v>
      </c>
      <c r="C27" s="310">
        <v>14</v>
      </c>
      <c r="D27" s="316">
        <f>[10]INDUSTRY!$E$22</f>
        <v>21000</v>
      </c>
      <c r="E27" s="316">
        <f>[10]INDUSTRY!$F$22</f>
        <v>21000</v>
      </c>
      <c r="F27" s="316">
        <f>[10]INDUSTRY!$G$22</f>
        <v>21000</v>
      </c>
      <c r="G27" s="316">
        <f>[10]INDUSTRY!$H$22</f>
        <v>21000</v>
      </c>
      <c r="H27" s="316">
        <f>[10]INDUSTRY!$I$22</f>
        <v>21000</v>
      </c>
      <c r="I27" s="316">
        <f>[10]INDUSTRY!$J$22</f>
        <v>21000</v>
      </c>
      <c r="J27" s="316">
        <f>[10]INDUSTRY!$K$22</f>
        <v>21000</v>
      </c>
      <c r="K27" s="316">
        <f>[10]INDUSTRY!$L$22</f>
        <v>21000</v>
      </c>
      <c r="L27" s="316">
        <f>[10]INDUSTRY!$M$22</f>
        <v>21000</v>
      </c>
      <c r="M27" s="316">
        <f>[10]INDUSTRY!$N$22</f>
        <v>21000</v>
      </c>
      <c r="N27" s="316">
        <f>[10]INDUSTRY!$O$22</f>
        <v>21000</v>
      </c>
      <c r="O27" s="316">
        <f>[10]INDUSTRY!$P$22</f>
        <v>21000</v>
      </c>
    </row>
    <row r="28" spans="2:15" ht="26.25" thickBot="1" x14ac:dyDescent="0.3">
      <c r="B28" s="312" t="s">
        <v>87</v>
      </c>
      <c r="C28" s="310">
        <v>15</v>
      </c>
      <c r="D28" s="316">
        <f>[10]INDUSTRY!$E$24</f>
        <v>0</v>
      </c>
      <c r="E28" s="316">
        <f>[10]INDUSTRY!$F$24</f>
        <v>0</v>
      </c>
      <c r="F28" s="316">
        <f>[10]INDUSTRY!$G$24</f>
        <v>0</v>
      </c>
      <c r="G28" s="316">
        <f>[10]INDUSTRY!$H$24</f>
        <v>0</v>
      </c>
      <c r="H28" s="316">
        <f>[10]INDUSTRY!$I$24</f>
        <v>0</v>
      </c>
      <c r="I28" s="316">
        <f>[10]INDUSTRY!$J$24</f>
        <v>0</v>
      </c>
      <c r="J28" s="316">
        <f>[10]INDUSTRY!$K$24</f>
        <v>0</v>
      </c>
      <c r="K28" s="316">
        <f>[10]INDUSTRY!$L$24</f>
        <v>0</v>
      </c>
      <c r="L28" s="316">
        <f>[10]INDUSTRY!$M$24</f>
        <v>0</v>
      </c>
      <c r="M28" s="316">
        <f>[10]INDUSTRY!$N$24</f>
        <v>0</v>
      </c>
      <c r="N28" s="316">
        <f>[10]INDUSTRY!$O$24</f>
        <v>0</v>
      </c>
      <c r="O28" s="316">
        <f>[10]INDUSTRY!$P$24</f>
        <v>0</v>
      </c>
    </row>
    <row r="29" spans="2:15" ht="77.25" thickBot="1" x14ac:dyDescent="0.3">
      <c r="B29" s="312" t="s">
        <v>86</v>
      </c>
      <c r="C29" s="310">
        <v>16</v>
      </c>
      <c r="D29" s="316">
        <f>[10]INDUSTRY!$E$28</f>
        <v>375335.35178935493</v>
      </c>
      <c r="E29" s="316">
        <f>[10]INDUSTRY!$F$28</f>
        <v>329827.92585357145</v>
      </c>
      <c r="F29" s="316">
        <f>[10]INDUSTRY!$G$28</f>
        <v>495280.93548387097</v>
      </c>
      <c r="G29" s="316">
        <f>[10]INDUSTRY!$H$28</f>
        <v>423422.52165033331</v>
      </c>
      <c r="H29" s="316">
        <f>[10]INDUSTRY!$I$28</f>
        <v>552283</v>
      </c>
      <c r="I29" s="316">
        <f>[10]INDUSTRY!$J$28</f>
        <v>279530.34941799997</v>
      </c>
      <c r="J29" s="316">
        <f>[10]INDUSTRY!$K$28</f>
        <v>194101.44345612903</v>
      </c>
      <c r="K29" s="316">
        <f>[10]INDUSTRY!$L$28</f>
        <v>216850.48812645162</v>
      </c>
      <c r="L29" s="316">
        <f>[10]INDUSTRY!$M$28</f>
        <v>351762</v>
      </c>
      <c r="M29" s="316">
        <f>[10]INDUSTRY!$N$28</f>
        <v>233202.39798838709</v>
      </c>
      <c r="N29" s="316">
        <f>[10]INDUSTRY!$O$28</f>
        <v>249183</v>
      </c>
      <c r="O29" s="316">
        <f>[10]INDUSTRY!$P$28</f>
        <v>270874.3548387097</v>
      </c>
    </row>
    <row r="30" spans="2:15" ht="15.75" thickBot="1" x14ac:dyDescent="0.3">
      <c r="B30" s="312" t="s">
        <v>65</v>
      </c>
      <c r="C30" s="313">
        <v>17</v>
      </c>
      <c r="D30" s="317">
        <f t="shared" ref="D30:F30" si="12">D19-D18</f>
        <v>4790414.2070712503</v>
      </c>
      <c r="E30" s="317">
        <f t="shared" si="12"/>
        <v>6390049.6810874138</v>
      </c>
      <c r="F30" s="317">
        <f t="shared" si="12"/>
        <v>7912411.378126543</v>
      </c>
      <c r="G30" s="317">
        <f t="shared" ref="G30:I30" si="13">G19-G18</f>
        <v>8107747.0507083591</v>
      </c>
      <c r="H30" s="317">
        <f t="shared" si="13"/>
        <v>8716065.9829579964</v>
      </c>
      <c r="I30" s="317">
        <f t="shared" si="13"/>
        <v>7328469.1236317176</v>
      </c>
      <c r="J30" s="317">
        <f t="shared" ref="J30:L30" si="14">J19-J18</f>
        <v>7903713.0398374032</v>
      </c>
      <c r="K30" s="317">
        <f t="shared" si="14"/>
        <v>8384884.5537685733</v>
      </c>
      <c r="L30" s="317">
        <f t="shared" si="14"/>
        <v>7566827.119553037</v>
      </c>
      <c r="M30" s="317">
        <f t="shared" ref="M30:O30" si="15">M19-M18</f>
        <v>7857225.8445387017</v>
      </c>
      <c r="N30" s="317">
        <f t="shared" si="15"/>
        <v>7556696.460876001</v>
      </c>
      <c r="O30" s="317">
        <f t="shared" si="15"/>
        <v>6576282.4183512293</v>
      </c>
    </row>
    <row r="31" spans="2:15" ht="26.25" thickBot="1" x14ac:dyDescent="0.3">
      <c r="B31" s="312" t="s">
        <v>66</v>
      </c>
      <c r="C31" s="315">
        <v>18</v>
      </c>
      <c r="D31" s="316">
        <f>[10]INDUSTRY!$E$30</f>
        <v>97664.30511161295</v>
      </c>
      <c r="E31" s="316">
        <f>[10]INDUSTRY!$F$30</f>
        <v>94325</v>
      </c>
      <c r="F31" s="316">
        <f>[10]INDUSTRY!$G$30</f>
        <v>87303</v>
      </c>
      <c r="G31" s="316">
        <f>[10]INDUSTRY!$H$30</f>
        <v>89887</v>
      </c>
      <c r="H31" s="316">
        <f>[10]INDUSTRY!$I$30</f>
        <v>128555</v>
      </c>
      <c r="I31" s="316">
        <f>[10]INDUSTRY!$J$30</f>
        <v>206122.27733666665</v>
      </c>
      <c r="J31" s="316">
        <f>[10]INDUSTRY!$K$30</f>
        <v>183956</v>
      </c>
      <c r="K31" s="316">
        <f>[10]INDUSTRY!$L$30</f>
        <v>165377.15934419355</v>
      </c>
      <c r="L31" s="316">
        <f>[10]INDUSTRY!$M$30</f>
        <v>178465</v>
      </c>
      <c r="M31" s="316">
        <f>[10]INDUSTRY!$N$30</f>
        <v>172781</v>
      </c>
      <c r="N31" s="316">
        <f>[10]INDUSTRY!$O$30</f>
        <v>76703</v>
      </c>
      <c r="O31" s="316">
        <f>[10]INDUSTRY!$P$30</f>
        <v>120848</v>
      </c>
    </row>
  </sheetData>
  <mergeCells count="22">
    <mergeCell ref="B7:O7"/>
    <mergeCell ref="B8:O8"/>
    <mergeCell ref="B9:O9"/>
    <mergeCell ref="D10:O10"/>
    <mergeCell ref="B11:B13"/>
    <mergeCell ref="C11:C13"/>
    <mergeCell ref="D11:F11"/>
    <mergeCell ref="G11:I11"/>
    <mergeCell ref="J11:L11"/>
    <mergeCell ref="M11:O11"/>
    <mergeCell ref="O12:O13"/>
    <mergeCell ref="D12:D13"/>
    <mergeCell ref="E12:E13"/>
    <mergeCell ref="F12:F13"/>
    <mergeCell ref="G12:G13"/>
    <mergeCell ref="H12:H13"/>
    <mergeCell ref="N12:N13"/>
    <mergeCell ref="I12:I13"/>
    <mergeCell ref="J12:J13"/>
    <mergeCell ref="K12:K13"/>
    <mergeCell ref="L12:L13"/>
    <mergeCell ref="M12:M13"/>
  </mergeCells>
  <pageMargins left="0.7" right="0.7" top="0.75" bottom="0.75" header="0.3" footer="0.3"/>
  <pageSetup scale="34" orientation="portrait" r:id="rId1"/>
  <headerFooter>
    <oddFooter>&amp;L_x000D_&amp;1#&amp;"Calibri"&amp;10&amp;K000000 Office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4"/>
  <sheetViews>
    <sheetView topLeftCell="A2" zoomScaleNormal="100" workbookViewId="0">
      <selection activeCell="B8" sqref="B8:H8"/>
    </sheetView>
  </sheetViews>
  <sheetFormatPr defaultRowHeight="15" x14ac:dyDescent="0.25"/>
  <cols>
    <col min="1" max="1" width="8.85546875" customWidth="1"/>
    <col min="2" max="2" width="27.42578125" customWidth="1"/>
    <col min="3" max="3" width="69.42578125" customWidth="1"/>
    <col min="5" max="8" width="14.28515625" bestFit="1" customWidth="1"/>
  </cols>
  <sheetData>
    <row r="1" spans="2:25" ht="35.1" customHeight="1" x14ac:dyDescent="0.25">
      <c r="D1" s="28"/>
      <c r="E1" s="28"/>
      <c r="F1" s="347"/>
      <c r="G1" s="347"/>
      <c r="H1" s="28"/>
      <c r="I1" s="347"/>
      <c r="J1" s="347"/>
      <c r="K1" s="28"/>
      <c r="L1" s="28"/>
      <c r="N1" s="28"/>
    </row>
    <row r="2" spans="2:25" ht="35.1" customHeight="1" x14ac:dyDescent="0.25">
      <c r="D2" s="28"/>
      <c r="E2" s="28"/>
      <c r="F2" s="347"/>
      <c r="G2" s="347"/>
      <c r="H2" s="28"/>
      <c r="I2" s="347"/>
      <c r="J2" s="347"/>
      <c r="K2" s="28"/>
    </row>
    <row r="3" spans="2:25" ht="35.1" customHeight="1" x14ac:dyDescent="0.25">
      <c r="D3" s="28"/>
      <c r="E3" s="28"/>
      <c r="F3" s="347"/>
      <c r="G3" s="347"/>
      <c r="H3" s="28"/>
      <c r="I3" s="347"/>
      <c r="J3" s="347"/>
      <c r="K3" s="28"/>
    </row>
    <row r="4" spans="2:25" ht="33.75" customHeight="1" x14ac:dyDescent="0.25">
      <c r="B4" s="348" t="s">
        <v>68</v>
      </c>
      <c r="C4" s="348"/>
      <c r="D4" s="348"/>
      <c r="E4" s="348"/>
      <c r="F4" s="348"/>
      <c r="G4" s="348"/>
      <c r="H4" s="348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</row>
    <row r="5" spans="2:25" ht="34.5" hidden="1" customHeight="1" x14ac:dyDescent="0.25">
      <c r="B5" s="348"/>
      <c r="C5" s="348"/>
      <c r="D5" s="348"/>
      <c r="E5" s="348"/>
      <c r="F5" s="348"/>
      <c r="G5" s="348"/>
      <c r="H5" s="348"/>
      <c r="I5" s="28"/>
      <c r="J5" s="28"/>
      <c r="K5" s="28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217"/>
      <c r="S6" s="217"/>
      <c r="T6" s="217"/>
      <c r="U6" s="217"/>
      <c r="V6" s="217"/>
      <c r="W6" s="217"/>
      <c r="X6" s="217"/>
      <c r="Y6" s="217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81</v>
      </c>
      <c r="C8" s="349"/>
      <c r="D8" s="349"/>
      <c r="E8" s="349"/>
      <c r="F8" s="349"/>
      <c r="G8" s="349"/>
      <c r="H8" s="349"/>
      <c r="I8" s="217"/>
      <c r="J8" s="217"/>
      <c r="K8" s="217"/>
      <c r="L8" s="217"/>
      <c r="M8" s="217"/>
      <c r="N8" s="217"/>
      <c r="O8" s="217"/>
      <c r="P8" s="217"/>
      <c r="Q8" s="217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25" ht="35.1" customHeight="1" thickBot="1" x14ac:dyDescent="0.3">
      <c r="B10" s="183"/>
      <c r="C10" s="1"/>
      <c r="D10" s="1"/>
      <c r="E10" s="354" t="s">
        <v>0</v>
      </c>
      <c r="F10" s="354"/>
      <c r="G10" s="354"/>
      <c r="H10" s="354"/>
      <c r="K10" s="1"/>
      <c r="L10" s="1"/>
      <c r="M10" s="1"/>
    </row>
    <row r="11" spans="2:25" ht="35.1" customHeight="1" thickBot="1" x14ac:dyDescent="0.3">
      <c r="B11" s="355"/>
      <c r="C11" s="356"/>
      <c r="D11" s="32"/>
      <c r="E11" s="357" t="s">
        <v>2</v>
      </c>
      <c r="F11" s="358"/>
      <c r="G11" s="358"/>
      <c r="H11" s="359"/>
    </row>
    <row r="12" spans="2:25" ht="15.75" x14ac:dyDescent="0.25">
      <c r="B12" s="350"/>
      <c r="C12" s="351"/>
      <c r="D12" s="37" t="s">
        <v>7</v>
      </c>
      <c r="E12" s="35">
        <v>38442</v>
      </c>
      <c r="F12" s="2">
        <v>38533</v>
      </c>
      <c r="G12" s="2">
        <v>38625</v>
      </c>
      <c r="H12" s="3">
        <v>38717</v>
      </c>
    </row>
    <row r="13" spans="2:25" ht="16.5" thickBot="1" x14ac:dyDescent="0.3">
      <c r="B13" s="352"/>
      <c r="C13" s="353"/>
      <c r="D13" s="54" t="s">
        <v>8</v>
      </c>
      <c r="E13" s="50"/>
      <c r="F13" s="51"/>
      <c r="G13" s="51"/>
      <c r="H13" s="52"/>
    </row>
    <row r="14" spans="2:25" ht="15.75" x14ac:dyDescent="0.25">
      <c r="B14" s="362" t="s">
        <v>9</v>
      </c>
      <c r="C14" s="363"/>
      <c r="D14" s="4" t="s">
        <v>10</v>
      </c>
      <c r="E14" s="68">
        <v>10926671</v>
      </c>
      <c r="F14" s="6">
        <v>13996014</v>
      </c>
      <c r="G14" s="5">
        <v>13852087</v>
      </c>
      <c r="H14" s="69">
        <v>14138914</v>
      </c>
    </row>
    <row r="15" spans="2:25" ht="15.75" x14ac:dyDescent="0.25">
      <c r="B15" s="360" t="s">
        <v>13</v>
      </c>
      <c r="C15" s="361"/>
      <c r="D15" s="7" t="s">
        <v>14</v>
      </c>
      <c r="E15" s="97">
        <v>322332</v>
      </c>
      <c r="F15" s="10">
        <v>437678</v>
      </c>
      <c r="G15" s="9">
        <v>164779</v>
      </c>
      <c r="H15" s="16">
        <v>188512</v>
      </c>
    </row>
    <row r="16" spans="2:25" ht="15.75" x14ac:dyDescent="0.25">
      <c r="B16" s="360" t="s">
        <v>17</v>
      </c>
      <c r="C16" s="361"/>
      <c r="D16" s="7" t="s">
        <v>18</v>
      </c>
      <c r="E16" s="97">
        <v>893237</v>
      </c>
      <c r="F16" s="10">
        <v>825412</v>
      </c>
      <c r="G16" s="9">
        <v>1005231</v>
      </c>
      <c r="H16" s="16">
        <v>1068128</v>
      </c>
    </row>
    <row r="17" spans="2:8" ht="15.75" x14ac:dyDescent="0.25">
      <c r="B17" s="360" t="s">
        <v>21</v>
      </c>
      <c r="C17" s="361"/>
      <c r="D17" s="7" t="s">
        <v>22</v>
      </c>
      <c r="E17" s="114">
        <v>12142240</v>
      </c>
      <c r="F17" s="12">
        <v>15259104</v>
      </c>
      <c r="G17" s="11">
        <v>15022097</v>
      </c>
      <c r="H17" s="115">
        <v>15395554</v>
      </c>
    </row>
    <row r="18" spans="2:8" ht="15.75" x14ac:dyDescent="0.25">
      <c r="B18" s="364" t="s">
        <v>25</v>
      </c>
      <c r="C18" s="365"/>
      <c r="D18" s="7">
        <v>5</v>
      </c>
      <c r="E18" s="114">
        <v>1214224</v>
      </c>
      <c r="F18" s="12">
        <v>1525910.4</v>
      </c>
      <c r="G18" s="11">
        <v>1502209.7</v>
      </c>
      <c r="H18" s="115">
        <v>1539555.4</v>
      </c>
    </row>
    <row r="19" spans="2:8" ht="15.75" x14ac:dyDescent="0.25">
      <c r="B19" s="364" t="s">
        <v>28</v>
      </c>
      <c r="C19" s="365"/>
      <c r="D19" s="7">
        <v>6</v>
      </c>
      <c r="E19" s="114">
        <v>1493326</v>
      </c>
      <c r="F19" s="12">
        <v>1710178</v>
      </c>
      <c r="G19" s="11">
        <v>1664557</v>
      </c>
      <c r="H19" s="115">
        <v>1674386</v>
      </c>
    </row>
    <row r="20" spans="2:8" ht="15.75" x14ac:dyDescent="0.25">
      <c r="B20" s="360" t="s">
        <v>30</v>
      </c>
      <c r="C20" s="361"/>
      <c r="D20" s="7" t="s">
        <v>31</v>
      </c>
      <c r="E20" s="97">
        <v>217241</v>
      </c>
      <c r="F20" s="10">
        <v>204555</v>
      </c>
      <c r="G20" s="9">
        <v>197700</v>
      </c>
      <c r="H20" s="16">
        <v>238398</v>
      </c>
    </row>
    <row r="21" spans="2:8" ht="15.75" x14ac:dyDescent="0.25">
      <c r="B21" s="360" t="s">
        <v>34</v>
      </c>
      <c r="C21" s="361"/>
      <c r="D21" s="7" t="s">
        <v>35</v>
      </c>
      <c r="E21" s="97">
        <v>1687</v>
      </c>
      <c r="F21" s="10">
        <v>0</v>
      </c>
      <c r="G21" s="9">
        <v>0</v>
      </c>
      <c r="H21" s="16">
        <v>8</v>
      </c>
    </row>
    <row r="22" spans="2:8" ht="15.75" x14ac:dyDescent="0.25">
      <c r="B22" s="360" t="s">
        <v>38</v>
      </c>
      <c r="C22" s="361"/>
      <c r="D22" s="7">
        <v>9</v>
      </c>
      <c r="E22" s="97">
        <v>43320</v>
      </c>
      <c r="F22" s="10">
        <v>210995</v>
      </c>
      <c r="G22" s="9">
        <v>166529</v>
      </c>
      <c r="H22" s="16">
        <v>95193</v>
      </c>
    </row>
    <row r="23" spans="2:8" ht="15.75" x14ac:dyDescent="0.25">
      <c r="B23" s="360" t="s">
        <v>41</v>
      </c>
      <c r="C23" s="361"/>
      <c r="D23" s="7">
        <v>10</v>
      </c>
      <c r="E23" s="97">
        <v>0</v>
      </c>
      <c r="F23" s="10">
        <v>0</v>
      </c>
      <c r="G23" s="9">
        <v>0</v>
      </c>
      <c r="H23" s="16">
        <v>0</v>
      </c>
    </row>
    <row r="24" spans="2:8" ht="15.75" x14ac:dyDescent="0.25">
      <c r="B24" s="360" t="s">
        <v>44</v>
      </c>
      <c r="C24" s="361"/>
      <c r="D24" s="7">
        <v>11</v>
      </c>
      <c r="E24" s="97">
        <v>885495</v>
      </c>
      <c r="F24" s="10">
        <v>943157</v>
      </c>
      <c r="G24" s="9">
        <v>905201</v>
      </c>
      <c r="H24" s="16">
        <v>874010</v>
      </c>
    </row>
    <row r="25" spans="2:8" ht="15.75" x14ac:dyDescent="0.25">
      <c r="B25" s="360" t="s">
        <v>47</v>
      </c>
      <c r="C25" s="361"/>
      <c r="D25" s="7">
        <v>12</v>
      </c>
      <c r="E25" s="97">
        <v>292364</v>
      </c>
      <c r="F25" s="10">
        <v>253809</v>
      </c>
      <c r="G25" s="9">
        <v>279733</v>
      </c>
      <c r="H25" s="16">
        <v>306085</v>
      </c>
    </row>
    <row r="26" spans="2:8" ht="15.75" x14ac:dyDescent="0.25">
      <c r="B26" s="366" t="s">
        <v>51</v>
      </c>
      <c r="C26" s="367"/>
      <c r="D26" s="13"/>
      <c r="E26" s="17"/>
      <c r="F26" s="15"/>
      <c r="G26" s="14"/>
      <c r="H26" s="117"/>
    </row>
    <row r="27" spans="2:8" ht="15.75" x14ac:dyDescent="0.25">
      <c r="B27" s="362" t="s">
        <v>53</v>
      </c>
      <c r="C27" s="363"/>
      <c r="D27" s="4">
        <v>13</v>
      </c>
      <c r="E27" s="8">
        <v>26452</v>
      </c>
      <c r="F27" s="10">
        <v>52500</v>
      </c>
      <c r="G27" s="10">
        <v>52500</v>
      </c>
      <c r="H27" s="16">
        <v>52500</v>
      </c>
    </row>
    <row r="28" spans="2:8" ht="15.75" x14ac:dyDescent="0.25">
      <c r="B28" s="364" t="s">
        <v>56</v>
      </c>
      <c r="C28" s="365"/>
      <c r="D28" s="13"/>
      <c r="E28" s="20"/>
      <c r="F28" s="18"/>
      <c r="G28" s="18"/>
      <c r="H28" s="19"/>
    </row>
    <row r="29" spans="2:8" ht="15.75" x14ac:dyDescent="0.25">
      <c r="B29" s="364" t="s">
        <v>57</v>
      </c>
      <c r="C29" s="365"/>
      <c r="D29" s="13"/>
      <c r="E29" s="20"/>
      <c r="F29" s="18"/>
      <c r="G29" s="18"/>
      <c r="H29" s="19"/>
    </row>
    <row r="30" spans="2:8" ht="15.75" x14ac:dyDescent="0.25">
      <c r="B30" s="364" t="s">
        <v>59</v>
      </c>
      <c r="C30" s="365"/>
      <c r="D30" s="13"/>
      <c r="E30" s="21"/>
      <c r="F30" s="22"/>
      <c r="G30" s="22"/>
      <c r="H30" s="23"/>
    </row>
    <row r="31" spans="2:8" ht="16.5" thickBot="1" x14ac:dyDescent="0.3">
      <c r="B31" s="362" t="s">
        <v>60</v>
      </c>
      <c r="C31" s="363"/>
      <c r="D31" s="13">
        <v>14</v>
      </c>
      <c r="E31" s="8">
        <v>26767</v>
      </c>
      <c r="F31" s="10">
        <v>45162</v>
      </c>
      <c r="G31" s="10">
        <v>62894</v>
      </c>
      <c r="H31" s="16">
        <v>108192</v>
      </c>
    </row>
    <row r="32" spans="2:8" ht="16.5" thickBot="1" x14ac:dyDescent="0.3">
      <c r="B32" s="368" t="s">
        <v>62</v>
      </c>
      <c r="C32" s="369"/>
      <c r="D32" s="24">
        <v>15</v>
      </c>
      <c r="E32" s="25">
        <v>279102</v>
      </c>
      <c r="F32" s="26">
        <v>184267.6</v>
      </c>
      <c r="G32" s="26">
        <v>162347.29999999999</v>
      </c>
      <c r="H32" s="27">
        <v>134830.6</v>
      </c>
    </row>
    <row r="33" spans="2:8" ht="15.75" x14ac:dyDescent="0.25">
      <c r="B33" s="182"/>
      <c r="C33" s="183"/>
      <c r="D33" s="184"/>
      <c r="E33" s="74"/>
      <c r="F33" s="74"/>
      <c r="G33" s="74"/>
      <c r="H33" s="74"/>
    </row>
    <row r="34" spans="2:8" ht="15.75" x14ac:dyDescent="0.25">
      <c r="B34" s="204"/>
      <c r="C34" s="205"/>
      <c r="D34" s="205"/>
      <c r="E34" s="28"/>
      <c r="F34" s="28"/>
      <c r="G34" s="28"/>
      <c r="H34" s="28"/>
    </row>
  </sheetData>
  <mergeCells count="36">
    <mergeCell ref="B12:C13"/>
    <mergeCell ref="B8:H8"/>
    <mergeCell ref="R8:Y8"/>
    <mergeCell ref="E10:H10"/>
    <mergeCell ref="B11:C11"/>
    <mergeCell ref="E11:H11"/>
    <mergeCell ref="P6:Q6"/>
    <mergeCell ref="B7:H7"/>
    <mergeCell ref="I7:O7"/>
    <mergeCell ref="P7:Q7"/>
    <mergeCell ref="R7:Y7"/>
    <mergeCell ref="F1:F3"/>
    <mergeCell ref="G1:G3"/>
    <mergeCell ref="I1:J3"/>
    <mergeCell ref="B4:H5"/>
    <mergeCell ref="B6:H6"/>
    <mergeCell ref="I6:O6"/>
    <mergeCell ref="B28:C28"/>
    <mergeCell ref="B29:C29"/>
    <mergeCell ref="B30:C30"/>
    <mergeCell ref="B31:C31"/>
    <mergeCell ref="B32:C32"/>
    <mergeCell ref="B15:C15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dataValidations count="1">
    <dataValidation type="decimal" allowBlank="1" showInputMessage="1" showErrorMessage="1" error="Please enter the amount in numbers only and do not use (  ) or ' - ' for any deduction or negative amount." sqref="E14:H32" xr:uid="{00000000-0002-0000-0100-000000000000}">
      <formula1>0</formula1>
      <formula2>1E+38</formula2>
    </dataValidation>
  </dataValidations>
  <pageMargins left="0.18" right="0.70866141732283472" top="0.74803149606299213" bottom="0.74803149606299213" header="0.31496062992125984" footer="0.31496062992125984"/>
  <pageSetup scale="70" orientation="landscape" r:id="rId1"/>
  <headerFooter>
    <oddFooter>&amp;L&amp;F_x000D_&amp;1#&amp;"Calibri"&amp;10&amp;K000000 Office Use Only&amp;R&amp;P of &amp;N</oddFooter>
  </headerFooter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2" r:id="rId4">
          <objectPr defaultSize="0" autoPict="0" r:id="rId5">
            <anchor moveWithCells="1" sizeWithCells="1">
              <from>
                <xdr:col>2</xdr:col>
                <xdr:colOff>2590800</xdr:colOff>
                <xdr:row>0</xdr:row>
                <xdr:rowOff>276225</xdr:rowOff>
              </from>
              <to>
                <xdr:col>2</xdr:col>
                <xdr:colOff>3886200</xdr:colOff>
                <xdr:row>3</xdr:row>
                <xdr:rowOff>0</xdr:rowOff>
              </to>
            </anchor>
          </objectPr>
        </oleObject>
      </mc:Choice>
      <mc:Fallback>
        <oleObject progId="Word.Picture.8" shapeId="10242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A10-428A-4742-AF30-8200AB39AAF4}">
  <sheetPr>
    <pageSetUpPr fitToPage="1"/>
  </sheetPr>
  <dimension ref="B1:O31"/>
  <sheetViews>
    <sheetView view="pageBreakPreview" topLeftCell="C22" zoomScaleNormal="100" zoomScaleSheetLayoutView="100" workbookViewId="0">
      <selection activeCell="L14" sqref="L14"/>
    </sheetView>
  </sheetViews>
  <sheetFormatPr defaultRowHeight="15" x14ac:dyDescent="0.25"/>
  <cols>
    <col min="2" max="2" width="64.140625" customWidth="1"/>
    <col min="3" max="3" width="12" bestFit="1" customWidth="1"/>
    <col min="4" max="5" width="16.85546875" bestFit="1" customWidth="1"/>
    <col min="6" max="6" width="17.5703125" bestFit="1" customWidth="1"/>
    <col min="7" max="15" width="12.28515625" bestFit="1" customWidth="1"/>
  </cols>
  <sheetData>
    <row r="1" spans="2:15" ht="15.75" thickBot="1" x14ac:dyDescent="0.3"/>
    <row r="2" spans="2:15" x14ac:dyDescent="0.25">
      <c r="B2" s="325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7"/>
    </row>
    <row r="3" spans="2:15" ht="18.75" x14ac:dyDescent="0.3">
      <c r="B3" s="328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29"/>
    </row>
    <row r="4" spans="2:15" x14ac:dyDescent="0.25">
      <c r="B4" s="330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29"/>
    </row>
    <row r="5" spans="2:15" x14ac:dyDescent="0.25">
      <c r="B5" s="330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29"/>
    </row>
    <row r="6" spans="2:15" ht="15.75" thickBot="1" x14ac:dyDescent="0.3">
      <c r="B6" s="331"/>
      <c r="C6" s="288"/>
      <c r="D6" s="288"/>
      <c r="E6" s="288"/>
      <c r="F6" s="289"/>
      <c r="G6" s="288"/>
      <c r="H6" s="288"/>
      <c r="I6" s="288"/>
      <c r="J6" s="288"/>
      <c r="K6" s="288"/>
      <c r="L6" s="288"/>
      <c r="M6" s="288"/>
      <c r="N6" s="288"/>
      <c r="O6" s="332"/>
    </row>
    <row r="7" spans="2:15" ht="15.75" x14ac:dyDescent="0.25">
      <c r="B7" s="449" t="s">
        <v>90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/>
    </row>
    <row r="8" spans="2:15" ht="15.75" x14ac:dyDescent="0.25">
      <c r="B8" s="452" t="s">
        <v>99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53"/>
    </row>
    <row r="9" spans="2:15" ht="16.5" thickBot="1" x14ac:dyDescent="0.3">
      <c r="B9" s="454" t="s">
        <v>105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6"/>
    </row>
    <row r="10" spans="2:15" ht="16.5" thickBot="1" x14ac:dyDescent="0.3">
      <c r="B10" s="333"/>
      <c r="C10" s="28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457"/>
    </row>
    <row r="11" spans="2:15" ht="15.75" thickBot="1" x14ac:dyDescent="0.3">
      <c r="B11" s="433"/>
      <c r="C11" s="435" t="s">
        <v>67</v>
      </c>
      <c r="D11" s="438" t="s">
        <v>92</v>
      </c>
      <c r="E11" s="439"/>
      <c r="F11" s="439"/>
      <c r="G11" s="438" t="s">
        <v>93</v>
      </c>
      <c r="H11" s="439"/>
      <c r="I11" s="440"/>
      <c r="J11" s="438" t="s">
        <v>94</v>
      </c>
      <c r="K11" s="439"/>
      <c r="L11" s="440"/>
      <c r="M11" s="439" t="s">
        <v>95</v>
      </c>
      <c r="N11" s="439"/>
      <c r="O11" s="440"/>
    </row>
    <row r="12" spans="2:15" x14ac:dyDescent="0.25">
      <c r="B12" s="434"/>
      <c r="C12" s="436"/>
      <c r="D12" s="441">
        <v>42035</v>
      </c>
      <c r="E12" s="441">
        <v>42063</v>
      </c>
      <c r="F12" s="441">
        <v>42094</v>
      </c>
      <c r="G12" s="441">
        <v>42124</v>
      </c>
      <c r="H12" s="441">
        <v>42155</v>
      </c>
      <c r="I12" s="441">
        <v>42185</v>
      </c>
      <c r="J12" s="445">
        <v>42216</v>
      </c>
      <c r="K12" s="441">
        <v>42247</v>
      </c>
      <c r="L12" s="441">
        <v>42277</v>
      </c>
      <c r="M12" s="441">
        <v>42308</v>
      </c>
      <c r="N12" s="441">
        <v>42338</v>
      </c>
      <c r="O12" s="443">
        <v>42369</v>
      </c>
    </row>
    <row r="13" spans="2:15" ht="15.75" thickBot="1" x14ac:dyDescent="0.3">
      <c r="B13" s="434"/>
      <c r="C13" s="437"/>
      <c r="D13" s="442"/>
      <c r="E13" s="442"/>
      <c r="F13" s="442"/>
      <c r="G13" s="442"/>
      <c r="H13" s="442"/>
      <c r="I13" s="442"/>
      <c r="J13" s="446"/>
      <c r="K13" s="442"/>
      <c r="L13" s="442"/>
      <c r="M13" s="442"/>
      <c r="N13" s="442"/>
      <c r="O13" s="444"/>
    </row>
    <row r="14" spans="2:15" ht="15.75" thickBot="1" x14ac:dyDescent="0.3">
      <c r="B14" s="323" t="s">
        <v>12</v>
      </c>
      <c r="C14" s="307">
        <v>1</v>
      </c>
      <c r="D14" s="316">
        <f>[11]INDUSTRY!$E$9</f>
        <v>110866821.05262968</v>
      </c>
      <c r="E14" s="316">
        <f>[11]INDUSTRY!$F$9</f>
        <v>110931609.24233936</v>
      </c>
      <c r="F14" s="316">
        <f>[11]INDUSTRY!$G$9</f>
        <v>110583775.10222551</v>
      </c>
      <c r="G14" s="316">
        <f>[11]INDUSTRY!$H$9</f>
        <v>109225825.32978806</v>
      </c>
      <c r="H14" s="316">
        <f>[11]INDUSTRY!$I$9</f>
        <v>113647381.26148367</v>
      </c>
      <c r="I14" s="316">
        <f>[11]INDUSTRY!$J$9</f>
        <v>115747713.81589547</v>
      </c>
      <c r="J14" s="316">
        <f>[11]INDUSTRY!$K$9</f>
        <v>117435499.08916757</v>
      </c>
      <c r="K14" s="316">
        <f>[11]INDUSTRY!$L$9</f>
        <v>116777175.92404614</v>
      </c>
      <c r="L14" s="316">
        <f>[11]INDUSTRY!$M$9</f>
        <v>116743571.48374745</v>
      </c>
      <c r="M14" s="316">
        <f>[11]INDUSTRY!$N$9</f>
        <v>116522880.85957067</v>
      </c>
      <c r="N14" s="316">
        <f>[11]INDUSTRY!$O$9</f>
        <v>116738920.36106388</v>
      </c>
      <c r="O14" s="316">
        <f>[11]INDUSTRY!$P$9</f>
        <v>116153862.72515762</v>
      </c>
    </row>
    <row r="15" spans="2:15" ht="15.75" thickBot="1" x14ac:dyDescent="0.3">
      <c r="B15" s="312" t="s">
        <v>16</v>
      </c>
      <c r="C15" s="310">
        <v>2</v>
      </c>
      <c r="D15" s="316">
        <f>[11]INDUSTRY!$E$10</f>
        <v>8407683.737173548</v>
      </c>
      <c r="E15" s="316">
        <f>[11]INDUSTRY!$F$10</f>
        <v>8881117.114674516</v>
      </c>
      <c r="F15" s="316">
        <f>[11]INDUSTRY!$G$10</f>
        <v>8940039.5188341383</v>
      </c>
      <c r="G15" s="316">
        <f>[11]INDUSTRY!$H$10</f>
        <v>8506577.8727925811</v>
      </c>
      <c r="H15" s="316">
        <f>[11]INDUSTRY!$I$10</f>
        <v>7652839.5699150003</v>
      </c>
      <c r="I15" s="316">
        <f>[11]INDUSTRY!$J$10</f>
        <v>7565947.6524432264</v>
      </c>
      <c r="J15" s="316">
        <f>[11]INDUSTRY!$K$10</f>
        <v>7613189.5348096658</v>
      </c>
      <c r="K15" s="316">
        <f>[11]INDUSTRY!$L$10</f>
        <v>7712298.2624203227</v>
      </c>
      <c r="L15" s="316">
        <f>[11]INDUSTRY!$M$10</f>
        <v>7757850.9699154841</v>
      </c>
      <c r="M15" s="316">
        <f>[11]INDUSTRY!$N$10</f>
        <v>7387507.3774343347</v>
      </c>
      <c r="N15" s="316">
        <f>[11]INDUSTRY!$O$10</f>
        <v>7200428.3756919345</v>
      </c>
      <c r="O15" s="316">
        <f>[11]INDUSTRY!$P$10</f>
        <v>7311330.9486353323</v>
      </c>
    </row>
    <row r="16" spans="2:15" ht="15.75" thickBot="1" x14ac:dyDescent="0.3">
      <c r="B16" s="312" t="s">
        <v>83</v>
      </c>
      <c r="C16" s="310">
        <v>3</v>
      </c>
      <c r="D16" s="316">
        <f>[11]INDUSTRY!$E$11</f>
        <v>3836142.0099845165</v>
      </c>
      <c r="E16" s="316">
        <f>[11]INDUSTRY!$F$11</f>
        <v>3882989.7198754847</v>
      </c>
      <c r="F16" s="316">
        <f>[11]INDUSTRY!$G$11</f>
        <v>4035073.0613575862</v>
      </c>
      <c r="G16" s="316">
        <f>[11]INDUSTRY!$H$11</f>
        <v>5092858.2593174204</v>
      </c>
      <c r="H16" s="316">
        <f>[11]INDUSTRY!$I$11</f>
        <v>5437318.665314002</v>
      </c>
      <c r="I16" s="316">
        <f>[11]INDUSTRY!$J$11</f>
        <v>5858152.8240329009</v>
      </c>
      <c r="J16" s="316">
        <f>[11]INDUSTRY!$K$11</f>
        <v>4809320.3073720057</v>
      </c>
      <c r="K16" s="316">
        <f>[11]INDUSTRY!$L$11</f>
        <v>4330603.7983912844</v>
      </c>
      <c r="L16" s="316">
        <f>[11]INDUSTRY!$M$11</f>
        <v>4343277.853465802</v>
      </c>
      <c r="M16" s="316">
        <f>[11]INDUSTRY!$N$11</f>
        <v>4257940.7124119969</v>
      </c>
      <c r="N16" s="316">
        <f>[11]INDUSTRY!$O$11</f>
        <v>4269595.9512261255</v>
      </c>
      <c r="O16" s="316">
        <f>[11]INDUSTRY!$P$11</f>
        <v>4371905.1396760121</v>
      </c>
    </row>
    <row r="17" spans="2:15" ht="15.75" thickBot="1" x14ac:dyDescent="0.3">
      <c r="B17" s="324" t="s">
        <v>84</v>
      </c>
      <c r="C17" s="319">
        <v>4</v>
      </c>
      <c r="D17" s="320">
        <f t="shared" ref="D17:O17" si="0">SUM(D14:D16)</f>
        <v>123110646.79978774</v>
      </c>
      <c r="E17" s="320">
        <f t="shared" si="0"/>
        <v>123695716.07688937</v>
      </c>
      <c r="F17" s="320">
        <f t="shared" si="0"/>
        <v>123558887.68241724</v>
      </c>
      <c r="G17" s="320">
        <f t="shared" ref="G17:I17" si="1">SUM(G14:G16)</f>
        <v>122825261.46189806</v>
      </c>
      <c r="H17" s="320">
        <f t="shared" si="1"/>
        <v>126737539.49671267</v>
      </c>
      <c r="I17" s="320">
        <f t="shared" si="1"/>
        <v>129171814.2923716</v>
      </c>
      <c r="J17" s="320">
        <f t="shared" ref="J17:L17" si="2">SUM(J14:J16)</f>
        <v>129858008.93134923</v>
      </c>
      <c r="K17" s="320">
        <f t="shared" si="2"/>
        <v>128820077.98485775</v>
      </c>
      <c r="L17" s="320">
        <f t="shared" si="2"/>
        <v>128844700.30712873</v>
      </c>
      <c r="M17" s="320">
        <f t="shared" si="0"/>
        <v>128168328.949417</v>
      </c>
      <c r="N17" s="320">
        <f t="shared" si="0"/>
        <v>128208944.68798195</v>
      </c>
      <c r="O17" s="320">
        <f t="shared" si="0"/>
        <v>127837098.81346896</v>
      </c>
    </row>
    <row r="18" spans="2:15" ht="26.25" thickBot="1" x14ac:dyDescent="0.3">
      <c r="B18" s="324" t="s">
        <v>27</v>
      </c>
      <c r="C18" s="319">
        <v>5</v>
      </c>
      <c r="D18" s="320">
        <f t="shared" ref="D18:O18" si="3">0.1*D17</f>
        <v>12311064.679978775</v>
      </c>
      <c r="E18" s="320">
        <f t="shared" si="3"/>
        <v>12369571.607688937</v>
      </c>
      <c r="F18" s="320">
        <f t="shared" si="3"/>
        <v>12355888.768241726</v>
      </c>
      <c r="G18" s="320">
        <f t="shared" ref="G18:I18" si="4">0.1*G17</f>
        <v>12282526.146189807</v>
      </c>
      <c r="H18" s="320">
        <f t="shared" si="4"/>
        <v>12673753.949671268</v>
      </c>
      <c r="I18" s="320">
        <f t="shared" si="4"/>
        <v>12917181.429237161</v>
      </c>
      <c r="J18" s="320">
        <f t="shared" ref="J18:L18" si="5">0.1*J17</f>
        <v>12985800.893134924</v>
      </c>
      <c r="K18" s="320">
        <f t="shared" si="5"/>
        <v>12882007.798485776</v>
      </c>
      <c r="L18" s="320">
        <f t="shared" si="5"/>
        <v>12884470.030712873</v>
      </c>
      <c r="M18" s="320">
        <f t="shared" si="3"/>
        <v>12816832.894941701</v>
      </c>
      <c r="N18" s="320">
        <f t="shared" si="3"/>
        <v>12820894.468798196</v>
      </c>
      <c r="O18" s="320">
        <f t="shared" si="3"/>
        <v>12783709.881346896</v>
      </c>
    </row>
    <row r="19" spans="2:15" ht="26.25" thickBot="1" x14ac:dyDescent="0.3">
      <c r="B19" s="324" t="s">
        <v>85</v>
      </c>
      <c r="C19" s="319">
        <v>6</v>
      </c>
      <c r="D19" s="320">
        <f>SUM(D20:D29)</f>
        <v>18996376.071621373</v>
      </c>
      <c r="E19" s="320">
        <f t="shared" ref="E19:O19" si="6">SUM(E20:E29)</f>
        <v>18284405.280020215</v>
      </c>
      <c r="F19" s="320">
        <f t="shared" si="6"/>
        <v>18778907.645159841</v>
      </c>
      <c r="G19" s="320">
        <f t="shared" ref="G19:I19" si="7">SUM(G20:G29)</f>
        <v>20566077.877238281</v>
      </c>
      <c r="H19" s="320">
        <f t="shared" si="7"/>
        <v>22761711.584404357</v>
      </c>
      <c r="I19" s="320">
        <f t="shared" si="7"/>
        <v>22180742.192180444</v>
      </c>
      <c r="J19" s="320">
        <f t="shared" ref="J19:L19" si="8">SUM(J20:J29)</f>
        <v>22138621.17393991</v>
      </c>
      <c r="K19" s="320">
        <f t="shared" si="8"/>
        <v>21106064.526681934</v>
      </c>
      <c r="L19" s="320">
        <f t="shared" si="8"/>
        <v>20097121.502505809</v>
      </c>
      <c r="M19" s="320">
        <f t="shared" si="6"/>
        <v>20248793.640301183</v>
      </c>
      <c r="N19" s="320">
        <f t="shared" si="6"/>
        <v>20072877.565073911</v>
      </c>
      <c r="O19" s="320">
        <f t="shared" si="6"/>
        <v>20066336.010989558</v>
      </c>
    </row>
    <row r="20" spans="2:15" ht="15.75" thickBot="1" x14ac:dyDescent="0.3">
      <c r="B20" s="312" t="s">
        <v>33</v>
      </c>
      <c r="C20" s="310">
        <v>7</v>
      </c>
      <c r="D20" s="316">
        <f>[11]INDUSTRY!$E$15</f>
        <v>1368158.8701729029</v>
      </c>
      <c r="E20" s="316">
        <f>[11]INDUSTRY!$F$15</f>
        <v>1282272.1208344828</v>
      </c>
      <c r="F20" s="316">
        <f>[11]INDUSTRY!$G$15</f>
        <v>1222555.2451958065</v>
      </c>
      <c r="G20" s="316">
        <f>[11]INDUSTRY!$H$15</f>
        <v>1196868.0188789999</v>
      </c>
      <c r="H20" s="316">
        <f>[11]INDUSTRY!$I$15</f>
        <v>1234894.7463990322</v>
      </c>
      <c r="I20" s="316">
        <f>[11]INDUSTRY!$J$15</f>
        <v>1241129.2601803336</v>
      </c>
      <c r="J20" s="316">
        <f>[11]INDUSTRY!$K$15</f>
        <v>1285518.1875187098</v>
      </c>
      <c r="K20" s="316">
        <f>[11]INDUSTRY!$L$15</f>
        <v>1248354.2293451615</v>
      </c>
      <c r="L20" s="316">
        <f>[11]INDUSTRY!$M$15</f>
        <v>1266594.5676693334</v>
      </c>
      <c r="M20" s="316">
        <f>[11]INDUSTRY!$N$15</f>
        <v>1218999.5036319355</v>
      </c>
      <c r="N20" s="316">
        <f>[11]INDUSTRY!$O$15</f>
        <v>1362792.8283133332</v>
      </c>
      <c r="O20" s="316">
        <f>[11]INDUSTRY!$P$15</f>
        <v>1453790.8705316125</v>
      </c>
    </row>
    <row r="21" spans="2:15" ht="15.75" thickBot="1" x14ac:dyDescent="0.3">
      <c r="B21" s="312" t="s">
        <v>37</v>
      </c>
      <c r="C21" s="310">
        <v>8</v>
      </c>
      <c r="D21" s="316">
        <f>[11]INDUSTRY!$E$16</f>
        <v>1140880.7848035484</v>
      </c>
      <c r="E21" s="316">
        <f>[11]INDUSTRY!$F$16</f>
        <v>780198.92485482758</v>
      </c>
      <c r="F21" s="316">
        <f>[11]INDUSTRY!$G$16</f>
        <v>1549891.7273058065</v>
      </c>
      <c r="G21" s="316">
        <f>[11]INDUSTRY!$H$16</f>
        <v>3168354.794362667</v>
      </c>
      <c r="H21" s="316">
        <f>[11]INDUSTRY!$I$16</f>
        <v>2668799.278977742</v>
      </c>
      <c r="I21" s="316">
        <f>[11]INDUSTRY!$J$16</f>
        <v>1738245.331616</v>
      </c>
      <c r="J21" s="316">
        <f>[11]INDUSTRY!$K$16</f>
        <v>1644300.9191954336</v>
      </c>
      <c r="K21" s="316">
        <f>[11]INDUSTRY!$L$16</f>
        <v>1266984.0071619356</v>
      </c>
      <c r="L21" s="316">
        <f>[11]INDUSTRY!$M$16</f>
        <v>1241852.6559150002</v>
      </c>
      <c r="M21" s="316">
        <f>[11]INDUSTRY!$N$16</f>
        <v>1505777.914831613</v>
      </c>
      <c r="N21" s="316">
        <f>[11]INDUSTRY!$O$16</f>
        <v>1354915.0607026669</v>
      </c>
      <c r="O21" s="316">
        <f>[11]INDUSTRY!$P$16</f>
        <v>1370618.4751990323</v>
      </c>
    </row>
    <row r="22" spans="2:15" ht="15.75" thickBot="1" x14ac:dyDescent="0.3">
      <c r="B22" s="312" t="s">
        <v>40</v>
      </c>
      <c r="C22" s="310">
        <v>9</v>
      </c>
      <c r="D22" s="316">
        <f>[11]INDUSTRY!$E$17</f>
        <v>14646.628892258068</v>
      </c>
      <c r="E22" s="316">
        <f>[11]INDUSTRY!$F$17</f>
        <v>13295.30239480381</v>
      </c>
      <c r="F22" s="316">
        <f>[11]INDUSTRY!$G$17</f>
        <v>19003.938981612904</v>
      </c>
      <c r="G22" s="316">
        <f>[11]INDUSTRY!$H$17</f>
        <v>7783.3303199999946</v>
      </c>
      <c r="H22" s="316">
        <f>[11]INDUSTRY!$I$17</f>
        <v>8493.7428499999951</v>
      </c>
      <c r="I22" s="316">
        <f>[11]INDUSTRY!$J$17</f>
        <v>23248.967060000003</v>
      </c>
      <c r="J22" s="316">
        <f>[11]INDUSTRY!$K$17</f>
        <v>6285.7406399999954</v>
      </c>
      <c r="K22" s="316">
        <f>[11]INDUSTRY!$L$17</f>
        <v>16627.962432580647</v>
      </c>
      <c r="L22" s="316">
        <f>[11]INDUSTRY!$M$17</f>
        <v>90936.882063333323</v>
      </c>
      <c r="M22" s="316">
        <f>[11]INDUSTRY!$N$17</f>
        <v>5907.2864199999967</v>
      </c>
      <c r="N22" s="316">
        <f>[11]INDUSTRY!$O$17</f>
        <v>7129.0421999999971</v>
      </c>
      <c r="O22" s="316">
        <f>[11]INDUSTRY!$P$17</f>
        <v>44164.255761290326</v>
      </c>
    </row>
    <row r="23" spans="2:15" ht="15.75" thickBot="1" x14ac:dyDescent="0.3">
      <c r="B23" s="312" t="s">
        <v>43</v>
      </c>
      <c r="C23" s="310">
        <v>10</v>
      </c>
      <c r="D23" s="316">
        <f>[11]INDUSTRY!$E$18</f>
        <v>0</v>
      </c>
      <c r="E23" s="316">
        <f>[11]INDUSTRY!$F$18</f>
        <v>0</v>
      </c>
      <c r="F23" s="316">
        <f>[11]INDUSTRY!$G$18</f>
        <v>18595</v>
      </c>
      <c r="G23" s="316">
        <f>[11]INDUSTRY!$H$18</f>
        <v>224210</v>
      </c>
      <c r="H23" s="316">
        <f>[11]INDUSTRY!$I$18</f>
        <v>180944</v>
      </c>
      <c r="I23" s="316">
        <f>[11]INDUSTRY!$J$18</f>
        <v>431574.66666666663</v>
      </c>
      <c r="J23" s="316">
        <f>[11]INDUSTRY!$K$18</f>
        <v>501483.90322580648</v>
      </c>
      <c r="K23" s="316">
        <f>[11]INDUSTRY!$L$18</f>
        <v>593488.58064516133</v>
      </c>
      <c r="L23" s="316">
        <f>[11]INDUSTRY!$M$18</f>
        <v>320000</v>
      </c>
      <c r="M23" s="316">
        <f>[11]INDUSTRY!$N$18</f>
        <v>487903.22580645164</v>
      </c>
      <c r="N23" s="316">
        <f>[11]INDUSTRY!$O$18</f>
        <v>366666.66666666669</v>
      </c>
      <c r="O23" s="316">
        <f>[11]INDUSTRY!$P$18</f>
        <v>48387.096774193546</v>
      </c>
    </row>
    <row r="24" spans="2:15" ht="15.75" thickBot="1" x14ac:dyDescent="0.3">
      <c r="B24" s="312" t="s">
        <v>46</v>
      </c>
      <c r="C24" s="310">
        <v>11</v>
      </c>
      <c r="D24" s="316">
        <f>[11]INDUSTRY!$E$19</f>
        <v>11494821.142591372</v>
      </c>
      <c r="E24" s="316">
        <f>[11]INDUSTRY!$F$19</f>
        <v>11270371.104349893</v>
      </c>
      <c r="F24" s="316">
        <f>[11]INDUSTRY!$G$19</f>
        <v>10924256.604644354</v>
      </c>
      <c r="G24" s="316">
        <f>[11]INDUSTRY!$G$19</f>
        <v>10924256.604644354</v>
      </c>
      <c r="H24" s="316">
        <f>[11]INDUSTRY!$I$19</f>
        <v>13190055.622629192</v>
      </c>
      <c r="I24" s="316">
        <f>[11]INDUSTRY!$J$19</f>
        <v>13086044.133350831</v>
      </c>
      <c r="J24" s="316">
        <f>[11]INDUSTRY!$K$19</f>
        <v>12654307.971776256</v>
      </c>
      <c r="K24" s="316">
        <f>[11]INDUSTRY!$L$19</f>
        <v>11987050.876158556</v>
      </c>
      <c r="L24" s="316">
        <f>[11]INDUSTRY!$M$19</f>
        <v>11472118.396887342</v>
      </c>
      <c r="M24" s="316">
        <f>[11]INDUSTRY!$N$19</f>
        <v>11222804.161234485</v>
      </c>
      <c r="N24" s="316">
        <f>[11]INDUSTRY!$O$19</f>
        <v>11262735.967201643</v>
      </c>
      <c r="O24" s="316">
        <f>[11]INDUSTRY!$P$19</f>
        <v>11591619.395331057</v>
      </c>
    </row>
    <row r="25" spans="2:15" ht="15.75" thickBot="1" x14ac:dyDescent="0.3">
      <c r="B25" s="312" t="s">
        <v>49</v>
      </c>
      <c r="C25" s="310">
        <v>12</v>
      </c>
      <c r="D25" s="316">
        <f>[11]INDUSTRY!$E$20</f>
        <v>4465500.1935483869</v>
      </c>
      <c r="E25" s="316">
        <f>[11]INDUSTRY!$F$20</f>
        <v>4660676.2068965519</v>
      </c>
      <c r="F25" s="316">
        <f>[11]INDUSTRY!$G$20</f>
        <v>4700748.3548387103</v>
      </c>
      <c r="G25" s="316">
        <f>[11]INDUSTRY!$G$20</f>
        <v>4700748.3548387103</v>
      </c>
      <c r="H25" s="316">
        <f>[11]INDUSTRY!$I$20</f>
        <v>4761341.4516129028</v>
      </c>
      <c r="I25" s="316">
        <f>[11]INDUSTRY!$J$20</f>
        <v>4793392.1666399464</v>
      </c>
      <c r="J25" s="316">
        <f>[11]INDUSTRY!$K$20</f>
        <v>5193209.5483578965</v>
      </c>
      <c r="K25" s="316">
        <f>[11]INDUSTRY!$L$20</f>
        <v>5321393.0644869292</v>
      </c>
      <c r="L25" s="316">
        <f>[11]INDUSTRY!$M$20</f>
        <v>5314879.9999708002</v>
      </c>
      <c r="M25" s="316">
        <f>[11]INDUSTRY!$N$20</f>
        <v>5401419.0967637934</v>
      </c>
      <c r="N25" s="316">
        <f>[11]INDUSTRY!$O$20</f>
        <v>5399143.3333229329</v>
      </c>
      <c r="O25" s="316">
        <f>[11]INDUSTRY!$P$20</f>
        <v>5299163.8858010834</v>
      </c>
    </row>
    <row r="26" spans="2:15" ht="15.75" thickBot="1" x14ac:dyDescent="0.3">
      <c r="B26" s="312" t="s">
        <v>52</v>
      </c>
      <c r="C26" s="310">
        <v>13</v>
      </c>
      <c r="D26" s="316">
        <f>[11]INDUSTRY!$E$21</f>
        <v>67125</v>
      </c>
      <c r="E26" s="316">
        <f>[11]INDUSTRY!$F$21</f>
        <v>67125</v>
      </c>
      <c r="F26" s="316">
        <f>[11]INDUSTRY!$G$21</f>
        <v>67125</v>
      </c>
      <c r="G26" s="316">
        <f>[11]INDUSTRY!$G$21</f>
        <v>67125</v>
      </c>
      <c r="H26" s="316">
        <f>[11]INDUSTRY!$I$21</f>
        <v>65075</v>
      </c>
      <c r="I26" s="316">
        <f>[11]INDUSTRY!$J$21</f>
        <v>65075</v>
      </c>
      <c r="J26" s="316">
        <f>[11]INDUSTRY!$K$21</f>
        <v>65075</v>
      </c>
      <c r="K26" s="316">
        <f>[11]INDUSTRY!$L$21</f>
        <v>65075</v>
      </c>
      <c r="L26" s="316">
        <f>[11]INDUSTRY!$M$21</f>
        <v>65075</v>
      </c>
      <c r="M26" s="316">
        <f>[11]INDUSTRY!$N$21</f>
        <v>64347.580645161295</v>
      </c>
      <c r="N26" s="316">
        <f>[11]INDUSTRY!$O$21</f>
        <v>63025</v>
      </c>
      <c r="O26" s="316">
        <f>[11]INDUSTRY!$P$21</f>
        <v>63025</v>
      </c>
    </row>
    <row r="27" spans="2:15" ht="26.25" thickBot="1" x14ac:dyDescent="0.3">
      <c r="B27" s="312" t="s">
        <v>55</v>
      </c>
      <c r="C27" s="310">
        <v>14</v>
      </c>
      <c r="D27" s="316">
        <f>[11]INDUSTRY!$E$22</f>
        <v>21000</v>
      </c>
      <c r="E27" s="316">
        <f>[11]INDUSTRY!$F$22</f>
        <v>21000</v>
      </c>
      <c r="F27" s="316">
        <f>[11]INDUSTRY!$G$22</f>
        <v>21000</v>
      </c>
      <c r="G27" s="316">
        <f>[11]INDUSTRY!$G$22</f>
        <v>21000</v>
      </c>
      <c r="H27" s="316">
        <f>[11]INDUSTRY!$I$22</f>
        <v>21000</v>
      </c>
      <c r="I27" s="316">
        <f>[11]INDUSTRY!$J$22</f>
        <v>21000</v>
      </c>
      <c r="J27" s="316">
        <f>[11]INDUSTRY!$K$22</f>
        <v>6096.7741935483873</v>
      </c>
      <c r="K27" s="316">
        <f>[11]INDUSTRY!$L$22</f>
        <v>0</v>
      </c>
      <c r="L27" s="316">
        <f>[11]INDUSTRY!$M$22</f>
        <v>0</v>
      </c>
      <c r="M27" s="316">
        <f>[11]INDUSTRY!$N$22</f>
        <v>0</v>
      </c>
      <c r="N27" s="316">
        <f>[11]INDUSTRY!$O$22</f>
        <v>0</v>
      </c>
      <c r="O27" s="316">
        <f>[11]INDUSTRY!$P$22</f>
        <v>0</v>
      </c>
    </row>
    <row r="28" spans="2:15" ht="26.25" thickBot="1" x14ac:dyDescent="0.3">
      <c r="B28" s="312" t="s">
        <v>87</v>
      </c>
      <c r="C28" s="310">
        <v>15</v>
      </c>
      <c r="D28" s="316">
        <f>[11]INDUSTRY!$E$24</f>
        <v>0</v>
      </c>
      <c r="E28" s="316">
        <f>[11]INDUSTRY!$F$24</f>
        <v>0</v>
      </c>
      <c r="F28" s="316">
        <f>[11]INDUSTRY!$G$24</f>
        <v>0</v>
      </c>
      <c r="G28" s="316">
        <f>[11]INDUSTRY!$G$24</f>
        <v>0</v>
      </c>
      <c r="H28" s="316">
        <f>[11]INDUSTRY!$I$24</f>
        <v>0</v>
      </c>
      <c r="I28" s="316">
        <f>[11]INDUSTRY!$J$24</f>
        <v>0</v>
      </c>
      <c r="J28" s="316">
        <f>[11]INDUSTRY!$K$24</f>
        <v>0</v>
      </c>
      <c r="K28" s="316">
        <f>[11]INDUSTRY!$L$24</f>
        <v>0</v>
      </c>
      <c r="L28" s="316">
        <f>[11]INDUSTRY!$M$24</f>
        <v>0</v>
      </c>
      <c r="M28" s="316">
        <f>[11]INDUSTRY!$N$24</f>
        <v>0</v>
      </c>
      <c r="N28" s="316">
        <f>[11]INDUSTRY!$O$24</f>
        <v>0</v>
      </c>
      <c r="O28" s="316">
        <f>[11]INDUSTRY!$P$24</f>
        <v>0</v>
      </c>
    </row>
    <row r="29" spans="2:15" ht="77.25" thickBot="1" x14ac:dyDescent="0.3">
      <c r="B29" s="312" t="s">
        <v>86</v>
      </c>
      <c r="C29" s="310">
        <v>16</v>
      </c>
      <c r="D29" s="316">
        <f>[11]INDUSTRY!$E$28</f>
        <v>424243.45161290327</v>
      </c>
      <c r="E29" s="316">
        <f>[11]INDUSTRY!$F$28</f>
        <v>189466.62068965519</v>
      </c>
      <c r="F29" s="316">
        <f>[11]INDUSTRY!$G$28</f>
        <v>255731.77419354839</v>
      </c>
      <c r="G29" s="316">
        <f>[11]INDUSTRY!$G$28</f>
        <v>255731.77419354839</v>
      </c>
      <c r="H29" s="316">
        <f>[11]INDUSTRY!$I$28</f>
        <v>631107.74193548388</v>
      </c>
      <c r="I29" s="316">
        <f>[11]INDUSTRY!$J$28</f>
        <v>781032.66666666663</v>
      </c>
      <c r="J29" s="316">
        <f>[11]INDUSTRY!$K$28</f>
        <v>782343.12903225806</v>
      </c>
      <c r="K29" s="316">
        <f>[11]INDUSTRY!$L$28</f>
        <v>607090.80645161285</v>
      </c>
      <c r="L29" s="316">
        <f>[11]INDUSTRY!$M$28</f>
        <v>325664</v>
      </c>
      <c r="M29" s="316">
        <f>[11]INDUSTRY!$N$28</f>
        <v>341634.87096774194</v>
      </c>
      <c r="N29" s="316">
        <f>[11]INDUSTRY!$O$28</f>
        <v>256469.66666666666</v>
      </c>
      <c r="O29" s="316">
        <f>[11]INDUSTRY!$P$28</f>
        <v>195567.03159129029</v>
      </c>
    </row>
    <row r="30" spans="2:15" ht="15.75" thickBot="1" x14ac:dyDescent="0.3">
      <c r="B30" s="312" t="s">
        <v>65</v>
      </c>
      <c r="C30" s="313">
        <v>17</v>
      </c>
      <c r="D30" s="317">
        <f t="shared" ref="D30:O30" si="9">D19-D18</f>
        <v>6685311.3916425984</v>
      </c>
      <c r="E30" s="317">
        <f t="shared" si="9"/>
        <v>5914833.6723312773</v>
      </c>
      <c r="F30" s="317">
        <f t="shared" si="9"/>
        <v>6423018.8769181147</v>
      </c>
      <c r="G30" s="317">
        <f t="shared" ref="G30:I30" si="10">G19-G18</f>
        <v>8283551.7310484741</v>
      </c>
      <c r="H30" s="317">
        <f t="shared" si="10"/>
        <v>10087957.634733088</v>
      </c>
      <c r="I30" s="317">
        <f t="shared" si="10"/>
        <v>9263560.7629432827</v>
      </c>
      <c r="J30" s="317">
        <f t="shared" ref="J30:L30" si="11">J19-J18</f>
        <v>9152820.2808049861</v>
      </c>
      <c r="K30" s="317">
        <f t="shared" si="11"/>
        <v>8224056.7281961571</v>
      </c>
      <c r="L30" s="317">
        <f t="shared" si="11"/>
        <v>7212651.4717929363</v>
      </c>
      <c r="M30" s="317">
        <f t="shared" si="9"/>
        <v>7431960.7453594822</v>
      </c>
      <c r="N30" s="317">
        <f t="shared" si="9"/>
        <v>7251983.0962757152</v>
      </c>
      <c r="O30" s="317">
        <f t="shared" si="9"/>
        <v>7282626.1296426617</v>
      </c>
    </row>
    <row r="31" spans="2:15" ht="26.25" thickBot="1" x14ac:dyDescent="0.3">
      <c r="B31" s="314" t="s">
        <v>66</v>
      </c>
      <c r="C31" s="315">
        <v>18</v>
      </c>
      <c r="D31" s="316">
        <f>[11]INDUSTRY!$E$30</f>
        <v>114953</v>
      </c>
      <c r="E31" s="316">
        <f>[11]INDUSTRY!$F$30</f>
        <v>54938</v>
      </c>
      <c r="F31" s="316">
        <f>[11]INDUSTRY!$G$30</f>
        <v>60085</v>
      </c>
      <c r="G31" s="316">
        <f>[11]INDUSTRY!$G$30</f>
        <v>60085</v>
      </c>
      <c r="H31" s="316">
        <f>[11]INDUSTRY!$I$30</f>
        <v>91767</v>
      </c>
      <c r="I31" s="316">
        <f>[11]INDUSTRY!$J$30</f>
        <v>93928.491171333342</v>
      </c>
      <c r="J31" s="316">
        <f>[11]INDUSTRY!$K$30</f>
        <v>93928.491171333342</v>
      </c>
      <c r="K31" s="316">
        <f>[11]INDUSTRY!$L$30</f>
        <v>80466</v>
      </c>
      <c r="L31" s="316">
        <f>[11]INDUSTRY!$M$30</f>
        <v>89141</v>
      </c>
      <c r="M31" s="316">
        <f>[11]INDUSTRY!$N$30</f>
        <v>91507</v>
      </c>
      <c r="N31" s="316">
        <f>[11]INDUSTRY!$O$30</f>
        <v>85200</v>
      </c>
      <c r="O31" s="316">
        <f>[11]INDUSTRY!$P$30</f>
        <v>88449.753120645168</v>
      </c>
    </row>
  </sheetData>
  <mergeCells count="22">
    <mergeCell ref="B7:O7"/>
    <mergeCell ref="B8:O8"/>
    <mergeCell ref="B9:O9"/>
    <mergeCell ref="D10:O10"/>
    <mergeCell ref="B11:B13"/>
    <mergeCell ref="C11:C13"/>
    <mergeCell ref="D11:F11"/>
    <mergeCell ref="G11:I11"/>
    <mergeCell ref="J11:L11"/>
    <mergeCell ref="M11:O11"/>
    <mergeCell ref="O12:O13"/>
    <mergeCell ref="D12:D13"/>
    <mergeCell ref="E12:E13"/>
    <mergeCell ref="F12:F13"/>
    <mergeCell ref="G12:G13"/>
    <mergeCell ref="H12:H13"/>
    <mergeCell ref="N12:N13"/>
    <mergeCell ref="I12:I13"/>
    <mergeCell ref="J12:J13"/>
    <mergeCell ref="K12:K13"/>
    <mergeCell ref="L12:L13"/>
    <mergeCell ref="M12:M13"/>
  </mergeCells>
  <pageMargins left="0.7" right="0.7" top="0.75" bottom="0.75" header="0.3" footer="0.3"/>
  <pageSetup scale="51" fitToHeight="0" orientation="landscape" r:id="rId1"/>
  <headerFooter>
    <oddFooter>&amp;L_x000D_&amp;1#&amp;"Calibri"&amp;10&amp;K000000 Office Use Only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A9F8-ECD7-43D1-9533-47AB4C99DB2D}">
  <sheetPr>
    <pageSetUpPr fitToPage="1"/>
  </sheetPr>
  <dimension ref="B1:O31"/>
  <sheetViews>
    <sheetView view="pageBreakPreview" topLeftCell="B21" zoomScaleNormal="100" zoomScaleSheetLayoutView="100" workbookViewId="0">
      <selection activeCell="D34" sqref="D34"/>
    </sheetView>
  </sheetViews>
  <sheetFormatPr defaultRowHeight="15" x14ac:dyDescent="0.25"/>
  <cols>
    <col min="2" max="2" width="64.140625" customWidth="1"/>
    <col min="3" max="3" width="12" bestFit="1" customWidth="1"/>
    <col min="4" max="5" width="16.85546875" bestFit="1" customWidth="1"/>
    <col min="6" max="6" width="17.5703125" bestFit="1" customWidth="1"/>
    <col min="7" max="15" width="12.28515625" bestFit="1" customWidth="1"/>
  </cols>
  <sheetData>
    <row r="1" spans="2:15" ht="15.75" thickBot="1" x14ac:dyDescent="0.3"/>
    <row r="2" spans="2:15" x14ac:dyDescent="0.25">
      <c r="B2" s="325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7"/>
    </row>
    <row r="3" spans="2:15" ht="18.75" x14ac:dyDescent="0.3">
      <c r="B3" s="328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29"/>
    </row>
    <row r="4" spans="2:15" x14ac:dyDescent="0.25">
      <c r="B4" s="330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29"/>
    </row>
    <row r="5" spans="2:15" x14ac:dyDescent="0.25">
      <c r="B5" s="330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29"/>
    </row>
    <row r="6" spans="2:15" ht="15.75" thickBot="1" x14ac:dyDescent="0.3">
      <c r="B6" s="331"/>
      <c r="C6" s="288"/>
      <c r="D6" s="288"/>
      <c r="E6" s="288"/>
      <c r="F6" s="289"/>
      <c r="G6" s="288"/>
      <c r="H6" s="288"/>
      <c r="I6" s="288"/>
      <c r="J6" s="288"/>
      <c r="K6" s="288"/>
      <c r="L6" s="288"/>
      <c r="M6" s="288"/>
      <c r="N6" s="288"/>
      <c r="O6" s="332"/>
    </row>
    <row r="7" spans="2:15" ht="15.75" x14ac:dyDescent="0.25">
      <c r="B7" s="449" t="s">
        <v>90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/>
    </row>
    <row r="8" spans="2:15" ht="15.75" x14ac:dyDescent="0.25">
      <c r="B8" s="452" t="s">
        <v>99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53"/>
    </row>
    <row r="9" spans="2:15" ht="16.5" thickBot="1" x14ac:dyDescent="0.3">
      <c r="B9" s="454" t="s">
        <v>106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6"/>
    </row>
    <row r="10" spans="2:15" ht="16.5" thickBot="1" x14ac:dyDescent="0.3">
      <c r="B10" s="333"/>
      <c r="C10" s="28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457"/>
    </row>
    <row r="11" spans="2:15" ht="15.75" thickBot="1" x14ac:dyDescent="0.3">
      <c r="B11" s="433"/>
      <c r="C11" s="435" t="s">
        <v>67</v>
      </c>
      <c r="D11" s="438" t="s">
        <v>92</v>
      </c>
      <c r="E11" s="439"/>
      <c r="F11" s="439"/>
      <c r="G11" s="438" t="s">
        <v>93</v>
      </c>
      <c r="H11" s="439"/>
      <c r="I11" s="440"/>
      <c r="J11" s="438" t="s">
        <v>94</v>
      </c>
      <c r="K11" s="439"/>
      <c r="L11" s="440"/>
      <c r="M11" s="439" t="s">
        <v>95</v>
      </c>
      <c r="N11" s="439"/>
      <c r="O11" s="440"/>
    </row>
    <row r="12" spans="2:15" x14ac:dyDescent="0.25">
      <c r="B12" s="434"/>
      <c r="C12" s="436"/>
      <c r="D12" s="441">
        <v>42035</v>
      </c>
      <c r="E12" s="441">
        <v>42063</v>
      </c>
      <c r="F12" s="441">
        <v>42094</v>
      </c>
      <c r="G12" s="441">
        <v>42124</v>
      </c>
      <c r="H12" s="441">
        <v>42155</v>
      </c>
      <c r="I12" s="441">
        <v>42185</v>
      </c>
      <c r="J12" s="445">
        <v>42216</v>
      </c>
      <c r="K12" s="441">
        <v>42247</v>
      </c>
      <c r="L12" s="441">
        <v>42277</v>
      </c>
      <c r="M12" s="441">
        <v>42308</v>
      </c>
      <c r="N12" s="441">
        <v>42338</v>
      </c>
      <c r="O12" s="443">
        <v>42369</v>
      </c>
    </row>
    <row r="13" spans="2:15" ht="15.75" thickBot="1" x14ac:dyDescent="0.3">
      <c r="B13" s="434"/>
      <c r="C13" s="437"/>
      <c r="D13" s="442"/>
      <c r="E13" s="442"/>
      <c r="F13" s="442"/>
      <c r="G13" s="442"/>
      <c r="H13" s="442"/>
      <c r="I13" s="442"/>
      <c r="J13" s="446"/>
      <c r="K13" s="442"/>
      <c r="L13" s="442"/>
      <c r="M13" s="442"/>
      <c r="N13" s="442"/>
      <c r="O13" s="444"/>
    </row>
    <row r="14" spans="2:15" ht="15.75" thickBot="1" x14ac:dyDescent="0.3">
      <c r="B14" s="323" t="s">
        <v>12</v>
      </c>
      <c r="C14" s="307">
        <v>1</v>
      </c>
      <c r="D14" s="316">
        <f>[12]INDUSTRY!$E$9</f>
        <v>113431803.45453571</v>
      </c>
      <c r="E14" s="316">
        <f>[12]INDUSTRY!$F$9</f>
        <v>113086800.95789716</v>
      </c>
      <c r="F14" s="316">
        <f>[12]INDUSTRY!$G$9</f>
        <v>112577197.6713917</v>
      </c>
      <c r="G14" s="316">
        <f>[12]INDUSTRY!$H$9</f>
        <v>114177086.44839604</v>
      </c>
      <c r="H14" s="316">
        <f>[12]INDUSTRY!$I$9</f>
        <v>114838684.35484023</v>
      </c>
      <c r="I14" s="316">
        <f>[12]INDUSTRY!$J$9</f>
        <v>111699690.87233207</v>
      </c>
      <c r="J14" s="316">
        <f>[12]INDUSTRY!$K$9</f>
        <v>110827453.45151751</v>
      </c>
      <c r="K14" s="316">
        <f>[12]INDUSTRY!$L$9</f>
        <v>110555123.53897534</v>
      </c>
      <c r="L14" s="316">
        <f>[12]INDUSTRY!$M$9</f>
        <v>112330977.50179708</v>
      </c>
      <c r="M14" s="316">
        <f>[12]INDUSTRY!$N$9</f>
        <v>111498667.86313128</v>
      </c>
      <c r="N14" s="316">
        <f>[12]INDUSTRY!$O$9</f>
        <v>114289312.54732959</v>
      </c>
      <c r="O14" s="316">
        <f>[12]INDUSTRY!$P$9</f>
        <v>115226996.28949486</v>
      </c>
    </row>
    <row r="15" spans="2:15" ht="15.75" thickBot="1" x14ac:dyDescent="0.3">
      <c r="B15" s="312" t="s">
        <v>16</v>
      </c>
      <c r="C15" s="310">
        <v>2</v>
      </c>
      <c r="D15" s="316">
        <f>[12]INDUSTRY!$E$10</f>
        <v>7683094.1400561295</v>
      </c>
      <c r="E15" s="316">
        <f>[12]INDUSTRY!$F$10</f>
        <v>8148957.5958999982</v>
      </c>
      <c r="F15" s="316">
        <f>[12]INDUSTRY!$G$10</f>
        <v>7921668.5845389515</v>
      </c>
      <c r="G15" s="316">
        <f>[12]INDUSTRY!$H$10</f>
        <v>8169094.8773154849</v>
      </c>
      <c r="H15" s="316">
        <f>[12]INDUSTRY!$I$10</f>
        <v>7578235.2154220017</v>
      </c>
      <c r="I15" s="316">
        <f>[12]INDUSTRY!$J$10</f>
        <v>8146641.0788461287</v>
      </c>
      <c r="J15" s="316">
        <f>[12]INDUSTRY!$K$10</f>
        <v>8401611.4772146679</v>
      </c>
      <c r="K15" s="316">
        <f>[12]INDUSTRY!$L$10</f>
        <v>9054101.9983099997</v>
      </c>
      <c r="L15" s="316">
        <f>[12]INDUSTRY!$M$10</f>
        <v>8669096.1263616122</v>
      </c>
      <c r="M15" s="316">
        <f>[12]INDUSTRY!$N$10</f>
        <v>9158195.7904444523</v>
      </c>
      <c r="N15" s="316">
        <f>[12]INDUSTRY!$O$10</f>
        <v>8767345.1527312901</v>
      </c>
      <c r="O15" s="316">
        <f>[12]INDUSTRY!$P$10</f>
        <v>8121427.7976563331</v>
      </c>
    </row>
    <row r="16" spans="2:15" ht="15.75" thickBot="1" x14ac:dyDescent="0.3">
      <c r="B16" s="312" t="s">
        <v>83</v>
      </c>
      <c r="C16" s="310">
        <v>3</v>
      </c>
      <c r="D16" s="316">
        <f>[12]INDUSTRY!$E$11</f>
        <v>4433854.732344253</v>
      </c>
      <c r="E16" s="316">
        <f>[12]INDUSTRY!$F$11</f>
        <v>4231919.2462948672</v>
      </c>
      <c r="F16" s="316">
        <f>[12]INDUSTRY!$G$11</f>
        <v>4383892.5244103894</v>
      </c>
      <c r="G16" s="316">
        <f>[12]INDUSTRY!$H$11</f>
        <v>4515091.2697954699</v>
      </c>
      <c r="H16" s="316">
        <f>[12]INDUSTRY!$I$11</f>
        <v>4769392.2968623443</v>
      </c>
      <c r="I16" s="316">
        <f>[12]INDUSTRY!$J$11</f>
        <v>3921559.6747316094</v>
      </c>
      <c r="J16" s="316">
        <f>[12]INDUSTRY!$K$11</f>
        <v>3806645.8839946603</v>
      </c>
      <c r="K16" s="316">
        <f>[12]INDUSTRY!$L$11</f>
        <v>4908331.787902764</v>
      </c>
      <c r="L16" s="316">
        <f>[12]INDUSTRY!$M$11</f>
        <v>3477164.0591102606</v>
      </c>
      <c r="M16" s="316">
        <f>[12]INDUSTRY!$N$11</f>
        <v>3893541.3282162007</v>
      </c>
      <c r="N16" s="316">
        <f>[12]INDUSTRY!$O$11</f>
        <v>3921019.3907338688</v>
      </c>
      <c r="O16" s="316">
        <f>[12]INDUSTRY!$P$11</f>
        <v>3977402.785531817</v>
      </c>
    </row>
    <row r="17" spans="2:15" ht="15.75" thickBot="1" x14ac:dyDescent="0.3">
      <c r="B17" s="324" t="s">
        <v>84</v>
      </c>
      <c r="C17" s="319">
        <v>4</v>
      </c>
      <c r="D17" s="320">
        <f t="shared" ref="D17:O17" si="0">SUM(D14:D16)</f>
        <v>125548752.3269361</v>
      </c>
      <c r="E17" s="320">
        <f t="shared" si="0"/>
        <v>125467677.80009203</v>
      </c>
      <c r="F17" s="320">
        <f t="shared" si="0"/>
        <v>124882758.78034103</v>
      </c>
      <c r="G17" s="320">
        <f t="shared" si="0"/>
        <v>126861272.595507</v>
      </c>
      <c r="H17" s="320">
        <f t="shared" si="0"/>
        <v>127186311.86712459</v>
      </c>
      <c r="I17" s="320">
        <f t="shared" si="0"/>
        <v>123767891.62590981</v>
      </c>
      <c r="J17" s="320">
        <f t="shared" ref="J17:L17" si="1">SUM(J14:J16)</f>
        <v>123035710.81272683</v>
      </c>
      <c r="K17" s="320">
        <f t="shared" si="1"/>
        <v>124517557.3251881</v>
      </c>
      <c r="L17" s="320">
        <f t="shared" si="1"/>
        <v>124477237.68726894</v>
      </c>
      <c r="M17" s="320">
        <f t="shared" si="0"/>
        <v>124550404.98179193</v>
      </c>
      <c r="N17" s="320">
        <f t="shared" si="0"/>
        <v>126977677.09079474</v>
      </c>
      <c r="O17" s="320">
        <f t="shared" si="0"/>
        <v>127325826.872683</v>
      </c>
    </row>
    <row r="18" spans="2:15" ht="26.25" thickBot="1" x14ac:dyDescent="0.3">
      <c r="B18" s="324" t="s">
        <v>27</v>
      </c>
      <c r="C18" s="319">
        <v>5</v>
      </c>
      <c r="D18" s="320">
        <f t="shared" ref="D18:O18" si="2">0.1*D17</f>
        <v>12554875.232693611</v>
      </c>
      <c r="E18" s="320">
        <f t="shared" si="2"/>
        <v>12546767.780009203</v>
      </c>
      <c r="F18" s="320">
        <f t="shared" si="2"/>
        <v>12488275.878034104</v>
      </c>
      <c r="G18" s="320">
        <f t="shared" si="2"/>
        <v>12686127.2595507</v>
      </c>
      <c r="H18" s="320">
        <f t="shared" si="2"/>
        <v>12718631.186712459</v>
      </c>
      <c r="I18" s="320">
        <f t="shared" si="2"/>
        <v>12376789.162590981</v>
      </c>
      <c r="J18" s="320">
        <f t="shared" ref="J18:L18" si="3">0.1*J17</f>
        <v>12303571.081272684</v>
      </c>
      <c r="K18" s="320">
        <f t="shared" si="3"/>
        <v>12451755.732518811</v>
      </c>
      <c r="L18" s="320">
        <f t="shared" si="3"/>
        <v>12447723.768726895</v>
      </c>
      <c r="M18" s="320">
        <f t="shared" si="2"/>
        <v>12455040.498179194</v>
      </c>
      <c r="N18" s="320">
        <f t="shared" si="2"/>
        <v>12697767.709079474</v>
      </c>
      <c r="O18" s="320">
        <f t="shared" si="2"/>
        <v>12732582.687268302</v>
      </c>
    </row>
    <row r="19" spans="2:15" ht="26.25" thickBot="1" x14ac:dyDescent="0.3">
      <c r="B19" s="324" t="s">
        <v>85</v>
      </c>
      <c r="C19" s="319">
        <v>6</v>
      </c>
      <c r="D19" s="320">
        <f>SUM(D20:D29)</f>
        <v>19494691.15272782</v>
      </c>
      <c r="E19" s="320">
        <f t="shared" ref="E19:O19" si="4">SUM(E20:E29)</f>
        <v>19532133.469528574</v>
      </c>
      <c r="F19" s="320">
        <f t="shared" si="4"/>
        <v>20969356.593954194</v>
      </c>
      <c r="G19" s="320">
        <f t="shared" si="4"/>
        <v>20733185.928814333</v>
      </c>
      <c r="H19" s="320">
        <f t="shared" si="4"/>
        <v>19541744.224914949</v>
      </c>
      <c r="I19" s="320">
        <f t="shared" si="4"/>
        <v>19626087.789837632</v>
      </c>
      <c r="J19" s="320">
        <f t="shared" ref="J19:L19" si="5">SUM(J20:J29)</f>
        <v>20729430.792157918</v>
      </c>
      <c r="K19" s="320">
        <f t="shared" si="5"/>
        <v>21386514.612533268</v>
      </c>
      <c r="L19" s="320">
        <f t="shared" si="5"/>
        <v>22150229.843046285</v>
      </c>
      <c r="M19" s="320">
        <f t="shared" si="4"/>
        <v>22858958.589184385</v>
      </c>
      <c r="N19" s="320">
        <f t="shared" si="4"/>
        <v>23001241.029947013</v>
      </c>
      <c r="O19" s="320">
        <f t="shared" si="4"/>
        <v>23238723.699248381</v>
      </c>
    </row>
    <row r="20" spans="2:15" ht="15.75" thickBot="1" x14ac:dyDescent="0.3">
      <c r="B20" s="312" t="s">
        <v>33</v>
      </c>
      <c r="C20" s="310">
        <v>7</v>
      </c>
      <c r="D20" s="316">
        <f>[12]INDUSTRY!$E$15</f>
        <v>1337047.7637529792</v>
      </c>
      <c r="E20" s="316">
        <f>[12]INDUSTRY!$F$15</f>
        <v>1305781.7065692861</v>
      </c>
      <c r="F20" s="316">
        <f>[12]INDUSTRY!$G$15</f>
        <v>1419299.584306452</v>
      </c>
      <c r="G20" s="316">
        <f>[12]INDUSTRY!$H$15</f>
        <v>1338298.4176</v>
      </c>
      <c r="H20" s="316">
        <f>[12]INDUSTRY!$I$15</f>
        <v>1313356.9626061288</v>
      </c>
      <c r="I20" s="316">
        <f>[12]INDUSTRY!$J$15</f>
        <v>1248588.3885876667</v>
      </c>
      <c r="J20" s="316">
        <f>[12]INDUSTRY!$K$15</f>
        <v>1233407.769143871</v>
      </c>
      <c r="K20" s="316">
        <f>[12]INDUSTRY!$L$15</f>
        <v>1282950.3102187098</v>
      </c>
      <c r="L20" s="316">
        <f>[12]INDUSTRY!$M$15</f>
        <v>1260671.301468</v>
      </c>
      <c r="M20" s="316">
        <f>[12]INDUSTRY!$N$15</f>
        <v>1271761.7150290324</v>
      </c>
      <c r="N20" s="316">
        <f>[12]INDUSTRY!$O$15</f>
        <v>1445468.5861373332</v>
      </c>
      <c r="O20" s="316">
        <f>[12]INDUSTRY!$P$15</f>
        <v>1579121.8405819354</v>
      </c>
    </row>
    <row r="21" spans="2:15" ht="15.75" thickBot="1" x14ac:dyDescent="0.3">
      <c r="B21" s="312" t="s">
        <v>37</v>
      </c>
      <c r="C21" s="310">
        <v>8</v>
      </c>
      <c r="D21" s="316">
        <f>[12]INDUSTRY!$E$16</f>
        <v>1277268.6084960154</v>
      </c>
      <c r="E21" s="316">
        <f>[12]INDUSTRY!$F$16</f>
        <v>1412174.1474167856</v>
      </c>
      <c r="F21" s="316">
        <f>[12]INDUSTRY!$G$16</f>
        <v>2170456.3373396774</v>
      </c>
      <c r="G21" s="316">
        <f>[12]INDUSTRY!$H$16</f>
        <v>1501295.809876</v>
      </c>
      <c r="H21" s="316">
        <f>[12]INDUSTRY!$I$16</f>
        <v>1282428.9892041935</v>
      </c>
      <c r="I21" s="316">
        <f>[12]INDUSTRY!$J$16</f>
        <v>1145232.9208070002</v>
      </c>
      <c r="J21" s="316">
        <f>[12]INDUSTRY!$K$16</f>
        <v>1711964.6438351611</v>
      </c>
      <c r="K21" s="316">
        <f>[12]INDUSTRY!$L$16</f>
        <v>1289354.2096922584</v>
      </c>
      <c r="L21" s="316">
        <f>[12]INDUSTRY!$M$16</f>
        <v>1666599.4771103333</v>
      </c>
      <c r="M21" s="316">
        <f>[12]INDUSTRY!$N$16</f>
        <v>1878834.6080293551</v>
      </c>
      <c r="N21" s="316">
        <f>[12]INDUSTRY!$O$16</f>
        <v>1882950.4366406666</v>
      </c>
      <c r="O21" s="316">
        <f>[12]INDUSTRY!$P$16</f>
        <v>2082460.7831232257</v>
      </c>
    </row>
    <row r="22" spans="2:15" ht="15.75" thickBot="1" x14ac:dyDescent="0.3">
      <c r="B22" s="312" t="s">
        <v>40</v>
      </c>
      <c r="C22" s="310">
        <v>9</v>
      </c>
      <c r="D22" s="316">
        <f>[12]INDUSTRY!$E$17</f>
        <v>38564.846657096772</v>
      </c>
      <c r="E22" s="316">
        <f>[12]INDUSTRY!$F$17</f>
        <v>7685.7991999999967</v>
      </c>
      <c r="F22" s="316">
        <f>[12]INDUSTRY!$G$17</f>
        <v>24271.310407419351</v>
      </c>
      <c r="G22" s="316">
        <f>[12]INDUSTRY!$H$17</f>
        <v>22540.055873333331</v>
      </c>
      <c r="H22" s="316">
        <f>[12]INDUSTRY!$I$17</f>
        <v>7014.5166916129065</v>
      </c>
      <c r="I22" s="316">
        <f>[12]INDUSTRY!$J$17</f>
        <v>10459.957773333332</v>
      </c>
      <c r="J22" s="316">
        <f>[12]INDUSTRY!$K$17</f>
        <v>12367.303225806452</v>
      </c>
      <c r="K22" s="316">
        <f>[12]INDUSTRY!$L$17</f>
        <v>8055.1520600000013</v>
      </c>
      <c r="L22" s="316">
        <f>[12]INDUSTRY!$M$17</f>
        <v>8139.6409999999996</v>
      </c>
      <c r="M22" s="316">
        <f>[12]INDUSTRY!$N$17</f>
        <v>8655.2239700000009</v>
      </c>
      <c r="N22" s="316">
        <f>[12]INDUSTRY!$O$17</f>
        <v>9220.6574999999993</v>
      </c>
      <c r="O22" s="316">
        <f>[12]INDUSTRY!$P$17</f>
        <v>11148.196988709684</v>
      </c>
    </row>
    <row r="23" spans="2:15" ht="15.75" thickBot="1" x14ac:dyDescent="0.3">
      <c r="B23" s="312" t="s">
        <v>43</v>
      </c>
      <c r="C23" s="310">
        <v>10</v>
      </c>
      <c r="D23" s="316">
        <f>[12]INDUSTRY!$E$18</f>
        <v>67741.93548387097</v>
      </c>
      <c r="E23" s="316">
        <f>[12]INDUSTRY!$F$18</f>
        <v>351898.96428571426</v>
      </c>
      <c r="F23" s="316">
        <f>[12]INDUSTRY!$G$18</f>
        <v>752385.58064516122</v>
      </c>
      <c r="G23" s="316">
        <f>[12]INDUSTRY!$H$18</f>
        <v>313333.33333333337</v>
      </c>
      <c r="H23" s="316">
        <f>[12]INDUSTRY!$I$18</f>
        <v>24212.709677419356</v>
      </c>
      <c r="I23" s="316">
        <f>[12]INDUSTRY!$J$18</f>
        <v>36895.737500000003</v>
      </c>
      <c r="J23" s="316">
        <f>[12]INDUSTRY!$K$18</f>
        <v>83611.000472861284</v>
      </c>
      <c r="K23" s="316">
        <f>[12]INDUSTRY!$L$18</f>
        <v>85187.077419354842</v>
      </c>
      <c r="L23" s="316">
        <f>[12]INDUSTRY!$M$18</f>
        <v>70299</v>
      </c>
      <c r="M23" s="316">
        <f>[12]INDUSTRY!$N$18</f>
        <v>136143.93548387097</v>
      </c>
      <c r="N23" s="316">
        <f>[12]INDUSTRY!$O$18</f>
        <v>188402</v>
      </c>
      <c r="O23" s="316">
        <f>[12]INDUSTRY!$P$18</f>
        <v>55018</v>
      </c>
    </row>
    <row r="24" spans="2:15" ht="15.75" thickBot="1" x14ac:dyDescent="0.3">
      <c r="B24" s="312" t="s">
        <v>46</v>
      </c>
      <c r="C24" s="310">
        <v>11</v>
      </c>
      <c r="D24" s="316">
        <f>[12]INDUSTRY!$E$19</f>
        <v>11223558.77075721</v>
      </c>
      <c r="E24" s="316">
        <f>[12]INDUSTRY!$F$19</f>
        <v>10699469.769625356</v>
      </c>
      <c r="F24" s="316">
        <f>[12]INDUSTRY!$G$19</f>
        <v>10976294.277495807</v>
      </c>
      <c r="G24" s="316">
        <f>[12]INDUSTRY!$H$19</f>
        <v>11521925.312131666</v>
      </c>
      <c r="H24" s="316">
        <f>[12]INDUSTRY!$I$19</f>
        <v>11145902.366842065</v>
      </c>
      <c r="I24" s="316">
        <f>[12]INDUSTRY!$J$19</f>
        <v>11343351.91726497</v>
      </c>
      <c r="J24" s="316">
        <f>[12]INDUSTRY!$K$19</f>
        <v>12202243.043695014</v>
      </c>
      <c r="K24" s="316">
        <f>[12]INDUSTRY!$L$19</f>
        <v>12976359.959959125</v>
      </c>
      <c r="L24" s="316">
        <f>[12]INDUSTRY!$M$19</f>
        <v>13452135.423507629</v>
      </c>
      <c r="M24" s="316">
        <f>[12]INDUSTRY!$N$19</f>
        <v>13921995.96692672</v>
      </c>
      <c r="N24" s="316">
        <f>[12]INDUSTRY!$O$19</f>
        <v>13796802.083012749</v>
      </c>
      <c r="O24" s="316">
        <f>[12]INDUSTRY!$P$19</f>
        <v>13629822.652748063</v>
      </c>
    </row>
    <row r="25" spans="2:15" ht="15.75" thickBot="1" x14ac:dyDescent="0.3">
      <c r="B25" s="312" t="s">
        <v>49</v>
      </c>
      <c r="C25" s="310">
        <v>12</v>
      </c>
      <c r="D25" s="316">
        <f>[12]INDUSTRY!$E$20</f>
        <v>5282553.2598387096</v>
      </c>
      <c r="E25" s="316">
        <f>[12]INDUSTRY!$F$20</f>
        <v>5239076.7142857146</v>
      </c>
      <c r="F25" s="316">
        <f>[12]INDUSTRY!$G$20</f>
        <v>5436343.4193548393</v>
      </c>
      <c r="G25" s="316">
        <f>[12]INDUSTRY!$H$20</f>
        <v>5356633.333333333</v>
      </c>
      <c r="H25" s="316">
        <f>[12]INDUSTRY!$I$20</f>
        <v>5321575.7444096617</v>
      </c>
      <c r="I25" s="316">
        <f>[12]INDUSTRY!$J$20</f>
        <v>5359275.0191879999</v>
      </c>
      <c r="J25" s="316">
        <f>[12]INDUSTRY!$K$20</f>
        <v>5389871.3225806458</v>
      </c>
      <c r="K25" s="316">
        <f>[12]INDUSTRY!$L$20</f>
        <v>5381576.2580225291</v>
      </c>
      <c r="L25" s="316">
        <f>[12]INDUSTRY!$M$20</f>
        <v>5426870.3332936531</v>
      </c>
      <c r="M25" s="316">
        <f>[12]INDUSTRY!$N$20</f>
        <v>5489860.870957342</v>
      </c>
      <c r="N25" s="316">
        <f>[12]INDUSTRY!$O$20</f>
        <v>5553213.2666562665</v>
      </c>
      <c r="O25" s="316">
        <f>[12]INDUSTRY!$P$20</f>
        <v>5665953.4516129028</v>
      </c>
    </row>
    <row r="26" spans="2:15" ht="15.75" thickBot="1" x14ac:dyDescent="0.3">
      <c r="B26" s="312" t="s">
        <v>52</v>
      </c>
      <c r="C26" s="310">
        <v>13</v>
      </c>
      <c r="D26" s="316">
        <f>[12]INDUSTRY!$E$21</f>
        <v>63025</v>
      </c>
      <c r="E26" s="316">
        <f>[12]INDUSTRY!$F$21</f>
        <v>63025</v>
      </c>
      <c r="F26" s="316">
        <f>[12]INDUSTRY!$G$21</f>
        <v>63025</v>
      </c>
      <c r="G26" s="316">
        <f>[12]INDUSTRY!$H$21</f>
        <v>63025</v>
      </c>
      <c r="H26" s="316">
        <f>[12]INDUSTRY!$I$21</f>
        <v>63025</v>
      </c>
      <c r="I26" s="316">
        <f>[12]INDUSTRY!$J$21</f>
        <v>60975</v>
      </c>
      <c r="J26" s="316">
        <f>[12]INDUSTRY!$K$21</f>
        <v>60975</v>
      </c>
      <c r="K26" s="316">
        <f>[12]INDUSTRY!$L$21</f>
        <v>60975</v>
      </c>
      <c r="L26" s="316">
        <f>[12]INDUSTRY!$M$21</f>
        <v>60975</v>
      </c>
      <c r="M26" s="316">
        <f>[12]INDUSTRY!$N$21</f>
        <v>41058.870967741939</v>
      </c>
      <c r="N26" s="316">
        <f>[12]INDUSTRY!$O$21</f>
        <v>38925</v>
      </c>
      <c r="O26" s="316">
        <f>[12]INDUSTRY!$P$21</f>
        <v>38925</v>
      </c>
    </row>
    <row r="27" spans="2:15" ht="26.25" thickBot="1" x14ac:dyDescent="0.3">
      <c r="B27" s="312" t="s">
        <v>55</v>
      </c>
      <c r="C27" s="310">
        <v>14</v>
      </c>
      <c r="D27" s="316">
        <f>[12]INDUSTRY!$E$22</f>
        <v>0</v>
      </c>
      <c r="E27" s="316">
        <f>[12]INDUSTRY!$F$22</f>
        <v>0</v>
      </c>
      <c r="F27" s="316">
        <f>[12]INDUSTRY!$G$22</f>
        <v>0</v>
      </c>
      <c r="G27" s="316">
        <f>[12]INDUSTRY!$G$22</f>
        <v>0</v>
      </c>
      <c r="H27" s="316">
        <f>[12]INDUSTRY!$I$22</f>
        <v>0</v>
      </c>
      <c r="I27" s="316">
        <f>[12]INDUSTRY!$J$22</f>
        <v>0</v>
      </c>
      <c r="J27" s="316">
        <f>[12]INDUSTRY!$K$22</f>
        <v>0</v>
      </c>
      <c r="K27" s="316">
        <f>[12]INDUSTRY!$L$22</f>
        <v>0</v>
      </c>
      <c r="L27" s="316">
        <f>[12]INDUSTRY!$M$22</f>
        <v>0</v>
      </c>
      <c r="M27" s="316">
        <f>[12]INDUSTRY!$N$22</f>
        <v>0</v>
      </c>
      <c r="N27" s="316">
        <f>[12]INDUSTRY!$O$22</f>
        <v>0</v>
      </c>
      <c r="O27" s="316">
        <f>[12]INDUSTRY!$P$22</f>
        <v>0</v>
      </c>
    </row>
    <row r="28" spans="2:15" ht="26.25" thickBot="1" x14ac:dyDescent="0.3">
      <c r="B28" s="312" t="s">
        <v>87</v>
      </c>
      <c r="C28" s="310">
        <v>15</v>
      </c>
      <c r="D28" s="316">
        <f>[12]INDUSTRY!$E$24</f>
        <v>0</v>
      </c>
      <c r="E28" s="316">
        <f>[12]INDUSTRY!$F$24</f>
        <v>0</v>
      </c>
      <c r="F28" s="316">
        <f>[12]INDUSTRY!$G$24</f>
        <v>0</v>
      </c>
      <c r="G28" s="316">
        <f>[12]INDUSTRY!$G$24</f>
        <v>0</v>
      </c>
      <c r="H28" s="316">
        <f>[12]INDUSTRY!$I$24</f>
        <v>0</v>
      </c>
      <c r="I28" s="316">
        <f>[12]INDUSTRY!$J$24</f>
        <v>0</v>
      </c>
      <c r="J28" s="316">
        <f>[12]INDUSTRY!$K$24</f>
        <v>0</v>
      </c>
      <c r="K28" s="316">
        <f>[12]INDUSTRY!$L$24</f>
        <v>0</v>
      </c>
      <c r="L28" s="316">
        <f>[12]INDUSTRY!$M$24</f>
        <v>0</v>
      </c>
      <c r="M28" s="316">
        <f>[12]INDUSTRY!$N$24</f>
        <v>0</v>
      </c>
      <c r="N28" s="316">
        <f>[12]INDUSTRY!$O$24</f>
        <v>0</v>
      </c>
      <c r="O28" s="316">
        <f>[12]INDUSTRY!$P$24</f>
        <v>0</v>
      </c>
    </row>
    <row r="29" spans="2:15" ht="77.25" thickBot="1" x14ac:dyDescent="0.3">
      <c r="B29" s="312" t="s">
        <v>86</v>
      </c>
      <c r="C29" s="310">
        <v>16</v>
      </c>
      <c r="D29" s="316">
        <f>[12]INDUSTRY!$E$28</f>
        <v>204930.96774193548</v>
      </c>
      <c r="E29" s="316">
        <f>[12]INDUSTRY!$F$28</f>
        <v>453021.36814571434</v>
      </c>
      <c r="F29" s="316">
        <f>[12]INDUSTRY!$G$28</f>
        <v>127281.08440483872</v>
      </c>
      <c r="G29" s="316">
        <f>[12]INDUSTRY!$H$28</f>
        <v>616134.66666666663</v>
      </c>
      <c r="H29" s="316">
        <f>[12]INDUSTRY!$I$28</f>
        <v>384227.93548387097</v>
      </c>
      <c r="I29" s="316">
        <f>[12]INDUSTRY!$J$28</f>
        <v>421308.84871666663</v>
      </c>
      <c r="J29" s="316">
        <f>[12]INDUSTRY!$K$28</f>
        <v>34990.709204558058</v>
      </c>
      <c r="K29" s="316">
        <f>[12]INDUSTRY!$L$28</f>
        <v>302056.64516129036</v>
      </c>
      <c r="L29" s="316">
        <f>[12]INDUSTRY!$M$28</f>
        <v>204539.66666666669</v>
      </c>
      <c r="M29" s="316">
        <f>[12]INDUSTRY!$N$28</f>
        <v>110647.39782032257</v>
      </c>
      <c r="N29" s="316">
        <f>[12]INDUSTRY!$O$28</f>
        <v>86259</v>
      </c>
      <c r="O29" s="316">
        <f>[12]INDUSTRY!$P$28</f>
        <v>176273.77419354839</v>
      </c>
    </row>
    <row r="30" spans="2:15" ht="15.75" thickBot="1" x14ac:dyDescent="0.3">
      <c r="B30" s="312" t="s">
        <v>65</v>
      </c>
      <c r="C30" s="313">
        <v>17</v>
      </c>
      <c r="D30" s="317">
        <f>D19-D18</f>
        <v>6939815.9200342093</v>
      </c>
      <c r="E30" s="317">
        <f t="shared" ref="E30:O30" si="6">E19-E18</f>
        <v>6985365.6895193718</v>
      </c>
      <c r="F30" s="317">
        <f t="shared" si="6"/>
        <v>8481080.7159200907</v>
      </c>
      <c r="G30" s="317">
        <f t="shared" si="6"/>
        <v>8047058.669263633</v>
      </c>
      <c r="H30" s="317">
        <f t="shared" si="6"/>
        <v>6823113.0382024907</v>
      </c>
      <c r="I30" s="317">
        <f t="shared" si="6"/>
        <v>7249298.6272466518</v>
      </c>
      <c r="J30" s="317">
        <f t="shared" ref="J30:L30" si="7">J19-J18</f>
        <v>8425859.7108852342</v>
      </c>
      <c r="K30" s="317">
        <f t="shared" si="7"/>
        <v>8934758.8800144568</v>
      </c>
      <c r="L30" s="317">
        <f t="shared" si="7"/>
        <v>9702506.0743193906</v>
      </c>
      <c r="M30" s="317">
        <f t="shared" si="6"/>
        <v>10403918.091005191</v>
      </c>
      <c r="N30" s="317">
        <f t="shared" si="6"/>
        <v>10303473.320867538</v>
      </c>
      <c r="O30" s="317">
        <f t="shared" si="6"/>
        <v>10506141.011980079</v>
      </c>
    </row>
    <row r="31" spans="2:15" ht="26.25" thickBot="1" x14ac:dyDescent="0.3">
      <c r="B31" s="314" t="s">
        <v>66</v>
      </c>
      <c r="C31" s="315">
        <v>18</v>
      </c>
      <c r="D31" s="316">
        <f>[12]INDUSTRY!$E$30</f>
        <v>89146.218385161294</v>
      </c>
      <c r="E31" s="316">
        <f>[12]INDUSTRY!$F$30</f>
        <v>98941.875773928565</v>
      </c>
      <c r="F31" s="316">
        <f>[12]INDUSTRY!$G$30</f>
        <v>101254.10479709678</v>
      </c>
      <c r="G31" s="316">
        <f>[12]INDUSTRY!$H$30</f>
        <v>97497</v>
      </c>
      <c r="H31" s="316">
        <f>[12]INDUSTRY!$I$30</f>
        <v>102292</v>
      </c>
      <c r="I31" s="316">
        <f>[12]INDUSTRY!$J$30</f>
        <v>91708.296971000003</v>
      </c>
      <c r="J31" s="316">
        <f>[12]INDUSTRY!$K$30</f>
        <v>80485</v>
      </c>
      <c r="K31" s="316">
        <f>[12]INDUSTRY!$L$30</f>
        <v>0</v>
      </c>
      <c r="L31" s="316">
        <f>[12]INDUSTRY!$M$30</f>
        <v>0</v>
      </c>
      <c r="M31" s="316">
        <f>[12]INDUSTRY!$N$30</f>
        <v>132588</v>
      </c>
      <c r="N31" s="316">
        <f>[12]INDUSTRY!$O$30</f>
        <v>132658</v>
      </c>
      <c r="O31" s="316">
        <f>[12]INDUSTRY!$P$30</f>
        <v>132165.15323</v>
      </c>
    </row>
  </sheetData>
  <mergeCells count="22">
    <mergeCell ref="B7:O7"/>
    <mergeCell ref="B8:O8"/>
    <mergeCell ref="B9:O9"/>
    <mergeCell ref="D10:O10"/>
    <mergeCell ref="B11:B13"/>
    <mergeCell ref="C11:C13"/>
    <mergeCell ref="D11:F11"/>
    <mergeCell ref="G11:I11"/>
    <mergeCell ref="J11:L11"/>
    <mergeCell ref="M11:O11"/>
    <mergeCell ref="O12:O13"/>
    <mergeCell ref="D12:D13"/>
    <mergeCell ref="E12:E13"/>
    <mergeCell ref="F12:F13"/>
    <mergeCell ref="G12:G13"/>
    <mergeCell ref="H12:H13"/>
    <mergeCell ref="N12:N13"/>
    <mergeCell ref="I12:I13"/>
    <mergeCell ref="J12:J13"/>
    <mergeCell ref="K12:K13"/>
    <mergeCell ref="L12:L13"/>
    <mergeCell ref="M12:M13"/>
  </mergeCells>
  <pageMargins left="0.7" right="0.7" top="0.75" bottom="0.75" header="0.3" footer="0.3"/>
  <pageSetup scale="51" fitToHeight="0" orientation="landscape" r:id="rId1"/>
  <headerFooter>
    <oddFooter>&amp;L_x000D_&amp;1#&amp;"Calibri"&amp;10&amp;K000000 Office Use Only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7F6F-87A8-4950-85A6-8BF9FCCCC4B0}">
  <dimension ref="B1:O33"/>
  <sheetViews>
    <sheetView tabSelected="1" topLeftCell="A17" workbookViewId="0">
      <selection activeCell="D20" sqref="D20:O32"/>
    </sheetView>
  </sheetViews>
  <sheetFormatPr defaultRowHeight="15" x14ac:dyDescent="0.25"/>
  <cols>
    <col min="2" max="2" width="64.140625" customWidth="1"/>
    <col min="3" max="3" width="12" bestFit="1" customWidth="1"/>
    <col min="4" max="5" width="16.85546875" bestFit="1" customWidth="1"/>
    <col min="6" max="15" width="12.85546875" bestFit="1" customWidth="1"/>
  </cols>
  <sheetData>
    <row r="1" spans="2:15" ht="15.75" thickBot="1" x14ac:dyDescent="0.3"/>
    <row r="2" spans="2:15" x14ac:dyDescent="0.25">
      <c r="B2" s="325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7"/>
    </row>
    <row r="3" spans="2:15" ht="18.75" x14ac:dyDescent="0.3">
      <c r="B3" s="328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29"/>
    </row>
    <row r="4" spans="2:15" x14ac:dyDescent="0.25">
      <c r="B4" s="330"/>
      <c r="C4" s="303"/>
      <c r="D4" s="303"/>
      <c r="E4" s="303"/>
      <c r="G4" s="303"/>
      <c r="H4" s="303"/>
      <c r="I4" s="303"/>
      <c r="J4" s="303"/>
      <c r="K4" s="303"/>
      <c r="L4" s="303"/>
      <c r="M4" s="303"/>
      <c r="N4" s="303"/>
      <c r="O4" s="329"/>
    </row>
    <row r="5" spans="2:15" x14ac:dyDescent="0.25">
      <c r="B5" s="330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29"/>
    </row>
    <row r="6" spans="2:15" ht="15.75" thickBot="1" x14ac:dyDescent="0.3">
      <c r="B6" s="331"/>
      <c r="C6" s="288"/>
      <c r="D6" s="288"/>
      <c r="E6" s="288"/>
      <c r="F6" s="289"/>
      <c r="G6" s="288"/>
      <c r="H6" s="288"/>
      <c r="I6" s="288"/>
      <c r="J6" s="288"/>
      <c r="K6" s="288"/>
      <c r="L6" s="288"/>
      <c r="M6" s="288"/>
      <c r="N6" s="288"/>
      <c r="O6" s="332"/>
    </row>
    <row r="7" spans="2:15" ht="15.75" x14ac:dyDescent="0.25">
      <c r="B7" s="449" t="s">
        <v>90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/>
    </row>
    <row r="8" spans="2:15" ht="15.75" x14ac:dyDescent="0.25">
      <c r="B8" s="452" t="s">
        <v>99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53"/>
    </row>
    <row r="9" spans="2:15" ht="16.5" thickBot="1" x14ac:dyDescent="0.3">
      <c r="B9" s="454" t="s">
        <v>110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6"/>
    </row>
    <row r="10" spans="2:15" ht="16.5" thickBot="1" x14ac:dyDescent="0.3">
      <c r="B10" s="333"/>
      <c r="C10" s="28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457"/>
    </row>
    <row r="11" spans="2:15" ht="15.75" thickBot="1" x14ac:dyDescent="0.3">
      <c r="B11" s="433"/>
      <c r="C11" s="435" t="s">
        <v>67</v>
      </c>
      <c r="D11" s="438" t="s">
        <v>92</v>
      </c>
      <c r="E11" s="439"/>
      <c r="F11" s="439"/>
      <c r="G11" s="438" t="s">
        <v>93</v>
      </c>
      <c r="H11" s="439"/>
      <c r="I11" s="440"/>
      <c r="J11" s="438" t="s">
        <v>94</v>
      </c>
      <c r="K11" s="439"/>
      <c r="L11" s="440"/>
      <c r="M11" s="439" t="s">
        <v>95</v>
      </c>
      <c r="N11" s="439"/>
      <c r="O11" s="440"/>
    </row>
    <row r="12" spans="2:15" x14ac:dyDescent="0.25">
      <c r="B12" s="434"/>
      <c r="C12" s="436"/>
      <c r="D12" s="441">
        <v>42035</v>
      </c>
      <c r="E12" s="441">
        <v>42063</v>
      </c>
      <c r="F12" s="441">
        <v>42094</v>
      </c>
      <c r="G12" s="441">
        <v>42124</v>
      </c>
      <c r="H12" s="441">
        <v>42155</v>
      </c>
      <c r="I12" s="441">
        <v>42185</v>
      </c>
      <c r="J12" s="445">
        <v>42216</v>
      </c>
      <c r="K12" s="441">
        <v>42247</v>
      </c>
      <c r="L12" s="441">
        <v>42277</v>
      </c>
      <c r="M12" s="441">
        <v>42308</v>
      </c>
      <c r="N12" s="441">
        <v>42338</v>
      </c>
      <c r="O12" s="443">
        <v>42369</v>
      </c>
    </row>
    <row r="13" spans="2:15" ht="15.75" thickBot="1" x14ac:dyDescent="0.3">
      <c r="B13" s="434"/>
      <c r="C13" s="437"/>
      <c r="D13" s="442"/>
      <c r="E13" s="442"/>
      <c r="F13" s="442"/>
      <c r="G13" s="442"/>
      <c r="H13" s="442"/>
      <c r="I13" s="442"/>
      <c r="J13" s="446"/>
      <c r="K13" s="442"/>
      <c r="L13" s="442"/>
      <c r="M13" s="442"/>
      <c r="N13" s="442"/>
      <c r="O13" s="444"/>
    </row>
    <row r="14" spans="2:15" ht="15.75" thickBot="1" x14ac:dyDescent="0.3">
      <c r="B14" s="323" t="s">
        <v>12</v>
      </c>
      <c r="C14" s="307">
        <v>1</v>
      </c>
      <c r="D14" s="316">
        <v>118255425.23215097</v>
      </c>
      <c r="E14" s="316">
        <v>116422987.64921153</v>
      </c>
      <c r="F14" s="316">
        <v>116221305.97657287</v>
      </c>
      <c r="G14" s="316">
        <v>117314822.85582304</v>
      </c>
      <c r="H14" s="316">
        <v>117347616.57713851</v>
      </c>
      <c r="I14" s="316">
        <v>118363784.84933272</v>
      </c>
      <c r="J14" s="316">
        <v>119804708.9843286</v>
      </c>
      <c r="K14" s="316">
        <v>121003721.58451645</v>
      </c>
      <c r="L14" s="316">
        <v>122881734.56418678</v>
      </c>
      <c r="M14" s="316">
        <v>120665825.87817504</v>
      </c>
      <c r="N14" s="316">
        <v>117100762.05348063</v>
      </c>
      <c r="O14" s="316">
        <v>120782650.95199034</v>
      </c>
    </row>
    <row r="15" spans="2:15" ht="15.75" thickBot="1" x14ac:dyDescent="0.3">
      <c r="B15" s="312" t="s">
        <v>16</v>
      </c>
      <c r="C15" s="310">
        <v>2</v>
      </c>
      <c r="D15" s="316">
        <v>9002205.5500390306</v>
      </c>
      <c r="E15" s="316">
        <v>10481161.04234226</v>
      </c>
      <c r="F15" s="316">
        <v>13218892.822355</v>
      </c>
      <c r="G15" s="316">
        <v>15694887.956541613</v>
      </c>
      <c r="H15" s="316">
        <v>16405711.331188302</v>
      </c>
      <c r="I15" s="316">
        <v>16723923.992865482</v>
      </c>
      <c r="J15" s="316">
        <v>16661100.833628662</v>
      </c>
      <c r="K15" s="316">
        <v>17182024.456285484</v>
      </c>
      <c r="L15" s="316">
        <v>17400965.540774193</v>
      </c>
      <c r="M15" s="316">
        <v>17049887.585463002</v>
      </c>
      <c r="N15" s="316">
        <v>16997267.44026484</v>
      </c>
      <c r="O15" s="316">
        <v>17474667.916601665</v>
      </c>
    </row>
    <row r="16" spans="2:15" ht="15.75" thickBot="1" x14ac:dyDescent="0.3">
      <c r="B16" s="312" t="s">
        <v>83</v>
      </c>
      <c r="C16" s="310">
        <v>3</v>
      </c>
      <c r="D16" s="316">
        <v>4564366.549050956</v>
      </c>
      <c r="E16" s="316">
        <v>3333872.6251809681</v>
      </c>
      <c r="F16" s="316">
        <v>3297954.397345358</v>
      </c>
      <c r="G16" s="316">
        <v>3503193.7584277405</v>
      </c>
      <c r="H16" s="316">
        <v>3358086.4807720589</v>
      </c>
      <c r="I16" s="316">
        <v>3566401.364190653</v>
      </c>
      <c r="J16" s="316">
        <v>3608866.3265486211</v>
      </c>
      <c r="K16" s="316">
        <v>2994188.0223600003</v>
      </c>
      <c r="L16" s="316">
        <v>3696979.1663596188</v>
      </c>
      <c r="M16" s="316">
        <v>4765063.3884383338</v>
      </c>
      <c r="N16" s="316">
        <v>4660911.5591177437</v>
      </c>
      <c r="O16" s="316">
        <v>4611348.4918126613</v>
      </c>
    </row>
    <row r="17" spans="2:15" ht="15.75" thickBot="1" x14ac:dyDescent="0.3">
      <c r="B17" s="324" t="s">
        <v>84</v>
      </c>
      <c r="C17" s="319">
        <v>4</v>
      </c>
      <c r="D17" s="320">
        <f t="shared" ref="D17:F17" si="0">SUM(D14:D16)</f>
        <v>131821997.33124095</v>
      </c>
      <c r="E17" s="320">
        <f t="shared" si="0"/>
        <v>130238021.31673476</v>
      </c>
      <c r="F17" s="320">
        <f t="shared" si="0"/>
        <v>132738153.19627324</v>
      </c>
      <c r="G17" s="320">
        <f t="shared" ref="G17:I17" si="1">SUM(G14:G16)</f>
        <v>136512904.57079241</v>
      </c>
      <c r="H17" s="320">
        <f t="shared" si="1"/>
        <v>137111414.38909888</v>
      </c>
      <c r="I17" s="320">
        <f t="shared" si="1"/>
        <v>138654110.20638883</v>
      </c>
      <c r="J17" s="320">
        <f t="shared" ref="J17:L17" si="2">SUM(J14:J16)</f>
        <v>140074676.14450586</v>
      </c>
      <c r="K17" s="320">
        <f t="shared" si="2"/>
        <v>141179934.06316194</v>
      </c>
      <c r="L17" s="320">
        <f t="shared" si="2"/>
        <v>143979679.27132061</v>
      </c>
      <c r="M17" s="320">
        <f t="shared" ref="M17:O17" si="3">SUM(M14:M16)</f>
        <v>142480776.85207638</v>
      </c>
      <c r="N17" s="320">
        <f t="shared" si="3"/>
        <v>138758941.05286321</v>
      </c>
      <c r="O17" s="320">
        <f t="shared" si="3"/>
        <v>142868667.36040467</v>
      </c>
    </row>
    <row r="18" spans="2:15" ht="26.25" thickBot="1" x14ac:dyDescent="0.3">
      <c r="B18" s="324" t="s">
        <v>27</v>
      </c>
      <c r="C18" s="319">
        <v>5</v>
      </c>
      <c r="D18" s="320">
        <f t="shared" ref="D18:F18" si="4">0.1*D17</f>
        <v>13182199.733124096</v>
      </c>
      <c r="E18" s="320">
        <f t="shared" si="4"/>
        <v>13023802.131673478</v>
      </c>
      <c r="F18" s="320">
        <f t="shared" si="4"/>
        <v>13273815.319627324</v>
      </c>
      <c r="G18" s="320">
        <f t="shared" ref="G18:I18" si="5">0.1*G17</f>
        <v>13651290.457079241</v>
      </c>
      <c r="H18" s="320">
        <f t="shared" si="5"/>
        <v>13711141.438909888</v>
      </c>
      <c r="I18" s="320">
        <f t="shared" si="5"/>
        <v>13865411.020638883</v>
      </c>
      <c r="J18" s="320">
        <f t="shared" ref="J18:L18" si="6">0.1*J17</f>
        <v>14007467.614450587</v>
      </c>
      <c r="K18" s="320">
        <f t="shared" si="6"/>
        <v>14117993.406316195</v>
      </c>
      <c r="L18" s="320">
        <f t="shared" si="6"/>
        <v>14397967.927132063</v>
      </c>
      <c r="M18" s="320">
        <f t="shared" ref="M18:O18" si="7">0.1*M17</f>
        <v>14248077.685207639</v>
      </c>
      <c r="N18" s="320">
        <f t="shared" si="7"/>
        <v>13875894.105286323</v>
      </c>
      <c r="O18" s="320">
        <f t="shared" si="7"/>
        <v>14286866.736040467</v>
      </c>
    </row>
    <row r="19" spans="2:15" ht="26.25" thickBot="1" x14ac:dyDescent="0.3">
      <c r="B19" s="324" t="s">
        <v>85</v>
      </c>
      <c r="C19" s="319">
        <v>6</v>
      </c>
      <c r="D19" s="320">
        <f>[13]INDUSTRY!$E$14</f>
        <v>21511896.369187098</v>
      </c>
      <c r="E19" s="320">
        <f>[13]INDUSTRY!$F$14</f>
        <v>21692906.415311787</v>
      </c>
      <c r="F19" s="320">
        <f>[13]INDUSTRY!$G$14</f>
        <v>22670324.124274205</v>
      </c>
      <c r="G19" s="320">
        <f>[13]INDUSTRY!$H$14</f>
        <v>22844721.487551089</v>
      </c>
      <c r="H19" s="320">
        <f>[13]INDUSTRY!$I$14</f>
        <v>23336695.147384584</v>
      </c>
      <c r="I19" s="320">
        <f>[13]INDUSTRY!$J$14</f>
        <v>24320905.661401734</v>
      </c>
      <c r="J19" s="320">
        <f>[13]INDUSTRY!$K$14</f>
        <v>25481991.875127606</v>
      </c>
      <c r="K19" s="320">
        <f>[13]INDUSTRY!$L$14</f>
        <v>24706613.596037097</v>
      </c>
      <c r="L19" s="320">
        <f>[13]INDUSTRY!$M$14</f>
        <v>23963882.576234043</v>
      </c>
      <c r="M19" s="320">
        <f>[13]INDUSTRY!$N$14</f>
        <v>24323440.57384675</v>
      </c>
      <c r="N19" s="320">
        <f>[13]INDUSTRY!$O$14</f>
        <v>24559643.26169081</v>
      </c>
      <c r="O19" s="320">
        <f>[13]INDUSTRY!$P$14</f>
        <v>25393764.474386863</v>
      </c>
    </row>
    <row r="20" spans="2:15" ht="15.75" thickBot="1" x14ac:dyDescent="0.3">
      <c r="B20" s="312" t="s">
        <v>33</v>
      </c>
      <c r="C20" s="310">
        <v>7</v>
      </c>
      <c r="D20" s="316">
        <v>1592035.6403241935</v>
      </c>
      <c r="E20" s="316">
        <v>1382195.1525596429</v>
      </c>
      <c r="F20" s="316">
        <v>1376119.7894758065</v>
      </c>
      <c r="G20" s="316">
        <v>1412636.2424673329</v>
      </c>
      <c r="H20" s="316">
        <v>1445534.0226497205</v>
      </c>
      <c r="I20" s="316">
        <v>1349745.3432643334</v>
      </c>
      <c r="J20" s="316">
        <v>1373261.3066912906</v>
      </c>
      <c r="K20" s="316">
        <v>1432762.9681006451</v>
      </c>
      <c r="L20" s="316">
        <v>1377808.4708543331</v>
      </c>
      <c r="M20" s="316">
        <v>1412419.1627280647</v>
      </c>
      <c r="N20" s="316">
        <v>1518449.1879350001</v>
      </c>
      <c r="O20" s="316">
        <v>1495541.5156612904</v>
      </c>
    </row>
    <row r="21" spans="2:15" ht="15.75" thickBot="1" x14ac:dyDescent="0.3">
      <c r="B21" s="312" t="s">
        <v>37</v>
      </c>
      <c r="C21" s="310">
        <v>8</v>
      </c>
      <c r="D21" s="316">
        <v>1235265.2966790323</v>
      </c>
      <c r="E21" s="316">
        <v>1553712.9891864285</v>
      </c>
      <c r="F21" s="316">
        <v>1448485.4942448384</v>
      </c>
      <c r="G21" s="316">
        <v>1758726.0125160001</v>
      </c>
      <c r="H21" s="316">
        <v>1804784.7033646239</v>
      </c>
      <c r="I21" s="316">
        <v>2575893.6330029997</v>
      </c>
      <c r="J21" s="316">
        <v>3188417.2429006454</v>
      </c>
      <c r="K21" s="316">
        <v>1297549.8860009678</v>
      </c>
      <c r="L21" s="316">
        <v>1221104.9644500001</v>
      </c>
      <c r="M21" s="316">
        <v>1445055.8106093551</v>
      </c>
      <c r="N21" s="316">
        <v>1973348.1429703336</v>
      </c>
      <c r="O21" s="316">
        <v>2992405.5537006455</v>
      </c>
    </row>
    <row r="22" spans="2:15" ht="15.75" thickBot="1" x14ac:dyDescent="0.3">
      <c r="B22" s="312" t="s">
        <v>40</v>
      </c>
      <c r="C22" s="310">
        <v>9</v>
      </c>
      <c r="D22" s="316">
        <v>17591.214740000007</v>
      </c>
      <c r="E22" s="316">
        <v>17409.301189999991</v>
      </c>
      <c r="F22" s="316">
        <v>17641.020559999997</v>
      </c>
      <c r="G22" s="316">
        <v>18006.231807999986</v>
      </c>
      <c r="H22" s="316">
        <v>18373.499427419356</v>
      </c>
      <c r="I22" s="316">
        <v>19364.656212333335</v>
      </c>
      <c r="J22" s="316">
        <v>19739.913348064514</v>
      </c>
      <c r="K22" s="316">
        <v>20585</v>
      </c>
      <c r="L22" s="316">
        <v>22098.898174999998</v>
      </c>
      <c r="M22" s="316">
        <v>22699.355639032259</v>
      </c>
      <c r="N22" s="316">
        <v>24185.450990000001</v>
      </c>
      <c r="O22" s="316">
        <v>25388</v>
      </c>
    </row>
    <row r="23" spans="2:15" ht="15.75" thickBot="1" x14ac:dyDescent="0.3">
      <c r="B23" s="334" t="s">
        <v>107</v>
      </c>
      <c r="C23" s="310">
        <v>10</v>
      </c>
      <c r="D23" s="316">
        <v>61757</v>
      </c>
      <c r="E23" s="316">
        <v>71878</v>
      </c>
      <c r="F23" s="316">
        <v>511449</v>
      </c>
      <c r="G23" s="316">
        <v>55163.28333333334</v>
      </c>
      <c r="H23" s="316">
        <v>103940.19677419355</v>
      </c>
      <c r="I23" s="316">
        <v>135836.29499999998</v>
      </c>
      <c r="J23" s="316">
        <v>129549.65483870968</v>
      </c>
      <c r="K23" s="316">
        <v>110817</v>
      </c>
      <c r="L23" s="316">
        <v>125884.90532305912</v>
      </c>
      <c r="M23" s="316">
        <v>102085.85967741936</v>
      </c>
      <c r="N23" s="316">
        <v>96700.222500000003</v>
      </c>
      <c r="O23" s="316">
        <v>160674.04999999999</v>
      </c>
    </row>
    <row r="24" spans="2:15" ht="15.75" thickBot="1" x14ac:dyDescent="0.3">
      <c r="B24" s="312" t="s">
        <v>43</v>
      </c>
      <c r="C24" s="310">
        <v>11</v>
      </c>
      <c r="D24" s="316">
        <v>13211.361290322578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127096.77419354838</v>
      </c>
      <c r="K24" s="316">
        <v>316129</v>
      </c>
      <c r="L24" s="316">
        <v>63333.333333333336</v>
      </c>
      <c r="M24" s="316">
        <v>0</v>
      </c>
      <c r="N24" s="316">
        <v>0</v>
      </c>
      <c r="O24" s="316">
        <v>0</v>
      </c>
    </row>
    <row r="25" spans="2:15" ht="15.75" thickBot="1" x14ac:dyDescent="0.3">
      <c r="B25" s="312" t="s">
        <v>46</v>
      </c>
      <c r="C25" s="310">
        <v>12</v>
      </c>
      <c r="D25" s="316">
        <v>12623051.823895484</v>
      </c>
      <c r="E25" s="316">
        <v>12301559.615232857</v>
      </c>
      <c r="F25" s="316">
        <v>12811350.488654153</v>
      </c>
      <c r="G25" s="316">
        <v>12992679.125781486</v>
      </c>
      <c r="H25" s="316">
        <v>13441338.178832576</v>
      </c>
      <c r="I25" s="316">
        <v>13491841.697010387</v>
      </c>
      <c r="J25" s="316">
        <v>13966014.089348935</v>
      </c>
      <c r="K25" s="316">
        <v>14488193.419354839</v>
      </c>
      <c r="L25" s="316">
        <v>13810911.617117079</v>
      </c>
      <c r="M25" s="316">
        <v>13952548.035141265</v>
      </c>
      <c r="N25" s="316">
        <v>13843770.873277348</v>
      </c>
      <c r="O25" s="316">
        <v>13535694.806646913</v>
      </c>
    </row>
    <row r="26" spans="2:15" ht="15.75" thickBot="1" x14ac:dyDescent="0.3">
      <c r="B26" s="334" t="s">
        <v>108</v>
      </c>
      <c r="C26" s="310">
        <v>13</v>
      </c>
      <c r="D26" s="316">
        <v>99937</v>
      </c>
      <c r="E26" s="316">
        <v>99949</v>
      </c>
      <c r="F26" s="316">
        <v>99961</v>
      </c>
      <c r="G26" s="316">
        <v>99974.140601000021</v>
      </c>
      <c r="H26" s="316">
        <v>99987</v>
      </c>
      <c r="I26" s="316">
        <v>53332</v>
      </c>
      <c r="J26" s="316">
        <v>0</v>
      </c>
      <c r="K26" s="316">
        <v>0</v>
      </c>
      <c r="L26" s="316">
        <v>0</v>
      </c>
      <c r="M26" s="316">
        <v>0</v>
      </c>
      <c r="N26" s="316">
        <v>0</v>
      </c>
      <c r="O26" s="316">
        <v>0</v>
      </c>
    </row>
    <row r="27" spans="2:15" ht="15.75" thickBot="1" x14ac:dyDescent="0.3">
      <c r="B27" s="334" t="s">
        <v>109</v>
      </c>
      <c r="C27" s="310">
        <v>14</v>
      </c>
      <c r="D27" s="316">
        <v>5696940.3225806449</v>
      </c>
      <c r="E27" s="316">
        <v>6130812.3571428573</v>
      </c>
      <c r="F27" s="316">
        <v>6345236.1612832779</v>
      </c>
      <c r="G27" s="316">
        <v>6321730.7843772676</v>
      </c>
      <c r="H27" s="316">
        <v>6324032.4516025037</v>
      </c>
      <c r="I27" s="316">
        <v>6452229.3333250135</v>
      </c>
      <c r="J27" s="316">
        <v>6554326.6357418979</v>
      </c>
      <c r="K27" s="316">
        <v>6882895.8064516131</v>
      </c>
      <c r="L27" s="316">
        <v>7220963.3869812395</v>
      </c>
      <c r="M27" s="316">
        <v>7228560.7040022574</v>
      </c>
      <c r="N27" s="316">
        <v>7040624.3840181325</v>
      </c>
      <c r="O27" s="316">
        <v>7018255.1612812383</v>
      </c>
    </row>
    <row r="28" spans="2:15" ht="15.75" thickBot="1" x14ac:dyDescent="0.3">
      <c r="B28" s="312" t="s">
        <v>52</v>
      </c>
      <c r="C28" s="310">
        <v>15</v>
      </c>
      <c r="D28" s="316">
        <v>38925</v>
      </c>
      <c r="E28" s="316">
        <v>38925</v>
      </c>
      <c r="F28" s="316">
        <v>38925</v>
      </c>
      <c r="G28" s="316">
        <v>38925</v>
      </c>
      <c r="H28" s="316">
        <v>40185</v>
      </c>
      <c r="I28" s="316">
        <v>42180</v>
      </c>
      <c r="J28" s="316">
        <v>42180</v>
      </c>
      <c r="K28" s="316">
        <v>42180</v>
      </c>
      <c r="L28" s="316">
        <v>42180</v>
      </c>
      <c r="M28" s="316">
        <v>37119.516129032265</v>
      </c>
      <c r="N28" s="316">
        <v>36375</v>
      </c>
      <c r="O28" s="316">
        <v>41375</v>
      </c>
    </row>
    <row r="29" spans="2:15" ht="26.25" thickBot="1" x14ac:dyDescent="0.3">
      <c r="B29" s="312" t="s">
        <v>55</v>
      </c>
      <c r="C29" s="310">
        <v>16</v>
      </c>
      <c r="D29" s="316">
        <v>0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6">
        <v>0</v>
      </c>
      <c r="L29" s="316">
        <v>0</v>
      </c>
      <c r="M29" s="316">
        <v>0</v>
      </c>
      <c r="N29" s="316">
        <v>0</v>
      </c>
      <c r="O29" s="316">
        <v>0</v>
      </c>
    </row>
    <row r="30" spans="2:15" ht="15.75" thickBot="1" x14ac:dyDescent="0.3">
      <c r="B30" s="334" t="s">
        <v>51</v>
      </c>
      <c r="C30" s="310">
        <v>17</v>
      </c>
      <c r="D30" s="316">
        <v>0</v>
      </c>
      <c r="E30" s="316">
        <v>0</v>
      </c>
      <c r="F30" s="316">
        <v>0</v>
      </c>
      <c r="G30" s="316">
        <v>0</v>
      </c>
      <c r="H30" s="316">
        <v>0</v>
      </c>
      <c r="I30" s="316">
        <v>0</v>
      </c>
      <c r="J30" s="316">
        <v>0</v>
      </c>
      <c r="K30" s="316">
        <v>0</v>
      </c>
      <c r="L30" s="316">
        <v>0</v>
      </c>
      <c r="M30" s="316">
        <v>0</v>
      </c>
      <c r="N30" s="316">
        <v>0</v>
      </c>
      <c r="O30" s="316">
        <v>0</v>
      </c>
    </row>
    <row r="31" spans="2:15" ht="15.75" thickBot="1" x14ac:dyDescent="0.3">
      <c r="B31" s="334" t="s">
        <v>56</v>
      </c>
      <c r="C31" s="310">
        <v>18</v>
      </c>
      <c r="D31" s="316">
        <v>133181.70967741936</v>
      </c>
      <c r="E31" s="316">
        <v>96465</v>
      </c>
      <c r="F31" s="316">
        <v>21156.170056129027</v>
      </c>
      <c r="G31" s="316">
        <v>146880.66666666669</v>
      </c>
      <c r="H31" s="316">
        <v>58520.094733548387</v>
      </c>
      <c r="I31" s="316">
        <v>200482.7035866667</v>
      </c>
      <c r="J31" s="316">
        <v>81406.258064516122</v>
      </c>
      <c r="K31" s="316">
        <v>115500.51612903226</v>
      </c>
      <c r="L31" s="316">
        <v>79597</v>
      </c>
      <c r="M31" s="316">
        <v>122952.12992032258</v>
      </c>
      <c r="N31" s="316">
        <v>26190</v>
      </c>
      <c r="O31" s="316">
        <v>124430.38709677418</v>
      </c>
    </row>
    <row r="32" spans="2:15" ht="15.75" thickBot="1" x14ac:dyDescent="0.3">
      <c r="B32" s="335" t="s">
        <v>63</v>
      </c>
      <c r="C32" s="310">
        <v>19</v>
      </c>
      <c r="D32" s="316">
        <v>8329696.636063002</v>
      </c>
      <c r="E32" s="316">
        <v>8669104.2836383097</v>
      </c>
      <c r="F32" s="316">
        <v>9396508.8046468813</v>
      </c>
      <c r="G32" s="316">
        <v>9193431.0304718483</v>
      </c>
      <c r="H32" s="316">
        <v>9625553.7084746957</v>
      </c>
      <c r="I32" s="316">
        <v>10455494.640762851</v>
      </c>
      <c r="J32" s="316">
        <v>11474524.260677019</v>
      </c>
      <c r="K32" s="316">
        <v>10588620.189720903</v>
      </c>
      <c r="L32" s="316">
        <v>9565914.64910198</v>
      </c>
      <c r="M32" s="316">
        <v>10075362.888639111</v>
      </c>
      <c r="N32" s="316">
        <v>10683749.156404488</v>
      </c>
      <c r="O32" s="316">
        <v>11106897.738346396</v>
      </c>
    </row>
    <row r="33" spans="2:15" ht="15.75" thickBot="1" x14ac:dyDescent="0.3">
      <c r="B33" s="336" t="s">
        <v>66</v>
      </c>
      <c r="C33" s="313">
        <v>20</v>
      </c>
      <c r="D33" s="317">
        <f>[13]INDUSTRY!$E$33</f>
        <v>32838.63579709678</v>
      </c>
      <c r="E33" s="317">
        <f>[13]INDUSTRY!$F$33</f>
        <v>29536.642179693536</v>
      </c>
      <c r="F33" s="317">
        <f>[13]INDUSTRY!$G$33</f>
        <v>41859.681831617519</v>
      </c>
      <c r="G33" s="317">
        <f>[13]INDUSTRY!$H$33</f>
        <v>23847</v>
      </c>
      <c r="H33" s="317">
        <f>[13]INDUSTRY!$I$33</f>
        <v>23847</v>
      </c>
      <c r="I33" s="317">
        <f>[13]INDUSTRY!$J$33</f>
        <v>39359.699999999997</v>
      </c>
      <c r="J33" s="317">
        <f>[13]INDUSTRY!$K$33</f>
        <v>46842</v>
      </c>
      <c r="K33" s="317">
        <f>[13]INDUSTRY!$L$33</f>
        <v>28615</v>
      </c>
      <c r="L33" s="317">
        <f>[13]INDUSTRY!$M$33</f>
        <v>120527.2</v>
      </c>
      <c r="M33" s="317">
        <f>[13]INDUSTRY!$N$33</f>
        <v>121545.7</v>
      </c>
      <c r="N33" s="317">
        <f>[13]INDUSTRY!$O$33</f>
        <v>95232.212854795653</v>
      </c>
      <c r="O33" s="317">
        <f>[13]INDUSTRY!$P$33</f>
        <v>101156.29999999999</v>
      </c>
    </row>
  </sheetData>
  <mergeCells count="22">
    <mergeCell ref="B7:O7"/>
    <mergeCell ref="B8:O8"/>
    <mergeCell ref="B9:O9"/>
    <mergeCell ref="D10:O10"/>
    <mergeCell ref="B11:B13"/>
    <mergeCell ref="C11:C13"/>
    <mergeCell ref="D11:F11"/>
    <mergeCell ref="G11:I11"/>
    <mergeCell ref="J11:L11"/>
    <mergeCell ref="M11:O11"/>
    <mergeCell ref="O12:O13"/>
    <mergeCell ref="D12:D13"/>
    <mergeCell ref="E12:E13"/>
    <mergeCell ref="F12:F13"/>
    <mergeCell ref="G12:G13"/>
    <mergeCell ref="H12:H13"/>
    <mergeCell ref="N12:N13"/>
    <mergeCell ref="I12:I13"/>
    <mergeCell ref="J12:J13"/>
    <mergeCell ref="K12:K13"/>
    <mergeCell ref="L12:L13"/>
    <mergeCell ref="M12:M13"/>
  </mergeCells>
  <pageMargins left="0.7" right="0.7" top="0.75" bottom="0.75" header="0.3" footer="0.3"/>
  <pageSetup paperSize="30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4"/>
  <sheetViews>
    <sheetView view="pageBreakPreview" zoomScale="60" zoomScaleNormal="50" workbookViewId="0">
      <selection sqref="A1:XFD13"/>
    </sheetView>
  </sheetViews>
  <sheetFormatPr defaultRowHeight="15.75" x14ac:dyDescent="0.25"/>
  <cols>
    <col min="1" max="1" width="7.140625" customWidth="1"/>
    <col min="2" max="2" width="43.7109375" style="28" bestFit="1" customWidth="1"/>
    <col min="3" max="3" width="53" style="28" customWidth="1"/>
    <col min="4" max="4" width="9.28515625" style="28" bestFit="1" customWidth="1"/>
    <col min="5" max="6" width="15.7109375" style="28" bestFit="1" customWidth="1"/>
    <col min="7" max="8" width="14.5703125" style="28" bestFit="1" customWidth="1"/>
  </cols>
  <sheetData>
    <row r="1" spans="2:25" ht="35.1" customHeight="1" x14ac:dyDescent="0.25">
      <c r="B1"/>
      <c r="C1"/>
      <c r="F1" s="347"/>
      <c r="G1" s="347"/>
      <c r="I1" s="347"/>
      <c r="J1" s="347"/>
      <c r="K1" s="28"/>
      <c r="L1" s="28"/>
      <c r="N1" s="28"/>
    </row>
    <row r="2" spans="2:25" ht="35.1" customHeight="1" x14ac:dyDescent="0.25">
      <c r="B2"/>
      <c r="C2"/>
      <c r="F2" s="347"/>
      <c r="G2" s="347"/>
      <c r="I2" s="347"/>
      <c r="J2" s="347"/>
      <c r="K2" s="28"/>
    </row>
    <row r="3" spans="2:25" ht="35.1" customHeight="1" x14ac:dyDescent="0.25">
      <c r="B3"/>
      <c r="C3"/>
      <c r="F3" s="347"/>
      <c r="G3" s="347"/>
      <c r="I3" s="347"/>
      <c r="J3" s="347"/>
      <c r="K3" s="28"/>
    </row>
    <row r="4" spans="2:25" ht="33.75" customHeight="1" x14ac:dyDescent="0.25">
      <c r="B4" s="348" t="s">
        <v>68</v>
      </c>
      <c r="C4" s="348"/>
      <c r="D4" s="348"/>
      <c r="E4" s="348"/>
      <c r="F4" s="348"/>
      <c r="G4" s="348"/>
      <c r="H4" s="348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</row>
    <row r="5" spans="2:25" ht="34.5" hidden="1" customHeight="1" x14ac:dyDescent="0.25">
      <c r="B5" s="348"/>
      <c r="C5" s="348"/>
      <c r="D5" s="348"/>
      <c r="E5" s="348"/>
      <c r="F5" s="348"/>
      <c r="G5" s="348"/>
      <c r="H5" s="348"/>
      <c r="I5" s="28"/>
      <c r="J5" s="28"/>
      <c r="K5" s="28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217"/>
      <c r="S6" s="217"/>
      <c r="T6" s="217"/>
      <c r="U6" s="217"/>
      <c r="V6" s="217"/>
      <c r="W6" s="217"/>
      <c r="X6" s="217"/>
      <c r="Y6" s="217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80</v>
      </c>
      <c r="C8" s="349"/>
      <c r="D8" s="349"/>
      <c r="E8" s="349"/>
      <c r="F8" s="349"/>
      <c r="G8" s="349"/>
      <c r="H8" s="349"/>
      <c r="I8" s="217"/>
      <c r="J8" s="217"/>
      <c r="K8" s="217"/>
      <c r="L8" s="217"/>
      <c r="M8" s="217"/>
      <c r="N8" s="217"/>
      <c r="O8" s="217"/>
      <c r="P8" s="217"/>
      <c r="Q8" s="217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B9"/>
      <c r="C9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25" ht="35.1" customHeight="1" thickBot="1" x14ac:dyDescent="0.3">
      <c r="B10" s="183"/>
      <c r="C10" s="1"/>
      <c r="D10" s="1"/>
      <c r="E10" s="354" t="s">
        <v>0</v>
      </c>
      <c r="F10" s="354"/>
      <c r="G10" s="354"/>
      <c r="H10" s="354"/>
      <c r="K10" s="1"/>
      <c r="L10" s="1"/>
      <c r="M10" s="1"/>
    </row>
    <row r="11" spans="2:25" ht="35.1" customHeight="1" thickBot="1" x14ac:dyDescent="0.3">
      <c r="B11" s="355"/>
      <c r="C11" s="356"/>
      <c r="D11" s="32"/>
      <c r="E11" s="357" t="s">
        <v>3</v>
      </c>
      <c r="F11" s="358"/>
      <c r="G11" s="358"/>
      <c r="H11" s="359"/>
    </row>
    <row r="12" spans="2:25" x14ac:dyDescent="0.25">
      <c r="B12" s="350"/>
      <c r="C12" s="351"/>
      <c r="D12" s="37" t="s">
        <v>7</v>
      </c>
      <c r="E12" s="35">
        <v>38442</v>
      </c>
      <c r="F12" s="2">
        <v>38533</v>
      </c>
      <c r="G12" s="2">
        <v>38625</v>
      </c>
      <c r="H12" s="3">
        <v>38717</v>
      </c>
    </row>
    <row r="13" spans="2:25" ht="16.5" thickBot="1" x14ac:dyDescent="0.3">
      <c r="B13" s="352"/>
      <c r="C13" s="353"/>
      <c r="D13" s="54" t="s">
        <v>8</v>
      </c>
      <c r="E13" s="50"/>
      <c r="F13" s="51"/>
      <c r="G13" s="51"/>
      <c r="H13" s="52"/>
    </row>
    <row r="14" spans="2:25" x14ac:dyDescent="0.25">
      <c r="B14" s="362" t="s">
        <v>9</v>
      </c>
      <c r="C14" s="363"/>
      <c r="D14" s="4" t="s">
        <v>10</v>
      </c>
      <c r="E14" s="70">
        <v>14212978</v>
      </c>
      <c r="F14" s="71">
        <v>14643073</v>
      </c>
      <c r="G14" s="71">
        <v>15560355</v>
      </c>
      <c r="H14" s="72">
        <v>15177145</v>
      </c>
    </row>
    <row r="15" spans="2:25" x14ac:dyDescent="0.25">
      <c r="B15" s="360" t="s">
        <v>13</v>
      </c>
      <c r="C15" s="361"/>
      <c r="D15" s="7" t="s">
        <v>14</v>
      </c>
      <c r="E15" s="98">
        <v>164094</v>
      </c>
      <c r="F15" s="99">
        <v>178163</v>
      </c>
      <c r="G15" s="99">
        <v>128827</v>
      </c>
      <c r="H15" s="100">
        <v>145087</v>
      </c>
    </row>
    <row r="16" spans="2:25" x14ac:dyDescent="0.25">
      <c r="B16" s="360" t="s">
        <v>17</v>
      </c>
      <c r="C16" s="361"/>
      <c r="D16" s="7" t="s">
        <v>18</v>
      </c>
      <c r="E16" s="98">
        <v>1614465</v>
      </c>
      <c r="F16" s="99">
        <v>1654406</v>
      </c>
      <c r="G16" s="99">
        <v>1376130</v>
      </c>
      <c r="H16" s="100">
        <v>1503901</v>
      </c>
    </row>
    <row r="17" spans="2:8" x14ac:dyDescent="0.25">
      <c r="B17" s="360" t="s">
        <v>21</v>
      </c>
      <c r="C17" s="361"/>
      <c r="D17" s="7" t="s">
        <v>22</v>
      </c>
      <c r="E17" s="98">
        <v>15991537</v>
      </c>
      <c r="F17" s="99">
        <v>16475642</v>
      </c>
      <c r="G17" s="99">
        <v>17065312</v>
      </c>
      <c r="H17" s="100">
        <v>16826133</v>
      </c>
    </row>
    <row r="18" spans="2:8" x14ac:dyDescent="0.25">
      <c r="B18" s="364" t="s">
        <v>25</v>
      </c>
      <c r="C18" s="365"/>
      <c r="D18" s="7">
        <v>5</v>
      </c>
      <c r="E18" s="98">
        <v>1599153.7</v>
      </c>
      <c r="F18" s="99">
        <v>1647564.2</v>
      </c>
      <c r="G18" s="99">
        <v>1706531.2</v>
      </c>
      <c r="H18" s="100">
        <v>1682613.3</v>
      </c>
    </row>
    <row r="19" spans="2:8" x14ac:dyDescent="0.25">
      <c r="B19" s="364" t="s">
        <v>28</v>
      </c>
      <c r="C19" s="365"/>
      <c r="D19" s="7">
        <v>6</v>
      </c>
      <c r="E19" s="98">
        <v>1787719</v>
      </c>
      <c r="F19" s="99">
        <v>1828919</v>
      </c>
      <c r="G19" s="99">
        <v>2004681</v>
      </c>
      <c r="H19" s="100">
        <v>2197569</v>
      </c>
    </row>
    <row r="20" spans="2:8" x14ac:dyDescent="0.25">
      <c r="B20" s="360" t="s">
        <v>30</v>
      </c>
      <c r="C20" s="361"/>
      <c r="D20" s="7" t="s">
        <v>31</v>
      </c>
      <c r="E20" s="98">
        <v>207754</v>
      </c>
      <c r="F20" s="99">
        <v>223744</v>
      </c>
      <c r="G20" s="99">
        <v>242185</v>
      </c>
      <c r="H20" s="100">
        <v>297475</v>
      </c>
    </row>
    <row r="21" spans="2:8" x14ac:dyDescent="0.25">
      <c r="B21" s="360" t="s">
        <v>34</v>
      </c>
      <c r="C21" s="361"/>
      <c r="D21" s="7" t="s">
        <v>35</v>
      </c>
      <c r="E21" s="98">
        <v>0</v>
      </c>
      <c r="F21" s="99">
        <v>0</v>
      </c>
      <c r="G21" s="99">
        <v>5</v>
      </c>
      <c r="H21" s="100">
        <v>1929</v>
      </c>
    </row>
    <row r="22" spans="2:8" x14ac:dyDescent="0.25">
      <c r="B22" s="360" t="s">
        <v>38</v>
      </c>
      <c r="C22" s="361"/>
      <c r="D22" s="7">
        <v>9</v>
      </c>
      <c r="E22" s="98">
        <v>77761</v>
      </c>
      <c r="F22" s="99">
        <v>67964</v>
      </c>
      <c r="G22" s="99">
        <v>89318</v>
      </c>
      <c r="H22" s="100">
        <v>184953</v>
      </c>
    </row>
    <row r="23" spans="2:8" x14ac:dyDescent="0.25">
      <c r="B23" s="360" t="s">
        <v>41</v>
      </c>
      <c r="C23" s="361"/>
      <c r="D23" s="7">
        <v>10</v>
      </c>
      <c r="E23" s="98">
        <v>0</v>
      </c>
      <c r="F23" s="99">
        <v>0</v>
      </c>
      <c r="G23" s="99">
        <v>0</v>
      </c>
      <c r="H23" s="100">
        <v>0</v>
      </c>
    </row>
    <row r="24" spans="2:8" x14ac:dyDescent="0.25">
      <c r="B24" s="360" t="s">
        <v>44</v>
      </c>
      <c r="C24" s="361"/>
      <c r="D24" s="7">
        <v>11</v>
      </c>
      <c r="E24" s="98">
        <v>1042858</v>
      </c>
      <c r="F24" s="99">
        <v>1096527</v>
      </c>
      <c r="G24" s="99">
        <v>1307241</v>
      </c>
      <c r="H24" s="100">
        <v>1351183</v>
      </c>
    </row>
    <row r="25" spans="2:8" x14ac:dyDescent="0.25">
      <c r="B25" s="360" t="s">
        <v>47</v>
      </c>
      <c r="C25" s="361"/>
      <c r="D25" s="7">
        <v>12</v>
      </c>
      <c r="E25" s="98">
        <v>327462</v>
      </c>
      <c r="F25" s="99">
        <v>363884</v>
      </c>
      <c r="G25" s="99">
        <v>306985</v>
      </c>
      <c r="H25" s="100">
        <v>310588</v>
      </c>
    </row>
    <row r="26" spans="2:8" x14ac:dyDescent="0.25">
      <c r="B26" s="366" t="s">
        <v>51</v>
      </c>
      <c r="C26" s="367"/>
      <c r="D26" s="13"/>
      <c r="E26" s="118"/>
      <c r="F26" s="119"/>
      <c r="G26" s="119"/>
      <c r="H26" s="120"/>
    </row>
    <row r="27" spans="2:8" x14ac:dyDescent="0.25">
      <c r="B27" s="362" t="s">
        <v>53</v>
      </c>
      <c r="C27" s="363"/>
      <c r="D27" s="4">
        <v>13</v>
      </c>
      <c r="E27" s="98">
        <v>52500</v>
      </c>
      <c r="F27" s="99">
        <v>5000</v>
      </c>
      <c r="G27" s="99">
        <v>5000</v>
      </c>
      <c r="H27" s="100">
        <v>5000</v>
      </c>
    </row>
    <row r="28" spans="2:8" x14ac:dyDescent="0.25">
      <c r="B28" s="364" t="s">
        <v>56</v>
      </c>
      <c r="C28" s="365"/>
      <c r="D28" s="13"/>
      <c r="E28" s="143"/>
      <c r="F28" s="144"/>
      <c r="G28" s="144"/>
      <c r="H28" s="145"/>
    </row>
    <row r="29" spans="2:8" x14ac:dyDescent="0.25">
      <c r="B29" s="364" t="s">
        <v>57</v>
      </c>
      <c r="C29" s="365"/>
      <c r="D29" s="13"/>
      <c r="E29" s="143"/>
      <c r="F29" s="144"/>
      <c r="G29" s="144"/>
      <c r="H29" s="145"/>
    </row>
    <row r="30" spans="2:8" x14ac:dyDescent="0.25">
      <c r="B30" s="364" t="s">
        <v>59</v>
      </c>
      <c r="C30" s="365"/>
      <c r="D30" s="13"/>
      <c r="E30" s="143"/>
      <c r="F30" s="144"/>
      <c r="G30" s="144"/>
      <c r="H30" s="145"/>
    </row>
    <row r="31" spans="2:8" ht="16.5" thickBot="1" x14ac:dyDescent="0.3">
      <c r="B31" s="362" t="s">
        <v>60</v>
      </c>
      <c r="C31" s="363"/>
      <c r="D31" s="13">
        <v>14</v>
      </c>
      <c r="E31" s="98">
        <v>79384</v>
      </c>
      <c r="F31" s="99">
        <v>71800</v>
      </c>
      <c r="G31" s="99">
        <v>53947</v>
      </c>
      <c r="H31" s="100">
        <v>46441</v>
      </c>
    </row>
    <row r="32" spans="2:8" ht="16.5" thickBot="1" x14ac:dyDescent="0.3">
      <c r="B32" s="368" t="s">
        <v>62</v>
      </c>
      <c r="C32" s="369"/>
      <c r="D32" s="24">
        <v>15</v>
      </c>
      <c r="E32" s="176">
        <v>188565.3</v>
      </c>
      <c r="F32" s="177">
        <v>181354.8</v>
      </c>
      <c r="G32" s="177">
        <v>298149.8</v>
      </c>
      <c r="H32" s="178">
        <v>514955.7</v>
      </c>
    </row>
    <row r="33" spans="2:8" x14ac:dyDescent="0.25">
      <c r="B33" s="182"/>
      <c r="C33" s="183"/>
      <c r="D33" s="184"/>
      <c r="E33" s="74"/>
      <c r="F33" s="74"/>
      <c r="G33" s="74"/>
      <c r="H33" s="74"/>
    </row>
    <row r="34" spans="2:8" x14ac:dyDescent="0.25">
      <c r="B34" s="204"/>
      <c r="C34" s="205"/>
      <c r="D34" s="205"/>
    </row>
  </sheetData>
  <mergeCells count="36">
    <mergeCell ref="B12:C13"/>
    <mergeCell ref="E11:H11"/>
    <mergeCell ref="B8:H8"/>
    <mergeCell ref="B7:H7"/>
    <mergeCell ref="E10:H10"/>
    <mergeCell ref="B11:C11"/>
    <mergeCell ref="R7:Y7"/>
    <mergeCell ref="R8:Y8"/>
    <mergeCell ref="I7:O7"/>
    <mergeCell ref="P7:Q7"/>
    <mergeCell ref="F1:F3"/>
    <mergeCell ref="G1:G3"/>
    <mergeCell ref="I1:J3"/>
    <mergeCell ref="B6:H6"/>
    <mergeCell ref="I6:O6"/>
    <mergeCell ref="P6:Q6"/>
    <mergeCell ref="B4:H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31:C31"/>
    <mergeCell ref="B32:C32"/>
    <mergeCell ref="B25:C25"/>
    <mergeCell ref="B26:C26"/>
    <mergeCell ref="B27:C27"/>
    <mergeCell ref="B28:C28"/>
    <mergeCell ref="B29:C29"/>
  </mergeCells>
  <pageMargins left="0.15748031496062992" right="0.70866141732283472" top="0.74803149606299213" bottom="0.74803149606299213" header="0.31496062992125984" footer="0.31496062992125984"/>
  <pageSetup scale="70" orientation="landscape" r:id="rId1"/>
  <headerFooter>
    <oddFooter>&amp;L&amp;F_x000D_&amp;1#&amp;"Calibri"&amp;10&amp;K000000 Office Use Only&amp;R&amp;P of &amp;N</oddFooter>
  </headerFooter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2</xdr:col>
                <xdr:colOff>1590675</xdr:colOff>
                <xdr:row>0</xdr:row>
                <xdr:rowOff>257175</xdr:rowOff>
              </from>
              <to>
                <xdr:col>2</xdr:col>
                <xdr:colOff>2886075</xdr:colOff>
                <xdr:row>2</xdr:row>
                <xdr:rowOff>419100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3"/>
  <sheetViews>
    <sheetView zoomScaleNormal="100" workbookViewId="0">
      <selection sqref="A1:XFD13"/>
    </sheetView>
  </sheetViews>
  <sheetFormatPr defaultRowHeight="15.75" x14ac:dyDescent="0.25"/>
  <cols>
    <col min="1" max="1" width="3.7109375" customWidth="1"/>
    <col min="2" max="13" width="9.140625" style="28"/>
    <col min="14" max="17" width="14.28515625" style="28" bestFit="1" customWidth="1"/>
    <col min="18" max="18" width="4.85546875" customWidth="1"/>
  </cols>
  <sheetData>
    <row r="1" spans="2:25" ht="35.1" customHeight="1" x14ac:dyDescent="0.25">
      <c r="B1"/>
      <c r="C1"/>
      <c r="F1" s="347"/>
      <c r="G1" s="347"/>
      <c r="I1" s="347"/>
      <c r="J1" s="347"/>
      <c r="M1"/>
      <c r="O1"/>
      <c r="P1"/>
      <c r="Q1"/>
    </row>
    <row r="2" spans="2:25" ht="35.1" customHeight="1" x14ac:dyDescent="0.25">
      <c r="B2"/>
      <c r="C2"/>
      <c r="F2" s="347"/>
      <c r="G2" s="347"/>
      <c r="I2" s="347"/>
      <c r="J2" s="347"/>
      <c r="L2"/>
      <c r="M2"/>
      <c r="N2"/>
      <c r="O2"/>
      <c r="P2"/>
      <c r="Q2"/>
    </row>
    <row r="3" spans="2:25" ht="35.1" customHeight="1" x14ac:dyDescent="0.25">
      <c r="B3"/>
      <c r="C3"/>
      <c r="F3" s="347"/>
      <c r="G3" s="347"/>
      <c r="I3" s="347"/>
      <c r="J3" s="347"/>
      <c r="L3"/>
      <c r="M3"/>
      <c r="N3"/>
      <c r="O3"/>
      <c r="P3"/>
      <c r="Q3"/>
    </row>
    <row r="4" spans="2:25" ht="35.1" customHeight="1" x14ac:dyDescent="0.25">
      <c r="B4" s="348" t="s">
        <v>68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236"/>
      <c r="S4" s="236"/>
      <c r="T4" s="236"/>
      <c r="U4" s="236"/>
      <c r="V4" s="236"/>
      <c r="W4" s="236"/>
      <c r="X4" s="236"/>
      <c r="Y4" s="236"/>
    </row>
    <row r="5" spans="2:25" ht="35.1" customHeight="1" x14ac:dyDescent="0.25">
      <c r="B5"/>
      <c r="C5"/>
      <c r="G5" s="214"/>
      <c r="L5"/>
      <c r="M5"/>
      <c r="N5"/>
      <c r="O5"/>
      <c r="P5"/>
      <c r="Q5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217"/>
      <c r="S6" s="217"/>
      <c r="T6" s="217"/>
      <c r="U6" s="217"/>
      <c r="V6" s="217"/>
      <c r="W6" s="217"/>
      <c r="X6" s="217"/>
      <c r="Y6" s="217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79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B9"/>
      <c r="C9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25" ht="35.1" customHeight="1" thickBot="1" x14ac:dyDescent="0.3">
      <c r="B10" s="375"/>
      <c r="C10" s="376"/>
      <c r="D10" s="376"/>
      <c r="E10" s="376"/>
      <c r="F10" s="376"/>
      <c r="G10" s="376"/>
      <c r="H10" s="376"/>
      <c r="I10" s="376"/>
      <c r="J10" s="1"/>
      <c r="K10" s="1"/>
      <c r="L10" s="1"/>
      <c r="M10" s="1"/>
      <c r="N10" s="354" t="s">
        <v>0</v>
      </c>
      <c r="O10" s="354"/>
      <c r="P10" s="354"/>
      <c r="Q10" s="354"/>
    </row>
    <row r="11" spans="2:25" ht="35.1" customHeight="1" thickBot="1" x14ac:dyDescent="0.3">
      <c r="B11" s="238"/>
      <c r="C11" s="239"/>
      <c r="D11" s="239"/>
      <c r="E11" s="239"/>
      <c r="F11" s="239"/>
      <c r="G11" s="239"/>
      <c r="H11" s="239"/>
      <c r="I11" s="30"/>
      <c r="J11" s="30"/>
      <c r="K11" s="30"/>
      <c r="L11" s="31"/>
      <c r="M11" s="32"/>
      <c r="N11" s="357" t="s">
        <v>4</v>
      </c>
      <c r="O11" s="358"/>
      <c r="P11" s="358"/>
      <c r="Q11" s="359"/>
    </row>
    <row r="12" spans="2:25" x14ac:dyDescent="0.25">
      <c r="B12" s="36"/>
      <c r="C12" s="370"/>
      <c r="D12" s="371"/>
      <c r="E12" s="371"/>
      <c r="F12" s="371"/>
      <c r="G12" s="371"/>
      <c r="H12" s="371"/>
      <c r="I12" s="371"/>
      <c r="J12" s="371"/>
      <c r="K12" s="371"/>
      <c r="L12" s="372"/>
      <c r="M12" s="37" t="s">
        <v>7</v>
      </c>
      <c r="N12" s="35">
        <v>38442</v>
      </c>
      <c r="O12" s="2">
        <v>38533</v>
      </c>
      <c r="P12" s="2">
        <v>38625</v>
      </c>
      <c r="Q12" s="3">
        <v>38717</v>
      </c>
    </row>
    <row r="13" spans="2:25" ht="16.5" thickBot="1" x14ac:dyDescent="0.3">
      <c r="B13" s="53"/>
      <c r="C13" s="373"/>
      <c r="D13" s="373"/>
      <c r="E13" s="373"/>
      <c r="F13" s="373"/>
      <c r="G13" s="373"/>
      <c r="H13" s="373"/>
      <c r="I13" s="373"/>
      <c r="J13" s="373"/>
      <c r="K13" s="373"/>
      <c r="L13" s="374"/>
      <c r="M13" s="54" t="s">
        <v>8</v>
      </c>
      <c r="N13" s="50"/>
      <c r="O13" s="51"/>
      <c r="P13" s="51"/>
      <c r="Q13" s="52"/>
    </row>
    <row r="14" spans="2:25" x14ac:dyDescent="0.25">
      <c r="B14" s="73" t="s">
        <v>11</v>
      </c>
      <c r="C14" s="74"/>
      <c r="D14" s="75"/>
      <c r="E14" s="74"/>
      <c r="F14" s="74"/>
      <c r="G14" s="74"/>
      <c r="H14" s="74"/>
      <c r="I14" s="74"/>
      <c r="J14" s="74"/>
      <c r="K14" s="74"/>
      <c r="L14" s="74"/>
      <c r="M14" s="76" t="s">
        <v>10</v>
      </c>
      <c r="N14" s="77">
        <v>15559991</v>
      </c>
      <c r="O14" s="78">
        <v>16429218</v>
      </c>
      <c r="P14" s="78">
        <v>17834766</v>
      </c>
      <c r="Q14" s="79">
        <v>18841230</v>
      </c>
    </row>
    <row r="15" spans="2:25" x14ac:dyDescent="0.25">
      <c r="B15" s="73" t="s">
        <v>15</v>
      </c>
      <c r="C15" s="74"/>
      <c r="D15" s="75"/>
      <c r="E15" s="74"/>
      <c r="F15" s="74"/>
      <c r="G15" s="74"/>
      <c r="H15" s="74"/>
      <c r="I15" s="74"/>
      <c r="J15" s="74"/>
      <c r="K15" s="74"/>
      <c r="L15" s="74"/>
      <c r="M15" s="101" t="s">
        <v>14</v>
      </c>
      <c r="N15" s="102">
        <v>306552</v>
      </c>
      <c r="O15" s="103">
        <v>318931</v>
      </c>
      <c r="P15" s="103">
        <v>331358</v>
      </c>
      <c r="Q15" s="104">
        <v>215887</v>
      </c>
    </row>
    <row r="16" spans="2:25" x14ac:dyDescent="0.25">
      <c r="B16" s="73" t="s">
        <v>19</v>
      </c>
      <c r="C16" s="74"/>
      <c r="D16" s="75"/>
      <c r="E16" s="74"/>
      <c r="F16" s="74"/>
      <c r="G16" s="74"/>
      <c r="H16" s="74"/>
      <c r="I16" s="74"/>
      <c r="J16" s="74"/>
      <c r="K16" s="74"/>
      <c r="L16" s="74"/>
      <c r="M16" s="101" t="s">
        <v>18</v>
      </c>
      <c r="N16" s="102">
        <v>1366067</v>
      </c>
      <c r="O16" s="103">
        <v>1005407</v>
      </c>
      <c r="P16" s="103">
        <v>994447</v>
      </c>
      <c r="Q16" s="104">
        <v>984706</v>
      </c>
    </row>
    <row r="17" spans="2:17" x14ac:dyDescent="0.25">
      <c r="B17" s="73" t="s">
        <v>23</v>
      </c>
      <c r="C17" s="74"/>
      <c r="D17" s="75"/>
      <c r="E17" s="74"/>
      <c r="F17" s="74"/>
      <c r="G17" s="74"/>
      <c r="H17" s="74"/>
      <c r="I17" s="74"/>
      <c r="J17" s="74"/>
      <c r="K17" s="74"/>
      <c r="L17" s="74"/>
      <c r="M17" s="101" t="s">
        <v>22</v>
      </c>
      <c r="N17" s="102">
        <v>17232610</v>
      </c>
      <c r="O17" s="103">
        <v>17753556</v>
      </c>
      <c r="P17" s="103">
        <v>19160571</v>
      </c>
      <c r="Q17" s="104">
        <v>20041823</v>
      </c>
    </row>
    <row r="18" spans="2:17" x14ac:dyDescent="0.25">
      <c r="B18" s="73" t="s">
        <v>26</v>
      </c>
      <c r="C18" s="74"/>
      <c r="D18" s="75"/>
      <c r="E18" s="74"/>
      <c r="F18" s="74"/>
      <c r="G18" s="74"/>
      <c r="H18" s="74"/>
      <c r="I18" s="74"/>
      <c r="J18" s="74"/>
      <c r="K18" s="74"/>
      <c r="L18" s="74"/>
      <c r="M18" s="101">
        <v>5</v>
      </c>
      <c r="N18" s="102">
        <v>1723261</v>
      </c>
      <c r="O18" s="103">
        <v>1775355.6</v>
      </c>
      <c r="P18" s="103">
        <v>1916057.1</v>
      </c>
      <c r="Q18" s="104">
        <v>2004182.3</v>
      </c>
    </row>
    <row r="19" spans="2:17" x14ac:dyDescent="0.25">
      <c r="B19" s="73" t="s">
        <v>28</v>
      </c>
      <c r="C19" s="74"/>
      <c r="D19" s="75"/>
      <c r="E19" s="74"/>
      <c r="F19" s="74"/>
      <c r="G19" s="74"/>
      <c r="H19" s="74"/>
      <c r="I19" s="74"/>
      <c r="J19" s="74"/>
      <c r="K19" s="74"/>
      <c r="L19" s="74"/>
      <c r="M19" s="101">
        <v>6</v>
      </c>
      <c r="N19" s="102">
        <v>2034875</v>
      </c>
      <c r="O19" s="103">
        <v>2186132</v>
      </c>
      <c r="P19" s="103">
        <v>2270853</v>
      </c>
      <c r="Q19" s="104">
        <v>2422180</v>
      </c>
    </row>
    <row r="20" spans="2:17" x14ac:dyDescent="0.25">
      <c r="B20" s="73" t="s">
        <v>32</v>
      </c>
      <c r="C20" s="74"/>
      <c r="D20" s="75"/>
      <c r="E20" s="74"/>
      <c r="F20" s="74"/>
      <c r="G20" s="74"/>
      <c r="H20" s="74"/>
      <c r="I20" s="74"/>
      <c r="J20" s="74"/>
      <c r="K20" s="74"/>
      <c r="L20" s="74"/>
      <c r="M20" s="101" t="s">
        <v>31</v>
      </c>
      <c r="N20" s="102">
        <v>255165</v>
      </c>
      <c r="O20" s="103">
        <v>237919</v>
      </c>
      <c r="P20" s="103">
        <v>258317</v>
      </c>
      <c r="Q20" s="104">
        <v>294028</v>
      </c>
    </row>
    <row r="21" spans="2:17" x14ac:dyDescent="0.25">
      <c r="B21" s="73" t="s">
        <v>36</v>
      </c>
      <c r="C21" s="74"/>
      <c r="D21" s="75"/>
      <c r="E21" s="74"/>
      <c r="F21" s="74"/>
      <c r="G21" s="74"/>
      <c r="H21" s="74"/>
      <c r="I21" s="74"/>
      <c r="J21" s="74"/>
      <c r="K21" s="74"/>
      <c r="L21" s="74"/>
      <c r="M21" s="101" t="s">
        <v>35</v>
      </c>
      <c r="N21" s="102">
        <v>1881</v>
      </c>
      <c r="O21" s="103">
        <v>1888</v>
      </c>
      <c r="P21" s="103">
        <v>13686</v>
      </c>
      <c r="Q21" s="104">
        <v>26127</v>
      </c>
    </row>
    <row r="22" spans="2:17" x14ac:dyDescent="0.25">
      <c r="B22" s="73" t="s">
        <v>39</v>
      </c>
      <c r="C22" s="74"/>
      <c r="D22" s="75"/>
      <c r="E22" s="74"/>
      <c r="F22" s="74"/>
      <c r="G22" s="74"/>
      <c r="H22" s="74"/>
      <c r="I22" s="74"/>
      <c r="J22" s="74"/>
      <c r="K22" s="74"/>
      <c r="L22" s="74"/>
      <c r="M22" s="101">
        <v>9</v>
      </c>
      <c r="N22" s="102">
        <v>129129</v>
      </c>
      <c r="O22" s="103">
        <v>90624</v>
      </c>
      <c r="P22" s="103">
        <v>3472</v>
      </c>
      <c r="Q22" s="104">
        <v>8361</v>
      </c>
    </row>
    <row r="23" spans="2:17" x14ac:dyDescent="0.25">
      <c r="B23" s="73" t="s">
        <v>42</v>
      </c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101">
        <v>10</v>
      </c>
      <c r="N23" s="102">
        <v>0</v>
      </c>
      <c r="O23" s="103">
        <v>0</v>
      </c>
      <c r="P23" s="103">
        <v>0</v>
      </c>
      <c r="Q23" s="104">
        <v>0</v>
      </c>
    </row>
    <row r="24" spans="2:17" x14ac:dyDescent="0.25">
      <c r="B24" s="73" t="s">
        <v>45</v>
      </c>
      <c r="C24" s="74"/>
      <c r="D24" s="75"/>
      <c r="E24" s="74"/>
      <c r="F24" s="74"/>
      <c r="G24" s="74"/>
      <c r="H24" s="74"/>
      <c r="I24" s="74"/>
      <c r="J24" s="74"/>
      <c r="K24" s="74"/>
      <c r="L24" s="74"/>
      <c r="M24" s="101">
        <v>11</v>
      </c>
      <c r="N24" s="102">
        <v>1295030</v>
      </c>
      <c r="O24" s="103">
        <v>1446162</v>
      </c>
      <c r="P24" s="103">
        <v>1511748</v>
      </c>
      <c r="Q24" s="104">
        <v>1662295</v>
      </c>
    </row>
    <row r="25" spans="2:17" x14ac:dyDescent="0.25">
      <c r="B25" s="73" t="s">
        <v>48</v>
      </c>
      <c r="C25" s="74"/>
      <c r="D25" s="75"/>
      <c r="E25" s="74"/>
      <c r="F25" s="74"/>
      <c r="G25" s="74"/>
      <c r="H25" s="74"/>
      <c r="I25" s="74"/>
      <c r="J25" s="74"/>
      <c r="K25" s="74"/>
      <c r="L25" s="74"/>
      <c r="M25" s="101">
        <v>12</v>
      </c>
      <c r="N25" s="102">
        <v>271842</v>
      </c>
      <c r="O25" s="103">
        <v>220498</v>
      </c>
      <c r="P25" s="103">
        <v>190507</v>
      </c>
      <c r="Q25" s="104">
        <v>367660</v>
      </c>
    </row>
    <row r="26" spans="2:17" x14ac:dyDescent="0.25">
      <c r="B26" s="73" t="s">
        <v>51</v>
      </c>
      <c r="C26" s="74"/>
      <c r="D26" s="75"/>
      <c r="E26" s="74"/>
      <c r="F26" s="74"/>
      <c r="G26" s="74"/>
      <c r="H26" s="74"/>
      <c r="I26" s="74"/>
      <c r="J26" s="74"/>
      <c r="K26" s="74"/>
      <c r="L26" s="74"/>
      <c r="M26" s="121"/>
      <c r="N26" s="122"/>
      <c r="O26" s="123"/>
      <c r="P26" s="123"/>
      <c r="Q26" s="124"/>
    </row>
    <row r="27" spans="2:17" x14ac:dyDescent="0.25">
      <c r="B27" s="73" t="s">
        <v>54</v>
      </c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131">
        <v>13</v>
      </c>
      <c r="N27" s="132">
        <v>5000</v>
      </c>
      <c r="O27" s="133">
        <v>5000</v>
      </c>
      <c r="P27" s="133">
        <v>5000</v>
      </c>
      <c r="Q27" s="134">
        <v>5000</v>
      </c>
    </row>
    <row r="28" spans="2:17" x14ac:dyDescent="0.25">
      <c r="B28" s="73" t="s">
        <v>56</v>
      </c>
      <c r="C28" s="74"/>
      <c r="D28" s="75"/>
      <c r="E28" s="74"/>
      <c r="F28" s="74"/>
      <c r="G28" s="74"/>
      <c r="H28" s="74"/>
      <c r="I28" s="74"/>
      <c r="J28" s="74"/>
      <c r="K28" s="74"/>
      <c r="L28" s="74"/>
      <c r="M28" s="146"/>
      <c r="N28" s="147"/>
      <c r="O28" s="148"/>
      <c r="P28" s="148"/>
      <c r="Q28" s="149"/>
    </row>
    <row r="29" spans="2:17" x14ac:dyDescent="0.25">
      <c r="B29" s="73" t="s">
        <v>57</v>
      </c>
      <c r="C29" s="74"/>
      <c r="D29" s="75"/>
      <c r="E29" s="74"/>
      <c r="F29" s="74"/>
      <c r="G29" s="74"/>
      <c r="H29" s="74"/>
      <c r="I29" s="74"/>
      <c r="J29" s="74"/>
      <c r="K29" s="74"/>
      <c r="L29" s="74"/>
      <c r="M29" s="156"/>
      <c r="N29" s="157"/>
      <c r="O29" s="158"/>
      <c r="P29" s="158"/>
      <c r="Q29" s="159"/>
    </row>
    <row r="30" spans="2:17" x14ac:dyDescent="0.25">
      <c r="B30" s="73" t="s">
        <v>59</v>
      </c>
      <c r="C30" s="74"/>
      <c r="D30" s="75"/>
      <c r="E30" s="74"/>
      <c r="F30" s="74"/>
      <c r="G30" s="74"/>
      <c r="H30" s="74"/>
      <c r="I30" s="74"/>
      <c r="J30" s="74"/>
      <c r="K30" s="74"/>
      <c r="L30" s="74"/>
      <c r="M30" s="161"/>
      <c r="N30" s="162"/>
      <c r="O30" s="163"/>
      <c r="P30" s="163"/>
      <c r="Q30" s="164"/>
    </row>
    <row r="31" spans="2:17" x14ac:dyDescent="0.25">
      <c r="B31" s="73" t="s">
        <v>61</v>
      </c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169">
        <v>14</v>
      </c>
      <c r="N31" s="108">
        <v>76828</v>
      </c>
      <c r="O31" s="103">
        <v>184041</v>
      </c>
      <c r="P31" s="103">
        <v>288123</v>
      </c>
      <c r="Q31" s="170">
        <v>58709</v>
      </c>
    </row>
    <row r="32" spans="2:17" ht="16.5" thickBot="1" x14ac:dyDescent="0.3">
      <c r="B32" s="73" t="s">
        <v>63</v>
      </c>
      <c r="C32" s="74"/>
      <c r="D32" s="75"/>
      <c r="E32" s="74"/>
      <c r="F32" s="74"/>
      <c r="G32" s="74"/>
      <c r="H32" s="74"/>
      <c r="I32" s="74"/>
      <c r="J32" s="74"/>
      <c r="K32" s="74"/>
      <c r="L32" s="74"/>
      <c r="M32" s="131">
        <v>15</v>
      </c>
      <c r="N32" s="140">
        <v>311614</v>
      </c>
      <c r="O32" s="133">
        <v>410776.4</v>
      </c>
      <c r="P32" s="133">
        <v>354795.9</v>
      </c>
      <c r="Q32" s="179">
        <v>417997.7</v>
      </c>
    </row>
    <row r="33" spans="2:17" ht="16.5" thickBot="1" x14ac:dyDescent="0.3">
      <c r="B33" s="185"/>
      <c r="C33" s="186"/>
      <c r="D33" s="187"/>
      <c r="E33" s="186"/>
      <c r="F33" s="186"/>
      <c r="G33" s="186"/>
      <c r="H33" s="186"/>
      <c r="I33" s="186"/>
      <c r="J33" s="186"/>
      <c r="K33" s="186"/>
      <c r="L33" s="187"/>
      <c r="M33" s="188"/>
      <c r="N33" s="189"/>
      <c r="O33" s="190"/>
      <c r="P33" s="190"/>
      <c r="Q33" s="191"/>
    </row>
  </sheetData>
  <mergeCells count="13">
    <mergeCell ref="R7:Y7"/>
    <mergeCell ref="B8:Q8"/>
    <mergeCell ref="R8:Y8"/>
    <mergeCell ref="B10:I10"/>
    <mergeCell ref="N10:Q10"/>
    <mergeCell ref="B7:Q7"/>
    <mergeCell ref="N11:Q11"/>
    <mergeCell ref="C12:L13"/>
    <mergeCell ref="F1:F3"/>
    <mergeCell ref="G1:G3"/>
    <mergeCell ref="I1:J3"/>
    <mergeCell ref="B4:Q4"/>
    <mergeCell ref="B6:Q6"/>
  </mergeCells>
  <pageMargins left="0.3" right="0.70866141732283472" top="0.49" bottom="0.74803149606299213" header="0.31496062992125984" footer="0.31496062992125984"/>
  <pageSetup scale="70" orientation="landscape" r:id="rId1"/>
  <headerFooter>
    <oddFooter>&amp;L&amp;F_x000D_&amp;1#&amp;"Calibri"&amp;10&amp;K000000 Office Use Only&amp;R&amp;P of &amp;N</oddFooter>
  </headerFooter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3"/>
  <sheetViews>
    <sheetView topLeftCell="B1" zoomScaleNormal="100" workbookViewId="0">
      <selection activeCell="B1" sqref="A1:XFD13"/>
    </sheetView>
  </sheetViews>
  <sheetFormatPr defaultRowHeight="15.75" x14ac:dyDescent="0.25"/>
  <cols>
    <col min="1" max="1" width="6.5703125" customWidth="1"/>
    <col min="2" max="13" width="9.140625" style="28"/>
    <col min="14" max="17" width="14.28515625" style="28" bestFit="1" customWidth="1"/>
    <col min="18" max="18" width="5.28515625" customWidth="1"/>
  </cols>
  <sheetData>
    <row r="1" spans="2:25" ht="35.1" customHeight="1" x14ac:dyDescent="0.25">
      <c r="B1"/>
      <c r="C1"/>
      <c r="F1" s="347"/>
      <c r="G1" s="347"/>
      <c r="I1" s="347"/>
      <c r="J1" s="347"/>
      <c r="M1"/>
      <c r="O1"/>
      <c r="P1"/>
      <c r="Q1"/>
    </row>
    <row r="2" spans="2:25" ht="35.1" customHeight="1" x14ac:dyDescent="0.25">
      <c r="B2"/>
      <c r="C2"/>
      <c r="F2" s="347"/>
      <c r="G2" s="347"/>
      <c r="I2" s="347"/>
      <c r="J2" s="347"/>
      <c r="L2"/>
      <c r="M2"/>
      <c r="N2"/>
      <c r="O2"/>
      <c r="P2"/>
      <c r="Q2"/>
    </row>
    <row r="3" spans="2:25" ht="35.1" customHeight="1" x14ac:dyDescent="0.25">
      <c r="B3"/>
      <c r="C3"/>
      <c r="F3" s="347"/>
      <c r="G3" s="347"/>
      <c r="I3" s="347"/>
      <c r="J3" s="347"/>
      <c r="L3"/>
      <c r="M3"/>
      <c r="N3"/>
      <c r="O3"/>
      <c r="P3"/>
      <c r="Q3"/>
    </row>
    <row r="4" spans="2:25" ht="35.1" customHeight="1" x14ac:dyDescent="0.25">
      <c r="B4" s="348" t="s">
        <v>68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236"/>
      <c r="S4" s="236"/>
      <c r="T4" s="236"/>
      <c r="U4" s="236"/>
      <c r="V4" s="236"/>
      <c r="W4" s="236"/>
      <c r="X4" s="236"/>
      <c r="Y4" s="236"/>
    </row>
    <row r="5" spans="2:25" ht="35.1" customHeight="1" x14ac:dyDescent="0.25">
      <c r="B5"/>
      <c r="C5"/>
      <c r="G5" s="214"/>
      <c r="L5"/>
      <c r="M5"/>
      <c r="N5"/>
      <c r="O5"/>
      <c r="P5"/>
      <c r="Q5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217"/>
      <c r="S6" s="217"/>
      <c r="T6" s="217"/>
      <c r="U6" s="217"/>
      <c r="V6" s="217"/>
      <c r="W6" s="217"/>
      <c r="X6" s="217"/>
      <c r="Y6" s="217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78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B9"/>
      <c r="C9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25" ht="35.1" customHeight="1" thickBot="1" x14ac:dyDescent="0.3">
      <c r="B10" s="375"/>
      <c r="C10" s="376"/>
      <c r="D10" s="376"/>
      <c r="E10" s="376"/>
      <c r="F10" s="376"/>
      <c r="G10" s="376"/>
      <c r="H10" s="376"/>
      <c r="I10" s="376"/>
      <c r="J10" s="1"/>
      <c r="K10" s="1"/>
      <c r="L10" s="1"/>
      <c r="M10" s="1"/>
      <c r="N10" s="354" t="s">
        <v>0</v>
      </c>
      <c r="O10" s="354"/>
      <c r="P10" s="354"/>
      <c r="Q10" s="354"/>
    </row>
    <row r="11" spans="2:25" ht="35.1" customHeight="1" thickBot="1" x14ac:dyDescent="0.3">
      <c r="B11" s="238"/>
      <c r="C11" s="239"/>
      <c r="D11" s="239"/>
      <c r="E11" s="239"/>
      <c r="F11" s="239"/>
      <c r="G11" s="239"/>
      <c r="H11" s="239"/>
      <c r="I11" s="30"/>
      <c r="J11" s="30"/>
      <c r="K11" s="30"/>
      <c r="L11" s="31"/>
      <c r="M11" s="32"/>
      <c r="N11" s="357" t="s">
        <v>5</v>
      </c>
      <c r="O11" s="358"/>
      <c r="P11" s="358"/>
      <c r="Q11" s="359"/>
    </row>
    <row r="12" spans="2:25" x14ac:dyDescent="0.25">
      <c r="B12" s="36"/>
      <c r="C12" s="370"/>
      <c r="D12" s="371"/>
      <c r="E12" s="371"/>
      <c r="F12" s="371"/>
      <c r="G12" s="371"/>
      <c r="H12" s="371"/>
      <c r="I12" s="371"/>
      <c r="J12" s="371"/>
      <c r="K12" s="371"/>
      <c r="L12" s="372"/>
      <c r="M12" s="37" t="s">
        <v>7</v>
      </c>
      <c r="N12" s="35">
        <v>38442</v>
      </c>
      <c r="O12" s="2">
        <v>38533</v>
      </c>
      <c r="P12" s="2">
        <v>38625</v>
      </c>
      <c r="Q12" s="3">
        <v>38717</v>
      </c>
    </row>
    <row r="13" spans="2:25" ht="16.5" thickBot="1" x14ac:dyDescent="0.3">
      <c r="B13" s="53"/>
      <c r="C13" s="373"/>
      <c r="D13" s="373"/>
      <c r="E13" s="373"/>
      <c r="F13" s="373"/>
      <c r="G13" s="373"/>
      <c r="H13" s="373"/>
      <c r="I13" s="373"/>
      <c r="J13" s="373"/>
      <c r="K13" s="373"/>
      <c r="L13" s="374"/>
      <c r="M13" s="54" t="s">
        <v>8</v>
      </c>
      <c r="N13" s="50"/>
      <c r="O13" s="51"/>
      <c r="P13" s="51"/>
      <c r="Q13" s="52"/>
    </row>
    <row r="14" spans="2:25" x14ac:dyDescent="0.25">
      <c r="B14" s="73" t="s">
        <v>11</v>
      </c>
      <c r="C14" s="74"/>
      <c r="D14" s="75"/>
      <c r="E14" s="74"/>
      <c r="F14" s="74"/>
      <c r="G14" s="74"/>
      <c r="H14" s="74"/>
      <c r="I14" s="74"/>
      <c r="J14" s="74"/>
      <c r="K14" s="74"/>
      <c r="L14" s="74"/>
      <c r="M14" s="76" t="s">
        <v>10</v>
      </c>
      <c r="N14" s="70">
        <v>19199613</v>
      </c>
      <c r="O14" s="80">
        <v>20473654</v>
      </c>
      <c r="P14" s="71">
        <v>20683461</v>
      </c>
      <c r="Q14" s="81">
        <v>21201294</v>
      </c>
    </row>
    <row r="15" spans="2:25" x14ac:dyDescent="0.25">
      <c r="B15" s="73" t="s">
        <v>15</v>
      </c>
      <c r="C15" s="74"/>
      <c r="D15" s="75"/>
      <c r="E15" s="74"/>
      <c r="F15" s="74"/>
      <c r="G15" s="74"/>
      <c r="H15" s="74"/>
      <c r="I15" s="74"/>
      <c r="J15" s="74"/>
      <c r="K15" s="74"/>
      <c r="L15" s="74"/>
      <c r="M15" s="101" t="s">
        <v>14</v>
      </c>
      <c r="N15" s="105">
        <v>195335</v>
      </c>
      <c r="O15" s="99">
        <v>97452</v>
      </c>
      <c r="P15" s="106">
        <v>500405</v>
      </c>
      <c r="Q15" s="16">
        <v>660062</v>
      </c>
    </row>
    <row r="16" spans="2:25" x14ac:dyDescent="0.25">
      <c r="B16" s="73" t="s">
        <v>19</v>
      </c>
      <c r="C16" s="74"/>
      <c r="D16" s="75"/>
      <c r="E16" s="74"/>
      <c r="F16" s="74"/>
      <c r="G16" s="74"/>
      <c r="H16" s="74"/>
      <c r="I16" s="74"/>
      <c r="J16" s="74"/>
      <c r="K16" s="74"/>
      <c r="L16" s="74"/>
      <c r="M16" s="101" t="s">
        <v>18</v>
      </c>
      <c r="N16" s="105">
        <v>916677</v>
      </c>
      <c r="O16" s="99">
        <v>1259882</v>
      </c>
      <c r="P16" s="106">
        <v>1062523</v>
      </c>
      <c r="Q16" s="16">
        <v>952515</v>
      </c>
    </row>
    <row r="17" spans="2:17" x14ac:dyDescent="0.25">
      <c r="B17" s="73" t="s">
        <v>23</v>
      </c>
      <c r="C17" s="74"/>
      <c r="D17" s="75"/>
      <c r="E17" s="74"/>
      <c r="F17" s="74"/>
      <c r="G17" s="74"/>
      <c r="H17" s="74"/>
      <c r="I17" s="74"/>
      <c r="J17" s="74"/>
      <c r="K17" s="74"/>
      <c r="L17" s="74"/>
      <c r="M17" s="101" t="s">
        <v>22</v>
      </c>
      <c r="N17" s="105">
        <v>20311625</v>
      </c>
      <c r="O17" s="99">
        <v>21830988</v>
      </c>
      <c r="P17" s="106">
        <v>22246389</v>
      </c>
      <c r="Q17" s="16">
        <v>22813871</v>
      </c>
    </row>
    <row r="18" spans="2:17" x14ac:dyDescent="0.25">
      <c r="B18" s="73" t="s">
        <v>26</v>
      </c>
      <c r="C18" s="74"/>
      <c r="D18" s="75"/>
      <c r="E18" s="74"/>
      <c r="F18" s="74"/>
      <c r="G18" s="74"/>
      <c r="H18" s="74"/>
      <c r="I18" s="74"/>
      <c r="J18" s="74"/>
      <c r="K18" s="74"/>
      <c r="L18" s="74"/>
      <c r="M18" s="101">
        <v>5</v>
      </c>
      <c r="N18" s="105">
        <v>2031162.5</v>
      </c>
      <c r="O18" s="99">
        <v>2183098.7999999998</v>
      </c>
      <c r="P18" s="106">
        <v>2224638.9</v>
      </c>
      <c r="Q18" s="16">
        <v>2281387.1000000006</v>
      </c>
    </row>
    <row r="19" spans="2:17" x14ac:dyDescent="0.25">
      <c r="B19" s="73" t="s">
        <v>28</v>
      </c>
      <c r="C19" s="74"/>
      <c r="D19" s="75"/>
      <c r="E19" s="74"/>
      <c r="F19" s="74"/>
      <c r="G19" s="74"/>
      <c r="H19" s="74"/>
      <c r="I19" s="74"/>
      <c r="J19" s="74"/>
      <c r="K19" s="74"/>
      <c r="L19" s="74"/>
      <c r="M19" s="101">
        <v>6</v>
      </c>
      <c r="N19" s="105">
        <v>2640253</v>
      </c>
      <c r="O19" s="99">
        <v>2527058</v>
      </c>
      <c r="P19" s="106">
        <v>2500212</v>
      </c>
      <c r="Q19" s="16">
        <v>2683734</v>
      </c>
    </row>
    <row r="20" spans="2:17" x14ac:dyDescent="0.25">
      <c r="B20" s="73" t="s">
        <v>32</v>
      </c>
      <c r="C20" s="74"/>
      <c r="D20" s="75"/>
      <c r="E20" s="74"/>
      <c r="F20" s="74"/>
      <c r="G20" s="74"/>
      <c r="H20" s="74"/>
      <c r="I20" s="74"/>
      <c r="J20" s="74"/>
      <c r="K20" s="74"/>
      <c r="L20" s="74"/>
      <c r="M20" s="101" t="s">
        <v>31</v>
      </c>
      <c r="N20" s="105">
        <v>273084</v>
      </c>
      <c r="O20" s="99">
        <v>258087</v>
      </c>
      <c r="P20" s="106">
        <v>290722</v>
      </c>
      <c r="Q20" s="16">
        <v>333301</v>
      </c>
    </row>
    <row r="21" spans="2:17" x14ac:dyDescent="0.25">
      <c r="B21" s="73" t="s">
        <v>36</v>
      </c>
      <c r="C21" s="74"/>
      <c r="D21" s="75"/>
      <c r="E21" s="74"/>
      <c r="F21" s="74"/>
      <c r="G21" s="74"/>
      <c r="H21" s="74"/>
      <c r="I21" s="74"/>
      <c r="J21" s="74"/>
      <c r="K21" s="74"/>
      <c r="L21" s="74"/>
      <c r="M21" s="101" t="s">
        <v>35</v>
      </c>
      <c r="N21" s="105">
        <v>34670</v>
      </c>
      <c r="O21" s="99">
        <v>37500</v>
      </c>
      <c r="P21" s="106">
        <v>25948</v>
      </c>
      <c r="Q21" s="16">
        <v>34654</v>
      </c>
    </row>
    <row r="22" spans="2:17" x14ac:dyDescent="0.25">
      <c r="B22" s="73" t="s">
        <v>39</v>
      </c>
      <c r="C22" s="74"/>
      <c r="D22" s="75"/>
      <c r="E22" s="74"/>
      <c r="F22" s="74"/>
      <c r="G22" s="74"/>
      <c r="H22" s="74"/>
      <c r="I22" s="74"/>
      <c r="J22" s="74"/>
      <c r="K22" s="74"/>
      <c r="L22" s="74"/>
      <c r="M22" s="101">
        <v>9</v>
      </c>
      <c r="N22" s="105">
        <v>4604</v>
      </c>
      <c r="O22" s="99">
        <v>5326</v>
      </c>
      <c r="P22" s="106">
        <v>16497</v>
      </c>
      <c r="Q22" s="16">
        <v>9385</v>
      </c>
    </row>
    <row r="23" spans="2:17" x14ac:dyDescent="0.25">
      <c r="B23" s="73" t="s">
        <v>42</v>
      </c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101">
        <v>10</v>
      </c>
      <c r="N23" s="105">
        <v>0</v>
      </c>
      <c r="O23" s="99">
        <v>0</v>
      </c>
      <c r="P23" s="106">
        <v>0</v>
      </c>
      <c r="Q23" s="16">
        <v>0</v>
      </c>
    </row>
    <row r="24" spans="2:17" x14ac:dyDescent="0.25">
      <c r="B24" s="73" t="s">
        <v>45</v>
      </c>
      <c r="C24" s="74"/>
      <c r="D24" s="75"/>
      <c r="E24" s="74"/>
      <c r="F24" s="74"/>
      <c r="G24" s="74"/>
      <c r="H24" s="74"/>
      <c r="I24" s="74"/>
      <c r="J24" s="74"/>
      <c r="K24" s="74"/>
      <c r="L24" s="74"/>
      <c r="M24" s="101">
        <v>11</v>
      </c>
      <c r="N24" s="105">
        <v>1649714</v>
      </c>
      <c r="O24" s="99">
        <v>1587860</v>
      </c>
      <c r="P24" s="106">
        <v>1508627</v>
      </c>
      <c r="Q24" s="16">
        <v>2020140</v>
      </c>
    </row>
    <row r="25" spans="2:17" x14ac:dyDescent="0.25">
      <c r="B25" s="73" t="s">
        <v>48</v>
      </c>
      <c r="C25" s="74"/>
      <c r="D25" s="75"/>
      <c r="E25" s="74"/>
      <c r="F25" s="74"/>
      <c r="G25" s="74"/>
      <c r="H25" s="74"/>
      <c r="I25" s="74"/>
      <c r="J25" s="74"/>
      <c r="K25" s="74"/>
      <c r="L25" s="74"/>
      <c r="M25" s="101">
        <v>12</v>
      </c>
      <c r="N25" s="105">
        <v>456464</v>
      </c>
      <c r="O25" s="99">
        <v>502961</v>
      </c>
      <c r="P25" s="106">
        <v>498708</v>
      </c>
      <c r="Q25" s="16">
        <v>231577</v>
      </c>
    </row>
    <row r="26" spans="2:17" x14ac:dyDescent="0.25">
      <c r="B26" s="73" t="s">
        <v>51</v>
      </c>
      <c r="C26" s="74"/>
      <c r="D26" s="75"/>
      <c r="E26" s="74"/>
      <c r="F26" s="74"/>
      <c r="G26" s="74"/>
      <c r="H26" s="74"/>
      <c r="I26" s="74"/>
      <c r="J26" s="74"/>
      <c r="K26" s="74"/>
      <c r="L26" s="74"/>
      <c r="M26" s="121"/>
      <c r="N26" s="125"/>
      <c r="O26" s="119"/>
      <c r="P26" s="126"/>
      <c r="Q26" s="120"/>
    </row>
    <row r="27" spans="2:17" x14ac:dyDescent="0.25">
      <c r="B27" s="73" t="s">
        <v>54</v>
      </c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131">
        <v>13</v>
      </c>
      <c r="N27" s="135">
        <v>5000</v>
      </c>
      <c r="O27" s="136">
        <v>5000</v>
      </c>
      <c r="P27" s="137">
        <v>5000</v>
      </c>
      <c r="Q27" s="138">
        <v>5000</v>
      </c>
    </row>
    <row r="28" spans="2:17" x14ac:dyDescent="0.25">
      <c r="B28" s="73" t="s">
        <v>56</v>
      </c>
      <c r="C28" s="74"/>
      <c r="D28" s="75"/>
      <c r="E28" s="74"/>
      <c r="F28" s="74"/>
      <c r="G28" s="74"/>
      <c r="H28" s="74"/>
      <c r="I28" s="74"/>
      <c r="J28" s="74"/>
      <c r="K28" s="74"/>
      <c r="L28" s="74"/>
      <c r="M28" s="146"/>
      <c r="N28" s="150"/>
      <c r="O28" s="151"/>
      <c r="P28" s="151"/>
      <c r="Q28" s="152"/>
    </row>
    <row r="29" spans="2:17" x14ac:dyDescent="0.25">
      <c r="B29" s="73" t="s">
        <v>57</v>
      </c>
      <c r="C29" s="74"/>
      <c r="D29" s="75"/>
      <c r="E29" s="74"/>
      <c r="F29" s="74"/>
      <c r="G29" s="74"/>
      <c r="H29" s="74"/>
      <c r="I29" s="74"/>
      <c r="J29" s="74"/>
      <c r="K29" s="74"/>
      <c r="L29" s="74"/>
      <c r="M29" s="156"/>
      <c r="N29" s="143"/>
      <c r="O29" s="144"/>
      <c r="P29" s="144"/>
      <c r="Q29" s="145"/>
    </row>
    <row r="30" spans="2:17" x14ac:dyDescent="0.25">
      <c r="B30" s="73" t="s">
        <v>59</v>
      </c>
      <c r="C30" s="74"/>
      <c r="D30" s="75"/>
      <c r="E30" s="74"/>
      <c r="F30" s="74"/>
      <c r="G30" s="74"/>
      <c r="H30" s="74"/>
      <c r="I30" s="74"/>
      <c r="J30" s="74"/>
      <c r="K30" s="74"/>
      <c r="L30" s="74"/>
      <c r="M30" s="161"/>
      <c r="N30" s="165"/>
      <c r="O30" s="166"/>
      <c r="P30" s="166"/>
      <c r="Q30" s="167"/>
    </row>
    <row r="31" spans="2:17" x14ac:dyDescent="0.25">
      <c r="B31" s="73" t="s">
        <v>61</v>
      </c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169">
        <v>14</v>
      </c>
      <c r="N31" s="98">
        <v>216717</v>
      </c>
      <c r="O31" s="99">
        <v>130324</v>
      </c>
      <c r="P31" s="99">
        <v>154710</v>
      </c>
      <c r="Q31" s="16">
        <v>49677</v>
      </c>
    </row>
    <row r="32" spans="2:17" ht="16.5" thickBot="1" x14ac:dyDescent="0.3">
      <c r="B32" s="73" t="s">
        <v>63</v>
      </c>
      <c r="C32" s="74"/>
      <c r="D32" s="75"/>
      <c r="E32" s="74"/>
      <c r="F32" s="74"/>
      <c r="G32" s="74"/>
      <c r="H32" s="74"/>
      <c r="I32" s="74"/>
      <c r="J32" s="74"/>
      <c r="K32" s="74"/>
      <c r="L32" s="74"/>
      <c r="M32" s="131">
        <v>15</v>
      </c>
      <c r="N32" s="180">
        <v>609090.5</v>
      </c>
      <c r="O32" s="136">
        <v>343959.2</v>
      </c>
      <c r="P32" s="136">
        <v>275573.09999999998</v>
      </c>
      <c r="Q32" s="138">
        <v>402346.89999999944</v>
      </c>
    </row>
    <row r="33" spans="2:17" ht="16.5" thickBot="1" x14ac:dyDescent="0.3"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7"/>
      <c r="M33" s="237"/>
      <c r="N33" s="192"/>
      <c r="O33" s="193"/>
      <c r="P33" s="194"/>
      <c r="Q33" s="195"/>
    </row>
  </sheetData>
  <mergeCells count="13">
    <mergeCell ref="R7:Y7"/>
    <mergeCell ref="B8:Q8"/>
    <mergeCell ref="R8:Y8"/>
    <mergeCell ref="B10:I10"/>
    <mergeCell ref="N10:Q10"/>
    <mergeCell ref="N11:Q11"/>
    <mergeCell ref="C12:L13"/>
    <mergeCell ref="F1:F3"/>
    <mergeCell ref="G1:G3"/>
    <mergeCell ref="I1:J3"/>
    <mergeCell ref="B4:Q4"/>
    <mergeCell ref="B6:Q6"/>
    <mergeCell ref="B7:Q7"/>
  </mergeCells>
  <pageMargins left="0.17" right="0.70866141732283472" top="0.45" bottom="0.74803149606299213" header="0.31496062992125984" footer="0.31496062992125984"/>
  <pageSetup scale="70" orientation="landscape" r:id="rId1"/>
  <headerFooter>
    <oddFooter>&amp;L&amp;F_x000D_&amp;1#&amp;"Calibri"&amp;10&amp;K000000 Office Use Only&amp;R&amp;P of &amp;N</oddFooter>
  </headerFooter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33"/>
  <sheetViews>
    <sheetView view="pageBreakPreview" zoomScale="60" zoomScaleNormal="100" workbookViewId="0">
      <selection sqref="A1:XFD11"/>
    </sheetView>
  </sheetViews>
  <sheetFormatPr defaultRowHeight="35.1" customHeight="1" x14ac:dyDescent="0.25"/>
  <cols>
    <col min="1" max="1" width="8.140625" customWidth="1"/>
    <col min="2" max="13" width="9.140625" style="28"/>
    <col min="14" max="25" width="14.28515625" style="28" bestFit="1" customWidth="1"/>
    <col min="26" max="26" width="4.140625" customWidth="1"/>
  </cols>
  <sheetData>
    <row r="1" spans="2:25" ht="35.1" customHeight="1" x14ac:dyDescent="0.25">
      <c r="B1"/>
      <c r="C1"/>
      <c r="F1" s="347"/>
      <c r="G1" s="347"/>
      <c r="I1" s="347"/>
      <c r="J1" s="347"/>
      <c r="M1"/>
      <c r="O1"/>
      <c r="P1"/>
      <c r="Q1"/>
      <c r="R1"/>
      <c r="S1"/>
      <c r="T1"/>
      <c r="U1"/>
      <c r="V1"/>
      <c r="W1"/>
      <c r="X1"/>
      <c r="Y1"/>
    </row>
    <row r="2" spans="2:25" ht="35.1" customHeight="1" x14ac:dyDescent="0.25">
      <c r="B2"/>
      <c r="C2"/>
      <c r="F2" s="347"/>
      <c r="G2" s="347"/>
      <c r="I2" s="347"/>
      <c r="J2" s="347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2:25" ht="35.1" customHeight="1" x14ac:dyDescent="0.25">
      <c r="B3"/>
      <c r="C3"/>
      <c r="F3" s="347"/>
      <c r="G3" s="347"/>
      <c r="I3" s="347"/>
      <c r="J3" s="347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2:25" ht="35.1" customHeight="1" x14ac:dyDescent="0.25">
      <c r="B4" s="348" t="s">
        <v>68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</row>
    <row r="5" spans="2:25" ht="35.1" customHeight="1" x14ac:dyDescent="0.25">
      <c r="B5"/>
      <c r="C5"/>
      <c r="G5" s="214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2:25" ht="35.1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2:25" ht="35.1" customHeight="1" x14ac:dyDescent="0.3">
      <c r="B7" s="349" t="s">
        <v>76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2:25" ht="35.1" customHeight="1" x14ac:dyDescent="0.3">
      <c r="B8" s="349" t="s">
        <v>77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</row>
    <row r="9" spans="2:25" ht="35.1" customHeight="1" x14ac:dyDescent="0.3">
      <c r="B9"/>
      <c r="C9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/>
      <c r="S9"/>
      <c r="T9"/>
      <c r="U9"/>
      <c r="V9"/>
      <c r="W9"/>
      <c r="X9"/>
      <c r="Y9"/>
    </row>
    <row r="10" spans="2:25" ht="35.1" customHeight="1" thickBot="1" x14ac:dyDescent="0.3">
      <c r="B10" s="375"/>
      <c r="C10" s="376"/>
      <c r="D10" s="376"/>
      <c r="E10" s="376"/>
      <c r="F10" s="376"/>
      <c r="G10" s="376"/>
      <c r="H10" s="376"/>
      <c r="I10" s="376"/>
      <c r="J10" s="1"/>
      <c r="K10" s="1"/>
      <c r="L10" s="1"/>
      <c r="M10" s="1"/>
      <c r="N10" s="1"/>
      <c r="O10" s="1"/>
      <c r="P10" s="1"/>
      <c r="Q10" s="1"/>
      <c r="R10" s="1"/>
      <c r="S10" s="1"/>
      <c r="T10" s="354" t="s">
        <v>0</v>
      </c>
      <c r="U10" s="354"/>
      <c r="V10" s="354"/>
      <c r="W10" s="354"/>
      <c r="X10" s="354"/>
      <c r="Y10" s="354"/>
    </row>
    <row r="11" spans="2:25" ht="35.1" customHeight="1" thickBot="1" x14ac:dyDescent="0.3">
      <c r="B11" s="238"/>
      <c r="C11" s="239"/>
      <c r="D11" s="239"/>
      <c r="E11" s="239"/>
      <c r="F11" s="239"/>
      <c r="G11" s="239"/>
      <c r="H11" s="239"/>
      <c r="I11" s="30"/>
      <c r="J11" s="30"/>
      <c r="K11" s="30"/>
      <c r="L11" s="31"/>
      <c r="M11" s="32"/>
      <c r="N11" s="380" t="s">
        <v>6</v>
      </c>
      <c r="O11" s="381"/>
      <c r="P11" s="381"/>
      <c r="Q11" s="381"/>
      <c r="R11" s="382"/>
      <c r="S11" s="383"/>
      <c r="T11" s="383"/>
      <c r="U11" s="383"/>
      <c r="V11" s="383"/>
      <c r="W11" s="383"/>
      <c r="X11" s="383"/>
      <c r="Y11" s="384"/>
    </row>
    <row r="12" spans="2:25" ht="35.1" customHeight="1" x14ac:dyDescent="0.25">
      <c r="B12" s="36"/>
      <c r="C12" s="370"/>
      <c r="D12" s="371"/>
      <c r="E12" s="371"/>
      <c r="F12" s="371"/>
      <c r="G12" s="371"/>
      <c r="H12" s="371"/>
      <c r="I12" s="371"/>
      <c r="J12" s="371"/>
      <c r="K12" s="371"/>
      <c r="L12" s="372"/>
      <c r="M12" s="38" t="s">
        <v>7</v>
      </c>
      <c r="N12" s="39">
        <v>38748</v>
      </c>
      <c r="O12" s="40">
        <v>38776</v>
      </c>
      <c r="P12" s="41">
        <v>38807</v>
      </c>
      <c r="Q12" s="40">
        <v>38837</v>
      </c>
      <c r="R12" s="39">
        <v>38868</v>
      </c>
      <c r="S12" s="42">
        <v>38898</v>
      </c>
      <c r="T12" s="43">
        <v>39294</v>
      </c>
      <c r="U12" s="44">
        <v>39325</v>
      </c>
      <c r="V12" s="44">
        <v>39355</v>
      </c>
      <c r="W12" s="44">
        <v>39386</v>
      </c>
      <c r="X12" s="44">
        <v>39416</v>
      </c>
      <c r="Y12" s="45">
        <v>39447</v>
      </c>
    </row>
    <row r="13" spans="2:25" ht="35.1" customHeight="1" thickBot="1" x14ac:dyDescent="0.3">
      <c r="B13" s="53"/>
      <c r="C13" s="373"/>
      <c r="D13" s="373"/>
      <c r="E13" s="373"/>
      <c r="F13" s="373"/>
      <c r="G13" s="373"/>
      <c r="H13" s="373"/>
      <c r="I13" s="373"/>
      <c r="J13" s="373"/>
      <c r="K13" s="373"/>
      <c r="L13" s="374"/>
      <c r="M13" s="55" t="s">
        <v>8</v>
      </c>
      <c r="N13" s="56"/>
      <c r="O13" s="57"/>
      <c r="P13" s="58"/>
      <c r="Q13" s="57"/>
      <c r="R13" s="59"/>
      <c r="S13" s="60"/>
      <c r="T13" s="61"/>
      <c r="U13" s="62"/>
      <c r="V13" s="62"/>
      <c r="W13" s="62"/>
      <c r="X13" s="62"/>
      <c r="Y13" s="63"/>
    </row>
    <row r="14" spans="2:25" ht="35.1" customHeight="1" x14ac:dyDescent="0.25">
      <c r="B14" s="73" t="s">
        <v>11</v>
      </c>
      <c r="C14" s="74"/>
      <c r="D14" s="75"/>
      <c r="E14" s="74"/>
      <c r="F14" s="74"/>
      <c r="G14" s="74"/>
      <c r="H14" s="74"/>
      <c r="I14" s="74"/>
      <c r="J14" s="74"/>
      <c r="K14" s="74"/>
      <c r="L14" s="74"/>
      <c r="M14" s="82" t="s">
        <v>10</v>
      </c>
      <c r="N14" s="83">
        <v>21450428</v>
      </c>
      <c r="O14" s="84">
        <v>21742942</v>
      </c>
      <c r="P14" s="84">
        <v>22056357</v>
      </c>
      <c r="Q14" s="84">
        <v>22867904</v>
      </c>
      <c r="R14" s="85">
        <v>23984227</v>
      </c>
      <c r="S14" s="86">
        <v>24185724</v>
      </c>
      <c r="T14" s="87">
        <v>24799649</v>
      </c>
      <c r="U14" s="88">
        <v>24799649</v>
      </c>
      <c r="V14" s="88">
        <v>24973130</v>
      </c>
      <c r="W14" s="88">
        <v>25853884</v>
      </c>
      <c r="X14" s="88">
        <v>25955068</v>
      </c>
      <c r="Y14" s="89">
        <v>26509545</v>
      </c>
    </row>
    <row r="15" spans="2:25" ht="35.1" customHeight="1" x14ac:dyDescent="0.25">
      <c r="B15" s="73" t="s">
        <v>15</v>
      </c>
      <c r="C15" s="74"/>
      <c r="D15" s="75"/>
      <c r="E15" s="74"/>
      <c r="F15" s="74"/>
      <c r="G15" s="74"/>
      <c r="H15" s="74"/>
      <c r="I15" s="74"/>
      <c r="J15" s="74"/>
      <c r="K15" s="74"/>
      <c r="L15" s="74"/>
      <c r="M15" s="107" t="s">
        <v>14</v>
      </c>
      <c r="N15" s="108">
        <v>833063</v>
      </c>
      <c r="O15" s="103">
        <v>864336</v>
      </c>
      <c r="P15" s="103">
        <v>626636</v>
      </c>
      <c r="Q15" s="103">
        <v>546158</v>
      </c>
      <c r="R15" s="99">
        <v>552198</v>
      </c>
      <c r="S15" s="100">
        <v>342288</v>
      </c>
      <c r="T15" s="105">
        <v>250038</v>
      </c>
      <c r="U15" s="109">
        <v>594703</v>
      </c>
      <c r="V15" s="109">
        <v>709207</v>
      </c>
      <c r="W15" s="109">
        <v>608440</v>
      </c>
      <c r="X15" s="109">
        <v>666968</v>
      </c>
      <c r="Y15" s="110">
        <v>774890</v>
      </c>
    </row>
    <row r="16" spans="2:25" ht="35.1" customHeight="1" x14ac:dyDescent="0.25">
      <c r="B16" s="73" t="s">
        <v>19</v>
      </c>
      <c r="C16" s="74"/>
      <c r="D16" s="75"/>
      <c r="E16" s="74"/>
      <c r="F16" s="74"/>
      <c r="G16" s="74"/>
      <c r="H16" s="74"/>
      <c r="I16" s="74"/>
      <c r="J16" s="74"/>
      <c r="K16" s="74"/>
      <c r="L16" s="74"/>
      <c r="M16" s="107" t="s">
        <v>18</v>
      </c>
      <c r="N16" s="108">
        <v>1194630</v>
      </c>
      <c r="O16" s="103">
        <v>1152327</v>
      </c>
      <c r="P16" s="103">
        <v>817486</v>
      </c>
      <c r="Q16" s="103">
        <v>872630</v>
      </c>
      <c r="R16" s="99">
        <v>856883</v>
      </c>
      <c r="S16" s="100">
        <v>879762</v>
      </c>
      <c r="T16" s="105">
        <v>788993</v>
      </c>
      <c r="U16" s="109">
        <v>841660</v>
      </c>
      <c r="V16" s="109">
        <v>825328</v>
      </c>
      <c r="W16" s="109">
        <v>965744</v>
      </c>
      <c r="X16" s="109">
        <v>973548</v>
      </c>
      <c r="Y16" s="110">
        <v>1050503</v>
      </c>
    </row>
    <row r="17" spans="2:25" ht="35.1" customHeight="1" x14ac:dyDescent="0.25">
      <c r="B17" s="73" t="s">
        <v>23</v>
      </c>
      <c r="C17" s="74"/>
      <c r="D17" s="75"/>
      <c r="E17" s="74"/>
      <c r="F17" s="74"/>
      <c r="G17" s="74"/>
      <c r="H17" s="74"/>
      <c r="I17" s="74"/>
      <c r="J17" s="74"/>
      <c r="K17" s="74"/>
      <c r="L17" s="74"/>
      <c r="M17" s="107" t="s">
        <v>22</v>
      </c>
      <c r="N17" s="108">
        <v>23478121</v>
      </c>
      <c r="O17" s="103">
        <v>23759605</v>
      </c>
      <c r="P17" s="103">
        <v>23500479</v>
      </c>
      <c r="Q17" s="103">
        <v>24286692</v>
      </c>
      <c r="R17" s="99">
        <v>25393308</v>
      </c>
      <c r="S17" s="100">
        <v>25407774</v>
      </c>
      <c r="T17" s="105">
        <v>25689819</v>
      </c>
      <c r="U17" s="109">
        <v>26236012</v>
      </c>
      <c r="V17" s="109">
        <v>26507665</v>
      </c>
      <c r="W17" s="109">
        <v>27428068</v>
      </c>
      <c r="X17" s="109">
        <v>27595584</v>
      </c>
      <c r="Y17" s="110">
        <v>28334938</v>
      </c>
    </row>
    <row r="18" spans="2:25" ht="35.1" customHeight="1" x14ac:dyDescent="0.25">
      <c r="B18" s="73" t="s">
        <v>26</v>
      </c>
      <c r="C18" s="74"/>
      <c r="D18" s="75"/>
      <c r="E18" s="74"/>
      <c r="F18" s="74"/>
      <c r="G18" s="74"/>
      <c r="H18" s="74"/>
      <c r="I18" s="74"/>
      <c r="J18" s="74"/>
      <c r="K18" s="74"/>
      <c r="L18" s="74"/>
      <c r="M18" s="107">
        <v>5</v>
      </c>
      <c r="N18" s="108">
        <v>2347812.1</v>
      </c>
      <c r="O18" s="103">
        <v>2375960.5</v>
      </c>
      <c r="P18" s="103">
        <v>2350047.9</v>
      </c>
      <c r="Q18" s="103">
        <v>2428669.2000000002</v>
      </c>
      <c r="R18" s="99">
        <v>2539330.7999999998</v>
      </c>
      <c r="S18" s="100">
        <v>2540777.4</v>
      </c>
      <c r="T18" s="105">
        <v>2568982</v>
      </c>
      <c r="U18" s="109">
        <v>2623601</v>
      </c>
      <c r="V18" s="109">
        <v>2650767</v>
      </c>
      <c r="W18" s="109">
        <v>2742807</v>
      </c>
      <c r="X18" s="109">
        <v>2759558</v>
      </c>
      <c r="Y18" s="110">
        <v>2833494</v>
      </c>
    </row>
    <row r="19" spans="2:25" ht="35.1" customHeight="1" x14ac:dyDescent="0.25">
      <c r="B19" s="73" t="s">
        <v>28</v>
      </c>
      <c r="C19" s="74"/>
      <c r="D19" s="75"/>
      <c r="E19" s="74"/>
      <c r="F19" s="74"/>
      <c r="G19" s="74"/>
      <c r="H19" s="74"/>
      <c r="I19" s="74"/>
      <c r="J19" s="74"/>
      <c r="K19" s="74"/>
      <c r="L19" s="74"/>
      <c r="M19" s="107">
        <v>6</v>
      </c>
      <c r="N19" s="108">
        <v>2650801</v>
      </c>
      <c r="O19" s="103">
        <v>2539014</v>
      </c>
      <c r="P19" s="103">
        <v>2563080</v>
      </c>
      <c r="Q19" s="103">
        <v>2652340</v>
      </c>
      <c r="R19" s="99">
        <v>2749321</v>
      </c>
      <c r="S19" s="100">
        <v>2850759</v>
      </c>
      <c r="T19" s="105">
        <v>2786370</v>
      </c>
      <c r="U19" s="109">
        <v>2793854</v>
      </c>
      <c r="V19" s="109">
        <v>2896752</v>
      </c>
      <c r="W19" s="109">
        <v>2902215</v>
      </c>
      <c r="X19" s="109">
        <v>2965077</v>
      </c>
      <c r="Y19" s="110">
        <v>3031234</v>
      </c>
    </row>
    <row r="20" spans="2:25" ht="35.1" customHeight="1" x14ac:dyDescent="0.25">
      <c r="B20" s="73" t="s">
        <v>32</v>
      </c>
      <c r="C20" s="74"/>
      <c r="D20" s="75"/>
      <c r="E20" s="74"/>
      <c r="F20" s="74"/>
      <c r="G20" s="74"/>
      <c r="H20" s="74"/>
      <c r="I20" s="74"/>
      <c r="J20" s="74"/>
      <c r="K20" s="74"/>
      <c r="L20" s="74"/>
      <c r="M20" s="107" t="s">
        <v>31</v>
      </c>
      <c r="N20" s="108">
        <v>297299</v>
      </c>
      <c r="O20" s="103">
        <v>262542</v>
      </c>
      <c r="P20" s="103">
        <v>279211</v>
      </c>
      <c r="Q20" s="103">
        <v>297914</v>
      </c>
      <c r="R20" s="99">
        <v>287999</v>
      </c>
      <c r="S20" s="100">
        <v>280972</v>
      </c>
      <c r="T20" s="105">
        <v>291192</v>
      </c>
      <c r="U20" s="109">
        <v>306392</v>
      </c>
      <c r="V20" s="109">
        <v>293203</v>
      </c>
      <c r="W20" s="109">
        <v>289719</v>
      </c>
      <c r="X20" s="109">
        <v>309317</v>
      </c>
      <c r="Y20" s="110">
        <v>347694</v>
      </c>
    </row>
    <row r="21" spans="2:25" ht="35.1" customHeight="1" x14ac:dyDescent="0.25">
      <c r="B21" s="73" t="s">
        <v>36</v>
      </c>
      <c r="C21" s="74"/>
      <c r="D21" s="75"/>
      <c r="E21" s="74"/>
      <c r="F21" s="74"/>
      <c r="G21" s="74"/>
      <c r="H21" s="74"/>
      <c r="I21" s="74"/>
      <c r="J21" s="74"/>
      <c r="K21" s="74"/>
      <c r="L21" s="74"/>
      <c r="M21" s="107" t="s">
        <v>35</v>
      </c>
      <c r="N21" s="108">
        <v>25485</v>
      </c>
      <c r="O21" s="103">
        <v>24557</v>
      </c>
      <c r="P21" s="103">
        <v>37088</v>
      </c>
      <c r="Q21" s="103">
        <v>53318</v>
      </c>
      <c r="R21" s="99">
        <v>30816</v>
      </c>
      <c r="S21" s="100">
        <v>48035</v>
      </c>
      <c r="T21" s="105">
        <v>22844</v>
      </c>
      <c r="U21" s="109">
        <v>32931</v>
      </c>
      <c r="V21" s="109">
        <v>38712</v>
      </c>
      <c r="W21" s="109">
        <v>27393</v>
      </c>
      <c r="X21" s="109">
        <v>25669</v>
      </c>
      <c r="Y21" s="110">
        <v>22621</v>
      </c>
    </row>
    <row r="22" spans="2:25" ht="35.1" customHeight="1" x14ac:dyDescent="0.25">
      <c r="B22" s="73" t="s">
        <v>39</v>
      </c>
      <c r="C22" s="74"/>
      <c r="D22" s="75"/>
      <c r="E22" s="74"/>
      <c r="F22" s="74"/>
      <c r="G22" s="74"/>
      <c r="H22" s="74"/>
      <c r="I22" s="74"/>
      <c r="J22" s="74"/>
      <c r="K22" s="74"/>
      <c r="L22" s="74"/>
      <c r="M22" s="107">
        <v>9</v>
      </c>
      <c r="N22" s="108">
        <v>4824</v>
      </c>
      <c r="O22" s="103">
        <v>9015</v>
      </c>
      <c r="P22" s="103">
        <v>-2256</v>
      </c>
      <c r="Q22" s="103">
        <v>-2256</v>
      </c>
      <c r="R22" s="99">
        <v>34366</v>
      </c>
      <c r="S22" s="100">
        <v>79847</v>
      </c>
      <c r="T22" s="105">
        <v>-15</v>
      </c>
      <c r="U22" s="109">
        <v>-5071</v>
      </c>
      <c r="V22" s="109"/>
      <c r="W22" s="109"/>
      <c r="X22" s="109"/>
      <c r="Y22" s="110"/>
    </row>
    <row r="23" spans="2:25" ht="35.1" customHeight="1" x14ac:dyDescent="0.25">
      <c r="B23" s="73" t="s">
        <v>42</v>
      </c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107">
        <v>10</v>
      </c>
      <c r="N23" s="108">
        <v>0</v>
      </c>
      <c r="O23" s="103">
        <v>0</v>
      </c>
      <c r="P23" s="103">
        <v>0</v>
      </c>
      <c r="Q23" s="103">
        <v>0</v>
      </c>
      <c r="R23" s="99">
        <v>0</v>
      </c>
      <c r="S23" s="100">
        <v>0</v>
      </c>
      <c r="T23" s="105"/>
      <c r="U23" s="109"/>
      <c r="V23" s="109"/>
      <c r="W23" s="109"/>
      <c r="X23" s="109"/>
      <c r="Y23" s="110"/>
    </row>
    <row r="24" spans="2:25" ht="35.1" customHeight="1" x14ac:dyDescent="0.25">
      <c r="B24" s="73" t="s">
        <v>45</v>
      </c>
      <c r="C24" s="74"/>
      <c r="D24" s="75"/>
      <c r="E24" s="74"/>
      <c r="F24" s="74"/>
      <c r="G24" s="74"/>
      <c r="H24" s="74"/>
      <c r="I24" s="74"/>
      <c r="J24" s="74"/>
      <c r="K24" s="74"/>
      <c r="L24" s="74"/>
      <c r="M24" s="107">
        <v>11</v>
      </c>
      <c r="N24" s="108">
        <v>1864165</v>
      </c>
      <c r="O24" s="103">
        <v>1646832</v>
      </c>
      <c r="P24" s="103">
        <v>1601651</v>
      </c>
      <c r="Q24" s="103">
        <v>1652946</v>
      </c>
      <c r="R24" s="99">
        <v>1778896</v>
      </c>
      <c r="S24" s="100">
        <v>1830072</v>
      </c>
      <c r="T24" s="105">
        <v>1829642</v>
      </c>
      <c r="U24" s="109">
        <v>1703509</v>
      </c>
      <c r="V24" s="109">
        <v>1714434</v>
      </c>
      <c r="W24" s="109">
        <v>1740805</v>
      </c>
      <c r="X24" s="109">
        <v>1735533</v>
      </c>
      <c r="Y24" s="110">
        <v>1834355</v>
      </c>
    </row>
    <row r="25" spans="2:25" ht="35.1" customHeight="1" x14ac:dyDescent="0.25">
      <c r="B25" s="73" t="s">
        <v>48</v>
      </c>
      <c r="C25" s="74"/>
      <c r="D25" s="75"/>
      <c r="E25" s="74"/>
      <c r="F25" s="74"/>
      <c r="G25" s="74"/>
      <c r="H25" s="74"/>
      <c r="I25" s="74"/>
      <c r="J25" s="74"/>
      <c r="K25" s="74"/>
      <c r="L25" s="74"/>
      <c r="M25" s="107">
        <v>12</v>
      </c>
      <c r="N25" s="108">
        <v>406705</v>
      </c>
      <c r="O25" s="103">
        <v>539434</v>
      </c>
      <c r="P25" s="103">
        <v>493121</v>
      </c>
      <c r="Q25" s="103">
        <v>414780</v>
      </c>
      <c r="R25" s="99">
        <v>440309</v>
      </c>
      <c r="S25" s="100">
        <v>456833</v>
      </c>
      <c r="T25" s="105">
        <v>512384</v>
      </c>
      <c r="U25" s="109">
        <v>531415</v>
      </c>
      <c r="V25" s="109">
        <v>436555</v>
      </c>
      <c r="W25" s="109">
        <v>527266</v>
      </c>
      <c r="X25" s="109">
        <v>646035</v>
      </c>
      <c r="Y25" s="110">
        <v>631110</v>
      </c>
    </row>
    <row r="26" spans="2:25" ht="35.1" customHeight="1" x14ac:dyDescent="0.25">
      <c r="B26" s="73" t="s">
        <v>51</v>
      </c>
      <c r="C26" s="74"/>
      <c r="D26" s="75"/>
      <c r="E26" s="74"/>
      <c r="F26" s="74"/>
      <c r="G26" s="74"/>
      <c r="H26" s="74"/>
      <c r="I26" s="74"/>
      <c r="J26" s="74"/>
      <c r="K26" s="74"/>
      <c r="L26" s="74"/>
      <c r="M26" s="127"/>
      <c r="N26" s="128"/>
      <c r="O26" s="123"/>
      <c r="P26" s="123"/>
      <c r="Q26" s="123"/>
      <c r="R26" s="119"/>
      <c r="S26" s="120"/>
      <c r="T26" s="125"/>
      <c r="U26" s="129"/>
      <c r="V26" s="129"/>
      <c r="W26" s="129"/>
      <c r="X26" s="129"/>
      <c r="Y26" s="130"/>
    </row>
    <row r="27" spans="2:25" ht="35.1" customHeight="1" x14ac:dyDescent="0.25">
      <c r="B27" s="73" t="s">
        <v>54</v>
      </c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139">
        <v>13</v>
      </c>
      <c r="N27" s="140">
        <v>5000</v>
      </c>
      <c r="O27" s="133">
        <v>5000</v>
      </c>
      <c r="P27" s="133">
        <v>5000</v>
      </c>
      <c r="Q27" s="133">
        <v>5000</v>
      </c>
      <c r="R27" s="136">
        <v>5000</v>
      </c>
      <c r="S27" s="141">
        <v>5000</v>
      </c>
      <c r="T27" s="135">
        <v>5000</v>
      </c>
      <c r="U27" s="142">
        <v>5000</v>
      </c>
      <c r="V27" s="142">
        <v>5000</v>
      </c>
      <c r="W27" s="142">
        <v>5000</v>
      </c>
      <c r="X27" s="142">
        <v>5000</v>
      </c>
      <c r="Y27" s="100">
        <v>5000</v>
      </c>
    </row>
    <row r="28" spans="2:25" ht="35.1" customHeight="1" x14ac:dyDescent="0.25">
      <c r="B28" s="73" t="s">
        <v>56</v>
      </c>
      <c r="C28" s="74"/>
      <c r="D28" s="75"/>
      <c r="E28" s="74"/>
      <c r="F28" s="74"/>
      <c r="G28" s="74"/>
      <c r="H28" s="74"/>
      <c r="I28" s="74"/>
      <c r="J28" s="74"/>
      <c r="K28" s="74"/>
      <c r="L28" s="74"/>
      <c r="M28" s="153"/>
      <c r="N28" s="147"/>
      <c r="O28" s="148"/>
      <c r="P28" s="148"/>
      <c r="Q28" s="148"/>
      <c r="R28" s="151"/>
      <c r="S28" s="152"/>
      <c r="T28" s="150"/>
      <c r="U28" s="151"/>
      <c r="V28" s="151"/>
      <c r="W28" s="151"/>
      <c r="X28" s="151"/>
      <c r="Y28" s="154"/>
    </row>
    <row r="29" spans="2:25" ht="35.1" customHeight="1" x14ac:dyDescent="0.25">
      <c r="B29" s="73" t="s">
        <v>57</v>
      </c>
      <c r="C29" s="74"/>
      <c r="D29" s="75"/>
      <c r="E29" s="74"/>
      <c r="F29" s="74"/>
      <c r="G29" s="74"/>
      <c r="H29" s="74"/>
      <c r="I29" s="74"/>
      <c r="J29" s="74"/>
      <c r="K29" s="74"/>
      <c r="L29" s="74"/>
      <c r="M29" s="160"/>
      <c r="N29" s="157"/>
      <c r="O29" s="158"/>
      <c r="P29" s="158"/>
      <c r="Q29" s="158"/>
      <c r="R29" s="144"/>
      <c r="S29" s="145"/>
      <c r="T29" s="143"/>
      <c r="U29" s="144"/>
      <c r="V29" s="144"/>
      <c r="W29" s="144"/>
      <c r="X29" s="144"/>
      <c r="Y29" s="154"/>
    </row>
    <row r="30" spans="2:25" ht="35.1" customHeight="1" x14ac:dyDescent="0.25">
      <c r="B30" s="73" t="s">
        <v>59</v>
      </c>
      <c r="C30" s="74"/>
      <c r="D30" s="75"/>
      <c r="E30" s="74"/>
      <c r="F30" s="74"/>
      <c r="G30" s="74"/>
      <c r="H30" s="74"/>
      <c r="I30" s="74"/>
      <c r="J30" s="74"/>
      <c r="K30" s="74"/>
      <c r="L30" s="74"/>
      <c r="M30" s="168"/>
      <c r="N30" s="162"/>
      <c r="O30" s="163"/>
      <c r="P30" s="163"/>
      <c r="Q30" s="163"/>
      <c r="R30" s="166"/>
      <c r="S30" s="167"/>
      <c r="T30" s="165"/>
      <c r="U30" s="166"/>
      <c r="V30" s="166"/>
      <c r="W30" s="166"/>
      <c r="X30" s="144"/>
      <c r="Y30" s="154"/>
    </row>
    <row r="31" spans="2:25" ht="35.1" customHeight="1" x14ac:dyDescent="0.25">
      <c r="B31" s="73" t="s">
        <v>61</v>
      </c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171">
        <v>14</v>
      </c>
      <c r="N31" s="172">
        <v>47323</v>
      </c>
      <c r="O31" s="173">
        <v>51634</v>
      </c>
      <c r="P31" s="173">
        <v>149265</v>
      </c>
      <c r="Q31" s="173">
        <v>230638</v>
      </c>
      <c r="R31" s="71">
        <v>171935</v>
      </c>
      <c r="S31" s="72">
        <v>150000</v>
      </c>
      <c r="T31" s="174">
        <v>125323</v>
      </c>
      <c r="U31" s="175">
        <v>219678</v>
      </c>
      <c r="V31" s="175">
        <v>408848</v>
      </c>
      <c r="W31" s="175">
        <v>312032</v>
      </c>
      <c r="X31" s="109">
        <v>243523</v>
      </c>
      <c r="Y31" s="110">
        <v>190454</v>
      </c>
    </row>
    <row r="32" spans="2:25" ht="35.1" customHeight="1" thickBot="1" x14ac:dyDescent="0.3">
      <c r="B32" s="73" t="s">
        <v>63</v>
      </c>
      <c r="C32" s="74"/>
      <c r="D32" s="75"/>
      <c r="E32" s="74"/>
      <c r="F32" s="74"/>
      <c r="G32" s="74"/>
      <c r="H32" s="74"/>
      <c r="I32" s="74"/>
      <c r="J32" s="74"/>
      <c r="K32" s="74"/>
      <c r="L32" s="74"/>
      <c r="M32" s="139">
        <v>15</v>
      </c>
      <c r="N32" s="140">
        <v>302988.90000000002</v>
      </c>
      <c r="O32" s="133">
        <v>163053.5</v>
      </c>
      <c r="P32" s="133">
        <v>213032.1</v>
      </c>
      <c r="Q32" s="133">
        <v>223670.8</v>
      </c>
      <c r="R32" s="136">
        <v>209990.2</v>
      </c>
      <c r="S32" s="141">
        <v>309981.59999999998</v>
      </c>
      <c r="T32" s="135">
        <v>217388</v>
      </c>
      <c r="U32" s="142">
        <v>170253</v>
      </c>
      <c r="V32" s="142">
        <v>245986</v>
      </c>
      <c r="W32" s="142">
        <v>159408</v>
      </c>
      <c r="X32" s="142">
        <v>205519</v>
      </c>
      <c r="Y32" s="181">
        <v>197740</v>
      </c>
    </row>
    <row r="33" spans="2:25" ht="35.1" customHeight="1" thickBot="1" x14ac:dyDescent="0.3"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9"/>
      <c r="M33" s="196"/>
      <c r="N33" s="197">
        <v>0</v>
      </c>
      <c r="O33" s="190">
        <v>0</v>
      </c>
      <c r="P33" s="190">
        <v>0</v>
      </c>
      <c r="Q33" s="190">
        <v>0</v>
      </c>
      <c r="R33" s="193">
        <v>0</v>
      </c>
      <c r="S33" s="195">
        <v>0</v>
      </c>
      <c r="T33" s="192"/>
      <c r="U33" s="198"/>
      <c r="V33" s="198"/>
      <c r="W33" s="198"/>
      <c r="X33" s="198"/>
      <c r="Y33" s="199"/>
    </row>
  </sheetData>
  <mergeCells count="12">
    <mergeCell ref="I1:J3"/>
    <mergeCell ref="G1:G3"/>
    <mergeCell ref="F1:F3"/>
    <mergeCell ref="B33:L33"/>
    <mergeCell ref="B6:Y6"/>
    <mergeCell ref="B7:Y7"/>
    <mergeCell ref="B8:Y8"/>
    <mergeCell ref="B4:Y4"/>
    <mergeCell ref="C12:L13"/>
    <mergeCell ref="N11:Y11"/>
    <mergeCell ref="B10:I10"/>
    <mergeCell ref="T10:Y10"/>
  </mergeCells>
  <pageMargins left="0.15748031496062992" right="0.15748031496062992" top="0.51181102362204722" bottom="0.70866141732283472" header="0.31496062992125984" footer="0.31496062992125984"/>
  <pageSetup scale="45" orientation="landscape" r:id="rId1"/>
  <headerFooter>
    <oddFooter>&amp;L&amp;F_x000D_&amp;1#&amp;"Calibri"&amp;10&amp;K000000 Office Use Only&amp;R&amp;P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63"/>
  <sheetViews>
    <sheetView zoomScaleNormal="100" workbookViewId="0">
      <selection activeCell="A9" sqref="A9:XFD9"/>
    </sheetView>
  </sheetViews>
  <sheetFormatPr defaultRowHeight="15.75" x14ac:dyDescent="0.25"/>
  <cols>
    <col min="1" max="1" width="3.7109375" customWidth="1"/>
    <col min="2" max="2" width="115.42578125" style="28" customWidth="1"/>
    <col min="3" max="3" width="9.140625" style="28"/>
    <col min="4" max="9" width="14.28515625" style="28" bestFit="1" customWidth="1"/>
    <col min="10" max="10" width="3.140625" style="28" customWidth="1"/>
    <col min="11" max="11" width="9.140625" style="28" customWidth="1"/>
    <col min="12" max="12" width="5.7109375" style="28" customWidth="1"/>
    <col min="13" max="28" width="9.140625" style="28"/>
  </cols>
  <sheetData>
    <row r="1" spans="2:28" ht="35.1" customHeight="1" x14ac:dyDescent="0.25">
      <c r="B1"/>
      <c r="C1"/>
      <c r="F1" s="347"/>
      <c r="G1" s="347"/>
      <c r="I1" s="347"/>
      <c r="J1" s="347"/>
      <c r="M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28" ht="35.1" customHeight="1" x14ac:dyDescent="0.25">
      <c r="B2"/>
      <c r="C2"/>
      <c r="F2" s="347"/>
      <c r="G2" s="347"/>
      <c r="I2" s="347"/>
      <c r="J2" s="34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2:28" ht="35.1" customHeight="1" x14ac:dyDescent="0.25">
      <c r="B3"/>
      <c r="C3"/>
      <c r="F3" s="347"/>
      <c r="G3" s="347"/>
      <c r="I3" s="347"/>
      <c r="J3" s="34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2:28" ht="30" customHeight="1" x14ac:dyDescent="0.25">
      <c r="B4" s="348" t="s">
        <v>68</v>
      </c>
      <c r="C4" s="348"/>
      <c r="D4" s="348"/>
      <c r="E4" s="348"/>
      <c r="F4" s="348"/>
      <c r="G4" s="348"/>
      <c r="H4" s="348"/>
      <c r="I4" s="348"/>
      <c r="J4" s="236"/>
      <c r="K4" s="236"/>
      <c r="L4" s="236"/>
      <c r="M4" s="236"/>
      <c r="N4" s="236"/>
      <c r="O4" s="236"/>
      <c r="P4" s="236"/>
      <c r="Q4"/>
      <c r="R4"/>
      <c r="S4"/>
      <c r="T4"/>
      <c r="U4"/>
      <c r="V4"/>
      <c r="W4"/>
      <c r="X4"/>
      <c r="Y4"/>
      <c r="Z4"/>
      <c r="AA4"/>
      <c r="AB4"/>
    </row>
    <row r="5" spans="2:28" ht="30" customHeight="1" x14ac:dyDescent="0.25">
      <c r="B5"/>
      <c r="C5"/>
      <c r="G5" s="214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2:28" ht="30" customHeight="1" x14ac:dyDescent="0.3">
      <c r="B6" s="349" t="s">
        <v>69</v>
      </c>
      <c r="C6" s="349"/>
      <c r="D6" s="349"/>
      <c r="E6" s="349"/>
      <c r="F6" s="349"/>
      <c r="G6" s="349"/>
      <c r="H6" s="349"/>
      <c r="I6" s="349"/>
      <c r="J6" s="217"/>
      <c r="K6" s="217"/>
      <c r="L6" s="217"/>
      <c r="M6" s="217"/>
      <c r="N6" s="217"/>
      <c r="O6" s="217"/>
      <c r="P6"/>
      <c r="Q6"/>
      <c r="R6"/>
      <c r="S6"/>
      <c r="T6"/>
      <c r="U6"/>
      <c r="V6"/>
      <c r="W6"/>
      <c r="X6"/>
      <c r="Y6"/>
      <c r="Z6"/>
      <c r="AA6"/>
      <c r="AB6"/>
    </row>
    <row r="7" spans="2:28" ht="30" customHeight="1" x14ac:dyDescent="0.3">
      <c r="B7" s="349" t="s">
        <v>71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/>
      <c r="Q7"/>
      <c r="R7"/>
      <c r="S7"/>
      <c r="T7"/>
      <c r="U7"/>
      <c r="V7"/>
      <c r="W7"/>
      <c r="X7"/>
      <c r="Y7"/>
      <c r="Z7"/>
      <c r="AA7"/>
      <c r="AB7"/>
    </row>
    <row r="8" spans="2:28" ht="30" customHeight="1" x14ac:dyDescent="0.3">
      <c r="B8" s="349" t="s">
        <v>74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/>
      <c r="Q8"/>
      <c r="R8"/>
      <c r="S8"/>
      <c r="T8"/>
      <c r="U8"/>
      <c r="V8"/>
      <c r="W8"/>
      <c r="X8"/>
      <c r="Y8"/>
      <c r="Z8"/>
      <c r="AA8"/>
      <c r="AB8"/>
    </row>
    <row r="10" spans="2:28" ht="16.5" thickBot="1" x14ac:dyDescent="0.3">
      <c r="B10" s="230" t="s">
        <v>75</v>
      </c>
      <c r="C10" s="234"/>
      <c r="D10" s="234"/>
      <c r="E10" s="234"/>
      <c r="F10" s="392" t="s">
        <v>0</v>
      </c>
      <c r="G10" s="392"/>
      <c r="H10" s="392"/>
      <c r="I10" s="392"/>
      <c r="J10" s="1"/>
    </row>
    <row r="11" spans="2:28" ht="16.5" thickBot="1" x14ac:dyDescent="0.3">
      <c r="B11" s="235"/>
      <c r="D11" s="385">
        <v>2007</v>
      </c>
      <c r="E11" s="386"/>
      <c r="F11" s="386"/>
      <c r="G11" s="386"/>
      <c r="H11" s="386"/>
      <c r="I11" s="387"/>
      <c r="J11" s="231"/>
      <c r="P11" s="28" t="s">
        <v>75</v>
      </c>
    </row>
    <row r="12" spans="2:28" x14ac:dyDescent="0.25">
      <c r="B12" s="36"/>
      <c r="C12" s="38" t="s">
        <v>7</v>
      </c>
      <c r="D12" s="46">
        <v>39113</v>
      </c>
      <c r="E12" s="47">
        <v>39141</v>
      </c>
      <c r="F12" s="47">
        <v>39172</v>
      </c>
      <c r="G12" s="47">
        <v>39202</v>
      </c>
      <c r="H12" s="47">
        <v>39233</v>
      </c>
      <c r="I12" s="45">
        <v>39263</v>
      </c>
      <c r="J12" s="231"/>
      <c r="V12"/>
      <c r="W12"/>
      <c r="X12"/>
      <c r="Y12"/>
      <c r="Z12"/>
      <c r="AA12"/>
      <c r="AB12"/>
    </row>
    <row r="13" spans="2:28" ht="16.5" thickBot="1" x14ac:dyDescent="0.3">
      <c r="B13" s="53"/>
      <c r="C13" s="55" t="s">
        <v>8</v>
      </c>
      <c r="D13" s="64"/>
      <c r="E13" s="65"/>
      <c r="F13" s="65"/>
      <c r="G13" s="65"/>
      <c r="H13" s="65"/>
      <c r="I13" s="63"/>
      <c r="J13" s="231"/>
      <c r="V13"/>
      <c r="W13"/>
      <c r="X13"/>
      <c r="Y13"/>
      <c r="Z13"/>
      <c r="AA13"/>
      <c r="AB13"/>
    </row>
    <row r="14" spans="2:28" x14ac:dyDescent="0.25">
      <c r="B14" s="73" t="s">
        <v>11</v>
      </c>
      <c r="C14" s="76" t="s">
        <v>10</v>
      </c>
      <c r="D14" s="90">
        <v>27174797</v>
      </c>
      <c r="E14" s="91">
        <v>27166839</v>
      </c>
      <c r="F14" s="91">
        <v>27527553</v>
      </c>
      <c r="G14" s="91">
        <v>27766264</v>
      </c>
      <c r="H14" s="91">
        <v>28093421</v>
      </c>
      <c r="I14" s="89">
        <v>28392944</v>
      </c>
      <c r="J14" s="232"/>
      <c r="S14"/>
      <c r="T14"/>
      <c r="U14"/>
      <c r="V14"/>
      <c r="W14"/>
      <c r="X14"/>
      <c r="Y14"/>
      <c r="Z14"/>
      <c r="AA14"/>
      <c r="AB14"/>
    </row>
    <row r="15" spans="2:28" x14ac:dyDescent="0.25">
      <c r="B15" s="73" t="s">
        <v>15</v>
      </c>
      <c r="C15" s="101" t="s">
        <v>14</v>
      </c>
      <c r="D15" s="111">
        <v>862195</v>
      </c>
      <c r="E15" s="112">
        <v>1052751</v>
      </c>
      <c r="F15" s="112">
        <v>1049494</v>
      </c>
      <c r="G15" s="112">
        <v>969673</v>
      </c>
      <c r="H15" s="112">
        <v>1109648</v>
      </c>
      <c r="I15" s="110">
        <v>1044870</v>
      </c>
      <c r="J15" s="232"/>
      <c r="S15"/>
      <c r="T15"/>
      <c r="U15"/>
      <c r="V15"/>
      <c r="W15"/>
      <c r="X15"/>
      <c r="Y15"/>
      <c r="Z15"/>
      <c r="AA15"/>
      <c r="AB15"/>
    </row>
    <row r="16" spans="2:28" x14ac:dyDescent="0.25">
      <c r="B16" s="73" t="s">
        <v>19</v>
      </c>
      <c r="C16" s="101" t="s">
        <v>18</v>
      </c>
      <c r="D16" s="111">
        <v>1062613</v>
      </c>
      <c r="E16" s="112">
        <v>1021078</v>
      </c>
      <c r="F16" s="112">
        <v>1083392</v>
      </c>
      <c r="G16" s="112">
        <v>1169667</v>
      </c>
      <c r="H16" s="112">
        <v>1589736</v>
      </c>
      <c r="I16" s="110">
        <v>1066721</v>
      </c>
      <c r="J16" s="232"/>
      <c r="S16"/>
      <c r="T16"/>
      <c r="U16"/>
      <c r="V16"/>
      <c r="W16"/>
      <c r="X16"/>
      <c r="Y16"/>
      <c r="Z16"/>
      <c r="AA16"/>
      <c r="AB16"/>
    </row>
    <row r="17" spans="2:28" x14ac:dyDescent="0.25">
      <c r="B17" s="73" t="s">
        <v>23</v>
      </c>
      <c r="C17" s="101" t="s">
        <v>22</v>
      </c>
      <c r="D17" s="111">
        <v>29099605</v>
      </c>
      <c r="E17" s="112">
        <v>29240668</v>
      </c>
      <c r="F17" s="112">
        <v>29660439</v>
      </c>
      <c r="G17" s="112">
        <v>29905604</v>
      </c>
      <c r="H17" s="112">
        <v>30792805</v>
      </c>
      <c r="I17" s="110">
        <v>30504535</v>
      </c>
      <c r="J17" s="232"/>
      <c r="S17"/>
      <c r="T17"/>
      <c r="U17"/>
      <c r="V17"/>
      <c r="W17"/>
      <c r="X17"/>
      <c r="Y17"/>
      <c r="Z17"/>
      <c r="AA17"/>
      <c r="AB17"/>
    </row>
    <row r="18" spans="2:28" x14ac:dyDescent="0.25">
      <c r="B18" s="73" t="s">
        <v>26</v>
      </c>
      <c r="C18" s="101">
        <v>5</v>
      </c>
      <c r="D18" s="111">
        <v>2909960.5000000005</v>
      </c>
      <c r="E18" s="112">
        <v>2924066.8000000003</v>
      </c>
      <c r="F18" s="112">
        <v>2966043.9000000004</v>
      </c>
      <c r="G18" s="112">
        <v>2990560.4000000004</v>
      </c>
      <c r="H18" s="112">
        <v>3079280.5</v>
      </c>
      <c r="I18" s="110">
        <v>3050453.5000000005</v>
      </c>
      <c r="J18" s="232"/>
      <c r="S18"/>
      <c r="T18"/>
      <c r="U18"/>
      <c r="V18"/>
      <c r="W18"/>
      <c r="X18"/>
      <c r="Y18"/>
      <c r="Z18"/>
      <c r="AA18"/>
      <c r="AB18"/>
    </row>
    <row r="19" spans="2:28" x14ac:dyDescent="0.25">
      <c r="B19" s="73" t="s">
        <v>28</v>
      </c>
      <c r="C19" s="101">
        <v>6</v>
      </c>
      <c r="D19" s="111">
        <v>3117020</v>
      </c>
      <c r="E19" s="112">
        <v>3036024</v>
      </c>
      <c r="F19" s="112">
        <v>3329862</v>
      </c>
      <c r="G19" s="112">
        <v>3330154</v>
      </c>
      <c r="H19" s="112">
        <v>3282527</v>
      </c>
      <c r="I19" s="110">
        <v>3368886</v>
      </c>
      <c r="J19" s="232"/>
      <c r="S19"/>
      <c r="T19"/>
      <c r="U19"/>
      <c r="V19"/>
      <c r="W19"/>
      <c r="X19"/>
      <c r="Y19"/>
      <c r="Z19"/>
      <c r="AA19"/>
      <c r="AB19"/>
    </row>
    <row r="20" spans="2:28" x14ac:dyDescent="0.25">
      <c r="B20" s="73" t="s">
        <v>32</v>
      </c>
      <c r="C20" s="101" t="s">
        <v>31</v>
      </c>
      <c r="D20" s="111">
        <v>303700</v>
      </c>
      <c r="E20" s="112">
        <v>292363</v>
      </c>
      <c r="F20" s="112">
        <v>321087</v>
      </c>
      <c r="G20" s="112">
        <v>321757</v>
      </c>
      <c r="H20" s="112">
        <v>321202</v>
      </c>
      <c r="I20" s="110">
        <v>321062</v>
      </c>
      <c r="J20" s="232"/>
      <c r="S20"/>
      <c r="T20"/>
      <c r="U20"/>
      <c r="V20"/>
      <c r="W20"/>
      <c r="X20"/>
      <c r="Y20"/>
      <c r="Z20"/>
      <c r="AA20"/>
      <c r="AB20"/>
    </row>
    <row r="21" spans="2:28" x14ac:dyDescent="0.25">
      <c r="B21" s="73" t="s">
        <v>36</v>
      </c>
      <c r="C21" s="101" t="s">
        <v>35</v>
      </c>
      <c r="D21" s="111">
        <v>28650</v>
      </c>
      <c r="E21" s="112">
        <v>21427</v>
      </c>
      <c r="F21" s="112">
        <v>45902</v>
      </c>
      <c r="G21" s="112">
        <v>44877</v>
      </c>
      <c r="H21" s="112">
        <v>29784</v>
      </c>
      <c r="I21" s="110">
        <v>31860</v>
      </c>
      <c r="J21" s="232"/>
      <c r="S21"/>
      <c r="T21"/>
      <c r="U21"/>
      <c r="V21"/>
      <c r="W21"/>
      <c r="X21"/>
      <c r="Y21"/>
      <c r="Z21"/>
      <c r="AA21"/>
      <c r="AB21"/>
    </row>
    <row r="22" spans="2:28" x14ac:dyDescent="0.25">
      <c r="B22" s="73" t="s">
        <v>39</v>
      </c>
      <c r="C22" s="101">
        <v>9</v>
      </c>
      <c r="D22" s="111">
        <v>0</v>
      </c>
      <c r="E22" s="112">
        <v>0</v>
      </c>
      <c r="F22" s="112">
        <v>0</v>
      </c>
      <c r="G22" s="112">
        <v>0</v>
      </c>
      <c r="H22" s="112">
        <v>0</v>
      </c>
      <c r="I22" s="110">
        <v>-17101</v>
      </c>
      <c r="J22" s="232"/>
      <c r="S22"/>
      <c r="T22"/>
      <c r="U22"/>
      <c r="V22"/>
      <c r="W22"/>
      <c r="X22"/>
      <c r="Y22"/>
      <c r="Z22"/>
      <c r="AA22"/>
      <c r="AB22"/>
    </row>
    <row r="23" spans="2:28" x14ac:dyDescent="0.25">
      <c r="B23" s="73" t="s">
        <v>42</v>
      </c>
      <c r="C23" s="101">
        <v>10</v>
      </c>
      <c r="D23" s="111">
        <v>0</v>
      </c>
      <c r="E23" s="112">
        <v>0</v>
      </c>
      <c r="F23" s="112">
        <v>0</v>
      </c>
      <c r="G23" s="112">
        <v>0</v>
      </c>
      <c r="H23" s="112">
        <v>0</v>
      </c>
      <c r="I23" s="110">
        <v>0</v>
      </c>
      <c r="J23" s="232"/>
      <c r="S23"/>
      <c r="T23"/>
      <c r="U23"/>
      <c r="V23"/>
      <c r="W23"/>
      <c r="X23"/>
      <c r="Y23"/>
      <c r="Z23"/>
      <c r="AA23"/>
      <c r="AB23"/>
    </row>
    <row r="24" spans="2:28" x14ac:dyDescent="0.25">
      <c r="B24" s="73" t="s">
        <v>45</v>
      </c>
      <c r="C24" s="101">
        <v>11</v>
      </c>
      <c r="D24" s="111">
        <v>1842398</v>
      </c>
      <c r="E24" s="112">
        <v>1899446</v>
      </c>
      <c r="F24" s="112">
        <v>2105478</v>
      </c>
      <c r="G24" s="112">
        <v>2062013</v>
      </c>
      <c r="H24" s="112">
        <v>2031058</v>
      </c>
      <c r="I24" s="110">
        <v>2111155</v>
      </c>
      <c r="J24" s="232"/>
      <c r="S24"/>
      <c r="T24"/>
      <c r="U24"/>
      <c r="V24"/>
      <c r="W24"/>
      <c r="X24"/>
      <c r="Y24"/>
      <c r="Z24"/>
      <c r="AA24"/>
      <c r="AB24"/>
    </row>
    <row r="25" spans="2:28" x14ac:dyDescent="0.25">
      <c r="B25" s="73" t="s">
        <v>48</v>
      </c>
      <c r="C25" s="101">
        <v>12</v>
      </c>
      <c r="D25" s="111">
        <v>669359</v>
      </c>
      <c r="E25" s="112">
        <v>675590</v>
      </c>
      <c r="F25" s="112">
        <v>666166</v>
      </c>
      <c r="G25" s="112">
        <v>684861</v>
      </c>
      <c r="H25" s="112">
        <v>699052</v>
      </c>
      <c r="I25" s="110">
        <v>749063</v>
      </c>
      <c r="J25" s="232"/>
      <c r="S25"/>
      <c r="T25"/>
      <c r="U25"/>
      <c r="V25"/>
      <c r="W25"/>
      <c r="X25"/>
      <c r="Y25"/>
      <c r="Z25"/>
      <c r="AA25"/>
      <c r="AB25"/>
    </row>
    <row r="26" spans="2:28" x14ac:dyDescent="0.25">
      <c r="B26" s="73" t="s">
        <v>51</v>
      </c>
      <c r="C26" s="121"/>
      <c r="D26" s="111"/>
      <c r="E26" s="112"/>
      <c r="F26" s="112"/>
      <c r="G26" s="112"/>
      <c r="H26" s="112"/>
      <c r="I26" s="110"/>
      <c r="J26" s="232"/>
      <c r="S26"/>
      <c r="T26"/>
      <c r="U26"/>
      <c r="V26"/>
      <c r="W26"/>
      <c r="X26"/>
      <c r="Y26"/>
      <c r="Z26"/>
      <c r="AA26"/>
      <c r="AB26"/>
    </row>
    <row r="27" spans="2:28" x14ac:dyDescent="0.25">
      <c r="B27" s="73" t="s">
        <v>54</v>
      </c>
      <c r="C27" s="131">
        <v>13</v>
      </c>
      <c r="D27" s="111">
        <v>5000</v>
      </c>
      <c r="E27" s="112">
        <v>5000</v>
      </c>
      <c r="F27" s="112">
        <v>5000</v>
      </c>
      <c r="G27" s="112">
        <v>5000</v>
      </c>
      <c r="H27" s="112">
        <v>5000</v>
      </c>
      <c r="I27" s="110">
        <v>5000</v>
      </c>
      <c r="J27" s="232"/>
      <c r="S27"/>
      <c r="T27"/>
      <c r="U27"/>
      <c r="V27"/>
      <c r="W27"/>
      <c r="X27"/>
      <c r="Y27"/>
      <c r="Z27"/>
      <c r="AA27"/>
      <c r="AB27"/>
    </row>
    <row r="28" spans="2:28" x14ac:dyDescent="0.25">
      <c r="B28" s="73" t="s">
        <v>56</v>
      </c>
      <c r="C28" s="146"/>
      <c r="D28" s="111"/>
      <c r="E28" s="112"/>
      <c r="F28" s="112"/>
      <c r="G28" s="112"/>
      <c r="H28" s="112"/>
      <c r="I28" s="110"/>
      <c r="J28" s="232"/>
      <c r="S28"/>
      <c r="T28"/>
      <c r="U28"/>
      <c r="V28"/>
      <c r="W28"/>
      <c r="X28"/>
      <c r="Y28"/>
      <c r="Z28"/>
      <c r="AA28"/>
      <c r="AB28"/>
    </row>
    <row r="29" spans="2:28" x14ac:dyDescent="0.25">
      <c r="B29" s="73" t="s">
        <v>57</v>
      </c>
      <c r="C29" s="156"/>
      <c r="D29" s="111"/>
      <c r="E29" s="112"/>
      <c r="F29" s="112"/>
      <c r="G29" s="112"/>
      <c r="H29" s="112"/>
      <c r="I29" s="110"/>
      <c r="J29" s="232"/>
      <c r="S29"/>
      <c r="T29"/>
      <c r="U29"/>
      <c r="V29"/>
      <c r="W29"/>
      <c r="X29"/>
      <c r="Y29"/>
      <c r="Z29"/>
      <c r="AA29"/>
      <c r="AB29"/>
    </row>
    <row r="30" spans="2:28" x14ac:dyDescent="0.25">
      <c r="B30" s="73" t="s">
        <v>59</v>
      </c>
      <c r="C30" s="161"/>
      <c r="D30" s="111"/>
      <c r="E30" s="112"/>
      <c r="F30" s="112"/>
      <c r="G30" s="112"/>
      <c r="H30" s="112"/>
      <c r="I30" s="110"/>
      <c r="J30" s="232"/>
      <c r="S30"/>
      <c r="T30"/>
      <c r="U30"/>
      <c r="V30"/>
      <c r="W30"/>
      <c r="X30"/>
      <c r="Y30"/>
      <c r="Z30"/>
      <c r="AA30"/>
      <c r="AB30"/>
    </row>
    <row r="31" spans="2:28" x14ac:dyDescent="0.25">
      <c r="B31" s="73" t="s">
        <v>61</v>
      </c>
      <c r="C31" s="169">
        <v>14</v>
      </c>
      <c r="D31" s="111">
        <v>267913</v>
      </c>
      <c r="E31" s="112">
        <v>142198</v>
      </c>
      <c r="F31" s="112">
        <v>186229</v>
      </c>
      <c r="G31" s="112">
        <v>211646</v>
      </c>
      <c r="H31" s="112">
        <v>196431</v>
      </c>
      <c r="I31" s="110">
        <v>167847</v>
      </c>
      <c r="J31" s="232"/>
      <c r="S31"/>
      <c r="T31"/>
      <c r="U31"/>
      <c r="V31"/>
      <c r="W31"/>
      <c r="X31"/>
      <c r="Y31"/>
      <c r="Z31"/>
      <c r="AA31"/>
      <c r="AB31"/>
    </row>
    <row r="32" spans="2:28" ht="16.5" thickBot="1" x14ac:dyDescent="0.3">
      <c r="B32" s="73" t="s">
        <v>63</v>
      </c>
      <c r="C32" s="131">
        <v>15</v>
      </c>
      <c r="D32" s="111">
        <v>207059.49999999953</v>
      </c>
      <c r="E32" s="112">
        <v>111957.19999999972</v>
      </c>
      <c r="F32" s="112">
        <v>363818.09999999963</v>
      </c>
      <c r="G32" s="112">
        <v>339593.59999999963</v>
      </c>
      <c r="H32" s="112">
        <v>203246.5</v>
      </c>
      <c r="I32" s="110">
        <v>318432.49999999953</v>
      </c>
      <c r="J32" s="232"/>
      <c r="S32"/>
      <c r="T32"/>
      <c r="U32"/>
      <c r="V32"/>
      <c r="W32"/>
      <c r="X32"/>
      <c r="Y32"/>
      <c r="Z32"/>
      <c r="AA32"/>
      <c r="AB32"/>
    </row>
    <row r="33" spans="2:12" ht="16.5" thickBot="1" x14ac:dyDescent="0.3">
      <c r="B33" s="377"/>
      <c r="C33" s="378"/>
      <c r="D33" s="378"/>
      <c r="E33" s="378"/>
      <c r="F33" s="378"/>
      <c r="G33" s="378"/>
      <c r="H33" s="378"/>
      <c r="I33" s="379"/>
    </row>
    <row r="36" spans="2:12" x14ac:dyDescent="0.25">
      <c r="J36"/>
      <c r="K36"/>
      <c r="L36"/>
    </row>
    <row r="37" spans="2:12" ht="16.5" thickBot="1" x14ac:dyDescent="0.3">
      <c r="C37" s="392" t="s">
        <v>0</v>
      </c>
      <c r="D37" s="392"/>
      <c r="E37" s="392"/>
      <c r="F37" s="392"/>
      <c r="G37" s="392"/>
      <c r="H37" s="392"/>
      <c r="I37" s="392"/>
      <c r="J37"/>
      <c r="K37"/>
      <c r="L37"/>
    </row>
    <row r="38" spans="2:12" ht="16.5" thickBot="1" x14ac:dyDescent="0.3">
      <c r="B38" s="33" t="s">
        <v>75</v>
      </c>
      <c r="C38" s="34" t="s">
        <v>75</v>
      </c>
      <c r="D38" s="388">
        <v>2007</v>
      </c>
      <c r="E38" s="389"/>
      <c r="F38" s="389"/>
      <c r="G38" s="390"/>
      <c r="H38" s="390"/>
      <c r="I38" s="391"/>
      <c r="J38"/>
      <c r="K38"/>
      <c r="L38"/>
    </row>
    <row r="39" spans="2:12" x14ac:dyDescent="0.25">
      <c r="B39" s="48"/>
      <c r="C39" s="49" t="s">
        <v>7</v>
      </c>
      <c r="D39" s="46">
        <v>39294</v>
      </c>
      <c r="E39" s="47">
        <v>39325</v>
      </c>
      <c r="F39" s="47">
        <v>39355</v>
      </c>
      <c r="G39" s="47">
        <v>39386</v>
      </c>
      <c r="H39" s="47">
        <v>39416</v>
      </c>
      <c r="I39" s="45">
        <v>39447</v>
      </c>
      <c r="J39"/>
      <c r="K39"/>
      <c r="L39"/>
    </row>
    <row r="40" spans="2:12" ht="16.5" thickBot="1" x14ac:dyDescent="0.3">
      <c r="B40" s="66"/>
      <c r="C40" s="67" t="s">
        <v>8</v>
      </c>
      <c r="D40" s="64"/>
      <c r="E40" s="65"/>
      <c r="F40" s="65"/>
      <c r="G40" s="65"/>
      <c r="H40" s="65"/>
      <c r="I40" s="63"/>
      <c r="J40"/>
      <c r="K40"/>
      <c r="L40"/>
    </row>
    <row r="41" spans="2:12" x14ac:dyDescent="0.25">
      <c r="B41" s="92" t="s">
        <v>12</v>
      </c>
      <c r="C41" s="93" t="s">
        <v>10</v>
      </c>
      <c r="D41" s="90">
        <v>18957564</v>
      </c>
      <c r="E41" s="90">
        <v>27923020</v>
      </c>
      <c r="F41" s="89">
        <v>28916564</v>
      </c>
      <c r="G41" s="89">
        <v>28878621</v>
      </c>
      <c r="H41" s="89">
        <v>29011112</v>
      </c>
      <c r="I41" s="89">
        <v>28633038</v>
      </c>
      <c r="J41"/>
      <c r="K41"/>
      <c r="L41"/>
    </row>
    <row r="42" spans="2:12" x14ac:dyDescent="0.25">
      <c r="B42" s="92" t="s">
        <v>16</v>
      </c>
      <c r="C42" s="113" t="s">
        <v>14</v>
      </c>
      <c r="D42" s="111">
        <v>1017709</v>
      </c>
      <c r="E42" s="111">
        <v>1020624</v>
      </c>
      <c r="F42" s="110">
        <v>961522</v>
      </c>
      <c r="G42" s="110">
        <v>980443</v>
      </c>
      <c r="H42" s="110">
        <v>974819</v>
      </c>
      <c r="I42" s="110">
        <v>1057706</v>
      </c>
      <c r="J42"/>
      <c r="K42"/>
      <c r="L42"/>
    </row>
    <row r="43" spans="2:12" x14ac:dyDescent="0.25">
      <c r="B43" s="92" t="s">
        <v>20</v>
      </c>
      <c r="C43" s="113" t="s">
        <v>18</v>
      </c>
      <c r="D43" s="111">
        <v>693195</v>
      </c>
      <c r="E43" s="111">
        <v>1038694</v>
      </c>
      <c r="F43" s="110">
        <v>1176888</v>
      </c>
      <c r="G43" s="110">
        <v>1056053</v>
      </c>
      <c r="H43" s="110">
        <v>1350703</v>
      </c>
      <c r="I43" s="110">
        <v>1251985</v>
      </c>
      <c r="J43"/>
      <c r="K43"/>
      <c r="L43"/>
    </row>
    <row r="44" spans="2:12" x14ac:dyDescent="0.25">
      <c r="B44" s="92" t="s">
        <v>24</v>
      </c>
      <c r="C44" s="113" t="s">
        <v>22</v>
      </c>
      <c r="D44" s="111">
        <v>20668468</v>
      </c>
      <c r="E44" s="111">
        <v>29982338</v>
      </c>
      <c r="F44" s="110">
        <v>31054974</v>
      </c>
      <c r="G44" s="110">
        <v>30915117</v>
      </c>
      <c r="H44" s="110">
        <v>31336634</v>
      </c>
      <c r="I44" s="110">
        <v>30942729</v>
      </c>
      <c r="J44"/>
      <c r="K44"/>
      <c r="L44"/>
    </row>
    <row r="45" spans="2:12" x14ac:dyDescent="0.25">
      <c r="B45" s="92" t="s">
        <v>27</v>
      </c>
      <c r="C45" s="113">
        <v>5</v>
      </c>
      <c r="D45" s="111">
        <v>2066846.8</v>
      </c>
      <c r="E45" s="111">
        <v>2998233.8000000003</v>
      </c>
      <c r="F45" s="110">
        <v>3105497.4000000004</v>
      </c>
      <c r="G45" s="110">
        <v>3091511.7</v>
      </c>
      <c r="H45" s="110">
        <v>3133663.4000000004</v>
      </c>
      <c r="I45" s="110">
        <v>3094272.9000000004</v>
      </c>
      <c r="J45"/>
      <c r="K45"/>
      <c r="L45"/>
    </row>
    <row r="46" spans="2:12" x14ac:dyDescent="0.25">
      <c r="B46" s="92" t="s">
        <v>29</v>
      </c>
      <c r="C46" s="113">
        <v>6</v>
      </c>
      <c r="D46" s="111">
        <v>2533484</v>
      </c>
      <c r="E46" s="111">
        <v>3342178</v>
      </c>
      <c r="F46" s="110">
        <v>3369993</v>
      </c>
      <c r="G46" s="110">
        <v>3296240</v>
      </c>
      <c r="H46" s="110">
        <v>3375004</v>
      </c>
      <c r="I46" s="110">
        <v>3367865</v>
      </c>
      <c r="J46"/>
      <c r="K46"/>
      <c r="L46"/>
    </row>
    <row r="47" spans="2:12" x14ac:dyDescent="0.25">
      <c r="B47" s="92" t="s">
        <v>33</v>
      </c>
      <c r="C47" s="113" t="s">
        <v>31</v>
      </c>
      <c r="D47" s="111">
        <v>223034</v>
      </c>
      <c r="E47" s="111">
        <v>356111</v>
      </c>
      <c r="F47" s="110">
        <v>350537</v>
      </c>
      <c r="G47" s="110">
        <v>349964</v>
      </c>
      <c r="H47" s="110">
        <v>375424</v>
      </c>
      <c r="I47" s="110">
        <v>396300</v>
      </c>
      <c r="J47"/>
      <c r="K47"/>
      <c r="L47"/>
    </row>
    <row r="48" spans="2:12" x14ac:dyDescent="0.25">
      <c r="B48" s="92" t="s">
        <v>37</v>
      </c>
      <c r="C48" s="113" t="s">
        <v>35</v>
      </c>
      <c r="D48" s="111">
        <v>59469</v>
      </c>
      <c r="E48" s="111">
        <v>37450</v>
      </c>
      <c r="F48" s="110">
        <v>42564</v>
      </c>
      <c r="G48" s="110">
        <v>27650</v>
      </c>
      <c r="H48" s="110">
        <v>40022</v>
      </c>
      <c r="I48" s="110">
        <v>17322</v>
      </c>
      <c r="J48"/>
      <c r="K48"/>
      <c r="L48"/>
    </row>
    <row r="49" spans="2:12" x14ac:dyDescent="0.25">
      <c r="B49" s="92" t="s">
        <v>40</v>
      </c>
      <c r="C49" s="113">
        <v>9</v>
      </c>
      <c r="D49" s="111">
        <v>-5687</v>
      </c>
      <c r="E49" s="111">
        <v>-3118</v>
      </c>
      <c r="F49" s="110">
        <v>-5549</v>
      </c>
      <c r="G49" s="110">
        <v>-828</v>
      </c>
      <c r="H49" s="110">
        <v>-10159</v>
      </c>
      <c r="I49" s="110">
        <v>-5851</v>
      </c>
      <c r="J49"/>
      <c r="K49"/>
      <c r="L49"/>
    </row>
    <row r="50" spans="2:12" x14ac:dyDescent="0.25">
      <c r="B50" s="92" t="s">
        <v>43</v>
      </c>
      <c r="C50" s="113">
        <v>10</v>
      </c>
      <c r="D50" s="111">
        <v>0</v>
      </c>
      <c r="E50" s="111">
        <v>179313</v>
      </c>
      <c r="F50" s="110">
        <v>267617</v>
      </c>
      <c r="G50" s="110">
        <v>289946</v>
      </c>
      <c r="H50" s="110">
        <v>354086</v>
      </c>
      <c r="I50" s="110">
        <v>389637</v>
      </c>
      <c r="J50"/>
      <c r="K50"/>
      <c r="L50"/>
    </row>
    <row r="51" spans="2:12" x14ac:dyDescent="0.25">
      <c r="B51" s="92" t="s">
        <v>46</v>
      </c>
      <c r="C51" s="113">
        <v>11</v>
      </c>
      <c r="D51" s="111">
        <v>1601358</v>
      </c>
      <c r="E51" s="111">
        <v>1968961</v>
      </c>
      <c r="F51" s="110">
        <v>1955853</v>
      </c>
      <c r="G51" s="110">
        <v>1884107</v>
      </c>
      <c r="H51" s="110">
        <v>1842391</v>
      </c>
      <c r="I51" s="110">
        <v>1836448</v>
      </c>
      <c r="J51"/>
      <c r="K51"/>
      <c r="L51"/>
    </row>
    <row r="52" spans="2:12" x14ac:dyDescent="0.25">
      <c r="B52" s="92" t="s">
        <v>49</v>
      </c>
      <c r="C52" s="113">
        <v>12</v>
      </c>
      <c r="D52" s="111">
        <v>387595</v>
      </c>
      <c r="E52" s="111">
        <v>492192</v>
      </c>
      <c r="F52" s="110">
        <v>454674</v>
      </c>
      <c r="G52" s="110">
        <v>426272</v>
      </c>
      <c r="H52" s="110">
        <v>469690</v>
      </c>
      <c r="I52" s="110">
        <v>469747</v>
      </c>
      <c r="J52"/>
      <c r="K52"/>
      <c r="L52"/>
    </row>
    <row r="53" spans="2:12" x14ac:dyDescent="0.25">
      <c r="B53" s="92" t="s">
        <v>52</v>
      </c>
      <c r="C53" s="113">
        <v>13</v>
      </c>
      <c r="D53" s="111">
        <v>0</v>
      </c>
      <c r="E53" s="111">
        <v>16591</v>
      </c>
      <c r="F53" s="110">
        <v>16591</v>
      </c>
      <c r="G53" s="110">
        <v>16591</v>
      </c>
      <c r="H53" s="110">
        <v>16591</v>
      </c>
      <c r="I53" s="110">
        <v>16591</v>
      </c>
      <c r="J53"/>
      <c r="K53"/>
      <c r="L53"/>
    </row>
    <row r="54" spans="2:12" x14ac:dyDescent="0.25">
      <c r="B54" s="92" t="s">
        <v>55</v>
      </c>
      <c r="C54" s="113">
        <v>14</v>
      </c>
      <c r="D54" s="111">
        <v>14839</v>
      </c>
      <c r="E54" s="111">
        <v>20000</v>
      </c>
      <c r="F54" s="110">
        <v>14367</v>
      </c>
      <c r="G54" s="110">
        <v>7000</v>
      </c>
      <c r="H54" s="110">
        <v>7000</v>
      </c>
      <c r="I54" s="110">
        <v>7000</v>
      </c>
      <c r="J54"/>
      <c r="K54"/>
      <c r="L54"/>
    </row>
    <row r="55" spans="2:12" x14ac:dyDescent="0.25">
      <c r="B55" s="92" t="s">
        <v>51</v>
      </c>
      <c r="C55" s="155"/>
      <c r="D55" s="155"/>
      <c r="E55" s="155"/>
      <c r="F55" s="155"/>
      <c r="G55" s="155"/>
      <c r="H55" s="155"/>
      <c r="I55" s="155"/>
      <c r="J55"/>
      <c r="K55"/>
      <c r="L55"/>
    </row>
    <row r="56" spans="2:12" x14ac:dyDescent="0.25">
      <c r="B56" s="92" t="s">
        <v>58</v>
      </c>
      <c r="C56" s="113">
        <v>15</v>
      </c>
      <c r="D56" s="111">
        <v>5000</v>
      </c>
      <c r="E56" s="111">
        <v>5000</v>
      </c>
      <c r="F56" s="110">
        <v>5000</v>
      </c>
      <c r="G56" s="110">
        <v>5000</v>
      </c>
      <c r="H56" s="110">
        <v>5000</v>
      </c>
      <c r="I56" s="110">
        <v>5000</v>
      </c>
      <c r="J56"/>
      <c r="K56"/>
      <c r="L56"/>
    </row>
    <row r="57" spans="2:12" x14ac:dyDescent="0.25">
      <c r="B57" s="92" t="s">
        <v>56</v>
      </c>
      <c r="C57" s="155"/>
      <c r="D57" s="155"/>
      <c r="E57" s="155"/>
      <c r="F57" s="155"/>
      <c r="G57" s="155"/>
      <c r="H57" s="155"/>
      <c r="I57" s="155"/>
      <c r="J57"/>
      <c r="K57"/>
      <c r="L57"/>
    </row>
    <row r="58" spans="2:12" x14ac:dyDescent="0.25">
      <c r="B58" s="92" t="s">
        <v>57</v>
      </c>
      <c r="C58" s="155"/>
      <c r="D58" s="155"/>
      <c r="E58" s="155"/>
      <c r="F58" s="155"/>
      <c r="G58" s="155"/>
      <c r="H58" s="155"/>
      <c r="I58" s="155"/>
      <c r="J58"/>
      <c r="K58"/>
      <c r="L58"/>
    </row>
    <row r="59" spans="2:12" x14ac:dyDescent="0.25">
      <c r="B59" s="92" t="s">
        <v>59</v>
      </c>
      <c r="C59" s="155"/>
      <c r="D59" s="155"/>
      <c r="E59" s="155"/>
      <c r="F59" s="155"/>
      <c r="G59" s="155"/>
      <c r="H59" s="155"/>
      <c r="I59" s="155"/>
      <c r="J59"/>
      <c r="K59"/>
      <c r="L59"/>
    </row>
    <row r="60" spans="2:12" ht="16.5" thickBot="1" x14ac:dyDescent="0.3">
      <c r="B60" s="200" t="s">
        <v>64</v>
      </c>
      <c r="C60" s="113">
        <v>16</v>
      </c>
      <c r="D60" s="111">
        <v>247876</v>
      </c>
      <c r="E60" s="111">
        <v>269678</v>
      </c>
      <c r="F60" s="110">
        <v>268339</v>
      </c>
      <c r="G60" s="110">
        <v>290538</v>
      </c>
      <c r="H60" s="110">
        <v>274959</v>
      </c>
      <c r="I60" s="110">
        <v>235671</v>
      </c>
      <c r="J60"/>
      <c r="K60"/>
      <c r="L60"/>
    </row>
    <row r="61" spans="2:12" ht="16.5" thickBot="1" x14ac:dyDescent="0.3">
      <c r="B61" s="200" t="s">
        <v>65</v>
      </c>
      <c r="C61" s="206">
        <v>17</v>
      </c>
      <c r="D61" s="111">
        <v>466637.19999999995</v>
      </c>
      <c r="E61" s="111">
        <v>343944.19999999972</v>
      </c>
      <c r="F61" s="110">
        <v>264495.59999999963</v>
      </c>
      <c r="G61" s="110">
        <v>204728.29999999981</v>
      </c>
      <c r="H61" s="110">
        <v>241340.59999999963</v>
      </c>
      <c r="I61" s="110">
        <v>273592.09999999963</v>
      </c>
      <c r="J61"/>
      <c r="K61"/>
      <c r="L61"/>
    </row>
    <row r="62" spans="2:12" ht="32.25" customHeight="1" thickBot="1" x14ac:dyDescent="0.3">
      <c r="B62" s="233" t="s">
        <v>66</v>
      </c>
      <c r="C62" s="210">
        <v>18</v>
      </c>
      <c r="D62" s="211">
        <v>0</v>
      </c>
      <c r="E62" s="211">
        <v>0</v>
      </c>
      <c r="F62" s="212"/>
      <c r="G62" s="212">
        <v>0</v>
      </c>
      <c r="H62" s="212">
        <v>0</v>
      </c>
      <c r="I62" s="212">
        <v>0</v>
      </c>
      <c r="L62"/>
    </row>
    <row r="63" spans="2:12" ht="16.5" thickBot="1" x14ac:dyDescent="0.3">
      <c r="B63" s="377"/>
      <c r="C63" s="378"/>
      <c r="D63" s="378"/>
      <c r="E63" s="378">
        <v>0</v>
      </c>
      <c r="F63" s="378">
        <v>0</v>
      </c>
      <c r="G63" s="378">
        <v>0</v>
      </c>
      <c r="H63" s="378">
        <v>0</v>
      </c>
      <c r="I63" s="379">
        <v>0</v>
      </c>
      <c r="J63" s="28" t="s">
        <v>75</v>
      </c>
      <c r="L63"/>
    </row>
  </sheetData>
  <mergeCells count="15">
    <mergeCell ref="B63:I63"/>
    <mergeCell ref="D11:I11"/>
    <mergeCell ref="D38:I38"/>
    <mergeCell ref="F10:I10"/>
    <mergeCell ref="C37:I37"/>
    <mergeCell ref="B33:I33"/>
    <mergeCell ref="B8:I8"/>
    <mergeCell ref="J8:O8"/>
    <mergeCell ref="B4:I4"/>
    <mergeCell ref="I1:J3"/>
    <mergeCell ref="G1:G3"/>
    <mergeCell ref="F1:F3"/>
    <mergeCell ref="B6:I6"/>
    <mergeCell ref="B7:I7"/>
    <mergeCell ref="J7:O7"/>
  </mergeCells>
  <pageMargins left="0.70866141732283472" right="0.70866141732283472" top="0.35433070866141736" bottom="0.57999999999999996" header="0.23622047244094491" footer="0.31496062992125984"/>
  <pageSetup scale="48" orientation="landscape" r:id="rId1"/>
  <headerFooter>
    <oddFooter>&amp;L&amp;F_x000D_&amp;1#&amp;"Calibri"&amp;10&amp;K000000 Office Use Only&amp;R&amp;P of &amp;N</oddFooter>
  </headerFooter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7"/>
  <sheetViews>
    <sheetView topLeftCell="C13" zoomScale="50" zoomScaleNormal="50" workbookViewId="0">
      <selection activeCell="B7" sqref="B7:O7"/>
    </sheetView>
  </sheetViews>
  <sheetFormatPr defaultRowHeight="15.75" x14ac:dyDescent="0.25"/>
  <cols>
    <col min="1" max="1" width="2.85546875" style="28" customWidth="1"/>
    <col min="2" max="2" width="103.140625" style="28" bestFit="1" customWidth="1"/>
    <col min="3" max="14" width="14.28515625" style="28" bestFit="1" customWidth="1"/>
    <col min="15" max="15" width="14.28515625" bestFit="1" customWidth="1"/>
    <col min="16" max="16" width="4.140625" customWidth="1"/>
  </cols>
  <sheetData>
    <row r="1" spans="1:16" ht="35.1" customHeight="1" x14ac:dyDescent="0.25">
      <c r="A1"/>
      <c r="B1"/>
      <c r="E1" s="347"/>
      <c r="F1" s="347"/>
      <c r="H1" s="347"/>
      <c r="I1" s="347"/>
      <c r="L1"/>
      <c r="N1"/>
    </row>
    <row r="2" spans="1:16" ht="35.1" customHeight="1" x14ac:dyDescent="0.25">
      <c r="A2"/>
      <c r="B2"/>
      <c r="E2" s="347"/>
      <c r="F2" s="347"/>
      <c r="H2" s="347"/>
      <c r="I2" s="347"/>
      <c r="K2"/>
      <c r="L2"/>
      <c r="M2"/>
      <c r="N2"/>
    </row>
    <row r="3" spans="1:16" ht="35.1" customHeight="1" x14ac:dyDescent="0.25">
      <c r="A3"/>
      <c r="B3"/>
      <c r="E3" s="347"/>
      <c r="F3" s="347"/>
      <c r="H3" s="347"/>
      <c r="I3" s="347"/>
      <c r="K3"/>
      <c r="L3"/>
      <c r="M3"/>
      <c r="N3"/>
    </row>
    <row r="4" spans="1:16" ht="30" customHeight="1" x14ac:dyDescent="0.25">
      <c r="A4"/>
      <c r="B4" s="348" t="s">
        <v>68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</row>
    <row r="5" spans="1:16" ht="30" customHeight="1" x14ac:dyDescent="0.25">
      <c r="A5"/>
      <c r="B5"/>
      <c r="F5" s="214"/>
      <c r="K5"/>
      <c r="L5"/>
      <c r="M5"/>
      <c r="N5"/>
    </row>
    <row r="6" spans="1:16" ht="30" customHeight="1" x14ac:dyDescent="0.3">
      <c r="A6"/>
      <c r="B6" s="349" t="s">
        <v>69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6" ht="30" customHeight="1" x14ac:dyDescent="0.3">
      <c r="A7"/>
      <c r="B7" s="349" t="s">
        <v>71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</row>
    <row r="8" spans="1:16" ht="30" customHeight="1" x14ac:dyDescent="0.3">
      <c r="A8"/>
      <c r="B8" s="349" t="s">
        <v>73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</row>
    <row r="9" spans="1:16" ht="20.100000000000001" customHeight="1" x14ac:dyDescent="0.3">
      <c r="A9"/>
      <c r="B9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  <row r="10" spans="1:16" ht="21.75" x14ac:dyDescent="0.3">
      <c r="A10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</row>
    <row r="11" spans="1:16" ht="16.5" thickBot="1" x14ac:dyDescent="0.3">
      <c r="A11"/>
      <c r="B11" s="29"/>
      <c r="D11" s="395" t="s">
        <v>0</v>
      </c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  <row r="12" spans="1:16" ht="32.25" customHeight="1" thickBot="1" x14ac:dyDescent="0.3">
      <c r="A12"/>
      <c r="B12" s="396"/>
      <c r="C12" s="398" t="s">
        <v>67</v>
      </c>
      <c r="D12" s="401" t="s">
        <v>72</v>
      </c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3"/>
    </row>
    <row r="13" spans="1:16" ht="15" x14ac:dyDescent="0.25">
      <c r="A13"/>
      <c r="B13" s="397"/>
      <c r="C13" s="399"/>
      <c r="D13" s="404">
        <v>39844</v>
      </c>
      <c r="E13" s="393">
        <v>39872</v>
      </c>
      <c r="F13" s="393">
        <v>39903</v>
      </c>
      <c r="G13" s="393">
        <v>39933</v>
      </c>
      <c r="H13" s="393">
        <v>39964</v>
      </c>
      <c r="I13" s="393">
        <v>39994</v>
      </c>
      <c r="J13" s="393">
        <v>40025</v>
      </c>
      <c r="K13" s="393">
        <v>40056</v>
      </c>
      <c r="L13" s="393">
        <v>40086</v>
      </c>
      <c r="M13" s="393">
        <v>40117</v>
      </c>
      <c r="N13" s="393">
        <v>40147</v>
      </c>
      <c r="O13" s="406">
        <v>40178</v>
      </c>
    </row>
    <row r="14" spans="1:16" thickBot="1" x14ac:dyDescent="0.3">
      <c r="A14"/>
      <c r="B14" s="397"/>
      <c r="C14" s="400"/>
      <c r="D14" s="405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407"/>
    </row>
    <row r="15" spans="1:16" s="216" customFormat="1" ht="30" customHeight="1" x14ac:dyDescent="0.2">
      <c r="B15" s="222" t="s">
        <v>12</v>
      </c>
      <c r="C15" s="218">
        <v>1</v>
      </c>
      <c r="D15" s="225">
        <v>28938547</v>
      </c>
      <c r="E15" s="94">
        <v>29869863</v>
      </c>
      <c r="F15" s="95">
        <v>29665336</v>
      </c>
      <c r="G15" s="226">
        <v>30393158</v>
      </c>
      <c r="H15" s="226">
        <v>30905024</v>
      </c>
      <c r="I15" s="226">
        <v>30829427</v>
      </c>
      <c r="J15" s="226">
        <v>31507382</v>
      </c>
      <c r="K15" s="226">
        <v>31446222</v>
      </c>
      <c r="L15" s="226">
        <v>31324336</v>
      </c>
      <c r="M15" s="226">
        <v>31638503</v>
      </c>
      <c r="N15" s="226">
        <v>31128114</v>
      </c>
      <c r="O15" s="226">
        <v>32686451</v>
      </c>
    </row>
    <row r="16" spans="1:16" s="216" customFormat="1" ht="30" customHeight="1" x14ac:dyDescent="0.2">
      <c r="B16" s="223" t="s">
        <v>16</v>
      </c>
      <c r="C16" s="219">
        <v>2</v>
      </c>
      <c r="D16" s="227">
        <v>1011908</v>
      </c>
      <c r="E16" s="112">
        <v>1029230</v>
      </c>
      <c r="F16" s="110">
        <v>1041226</v>
      </c>
      <c r="G16" s="96">
        <v>1037031</v>
      </c>
      <c r="H16" s="96">
        <v>1138446</v>
      </c>
      <c r="I16" s="96">
        <v>1161194</v>
      </c>
      <c r="J16" s="96">
        <v>1115683</v>
      </c>
      <c r="K16" s="96">
        <v>1065791</v>
      </c>
      <c r="L16" s="96">
        <v>1137187</v>
      </c>
      <c r="M16" s="96">
        <v>1029481</v>
      </c>
      <c r="N16" s="96">
        <v>1087038</v>
      </c>
      <c r="O16" s="96">
        <v>1197367</v>
      </c>
    </row>
    <row r="17" spans="2:15" s="216" customFormat="1" ht="30" customHeight="1" x14ac:dyDescent="0.2">
      <c r="B17" s="223" t="s">
        <v>20</v>
      </c>
      <c r="C17" s="219">
        <v>3</v>
      </c>
      <c r="D17" s="227">
        <v>1383647</v>
      </c>
      <c r="E17" s="112">
        <v>1689084</v>
      </c>
      <c r="F17" s="110">
        <v>1523837</v>
      </c>
      <c r="G17" s="96">
        <v>1283540</v>
      </c>
      <c r="H17" s="96">
        <v>1115662</v>
      </c>
      <c r="I17" s="96">
        <v>1224048</v>
      </c>
      <c r="J17" s="96">
        <v>1240903</v>
      </c>
      <c r="K17" s="96">
        <v>1497565</v>
      </c>
      <c r="L17" s="96">
        <v>1565779</v>
      </c>
      <c r="M17" s="96">
        <v>1317296</v>
      </c>
      <c r="N17" s="96">
        <v>1430628</v>
      </c>
      <c r="O17" s="96">
        <v>1520552</v>
      </c>
    </row>
    <row r="18" spans="2:15" s="216" customFormat="1" ht="30" customHeight="1" x14ac:dyDescent="0.2">
      <c r="B18" s="223" t="s">
        <v>24</v>
      </c>
      <c r="C18" s="219">
        <v>4</v>
      </c>
      <c r="D18" s="227">
        <v>31334102</v>
      </c>
      <c r="E18" s="112">
        <v>32588177</v>
      </c>
      <c r="F18" s="110">
        <v>32230399</v>
      </c>
      <c r="G18" s="116">
        <v>32713729</v>
      </c>
      <c r="H18" s="116">
        <v>33159132</v>
      </c>
      <c r="I18" s="116">
        <v>33214669</v>
      </c>
      <c r="J18" s="116">
        <v>33863968</v>
      </c>
      <c r="K18" s="116">
        <v>34009578</v>
      </c>
      <c r="L18" s="116">
        <v>34027302</v>
      </c>
      <c r="M18" s="116">
        <v>33985280</v>
      </c>
      <c r="N18" s="116">
        <v>33645780</v>
      </c>
      <c r="O18" s="116">
        <v>35404370</v>
      </c>
    </row>
    <row r="19" spans="2:15" s="216" customFormat="1" ht="30" customHeight="1" x14ac:dyDescent="0.2">
      <c r="B19" s="223" t="s">
        <v>27</v>
      </c>
      <c r="C19" s="219">
        <v>5</v>
      </c>
      <c r="D19" s="227">
        <v>3133410.2</v>
      </c>
      <c r="E19" s="112">
        <v>3258817.7</v>
      </c>
      <c r="F19" s="110">
        <v>3223039.9000000004</v>
      </c>
      <c r="G19" s="116">
        <v>3271372.9000000004</v>
      </c>
      <c r="H19" s="116">
        <v>3315913.2</v>
      </c>
      <c r="I19" s="116">
        <v>3321466.9000000004</v>
      </c>
      <c r="J19" s="116">
        <v>3386396.8000000003</v>
      </c>
      <c r="K19" s="116">
        <v>3400957.8000000003</v>
      </c>
      <c r="L19" s="116">
        <v>3402730.2</v>
      </c>
      <c r="M19" s="116">
        <v>3398528</v>
      </c>
      <c r="N19" s="116">
        <v>3364578</v>
      </c>
      <c r="O19" s="116">
        <v>3540437</v>
      </c>
    </row>
    <row r="20" spans="2:15" s="216" customFormat="1" ht="30" customHeight="1" x14ac:dyDescent="0.2">
      <c r="B20" s="223" t="s">
        <v>29</v>
      </c>
      <c r="C20" s="219">
        <v>6</v>
      </c>
      <c r="D20" s="227">
        <v>3373573</v>
      </c>
      <c r="E20" s="112">
        <v>3542777</v>
      </c>
      <c r="F20" s="110">
        <v>3662207</v>
      </c>
      <c r="G20" s="116">
        <v>3593632</v>
      </c>
      <c r="H20" s="116">
        <v>3591261</v>
      </c>
      <c r="I20" s="116">
        <v>3685404</v>
      </c>
      <c r="J20" s="116">
        <v>3733322</v>
      </c>
      <c r="K20" s="116">
        <v>3623640</v>
      </c>
      <c r="L20" s="116">
        <v>3681572</v>
      </c>
      <c r="M20" s="116">
        <v>3757620</v>
      </c>
      <c r="N20" s="116">
        <v>3867423</v>
      </c>
      <c r="O20" s="116">
        <v>4187149</v>
      </c>
    </row>
    <row r="21" spans="2:15" s="216" customFormat="1" ht="30" customHeight="1" x14ac:dyDescent="0.2">
      <c r="B21" s="223" t="s">
        <v>33</v>
      </c>
      <c r="C21" s="219">
        <v>7</v>
      </c>
      <c r="D21" s="227">
        <v>345219</v>
      </c>
      <c r="E21" s="112">
        <v>335571</v>
      </c>
      <c r="F21" s="110">
        <v>359727</v>
      </c>
      <c r="G21" s="96">
        <v>371197</v>
      </c>
      <c r="H21" s="96">
        <v>359269</v>
      </c>
      <c r="I21" s="96">
        <v>347224</v>
      </c>
      <c r="J21" s="96">
        <v>365248</v>
      </c>
      <c r="K21" s="96">
        <v>369361</v>
      </c>
      <c r="L21" s="96">
        <v>367680</v>
      </c>
      <c r="M21" s="96">
        <v>371507</v>
      </c>
      <c r="N21" s="96">
        <v>406910</v>
      </c>
      <c r="O21" s="96">
        <v>450816</v>
      </c>
    </row>
    <row r="22" spans="2:15" s="216" customFormat="1" ht="30" customHeight="1" x14ac:dyDescent="0.2">
      <c r="B22" s="223" t="s">
        <v>37</v>
      </c>
      <c r="C22" s="219">
        <v>8</v>
      </c>
      <c r="D22" s="227">
        <v>9763</v>
      </c>
      <c r="E22" s="112">
        <v>24731</v>
      </c>
      <c r="F22" s="110">
        <v>8971</v>
      </c>
      <c r="G22" s="96">
        <v>14203</v>
      </c>
      <c r="H22" s="96">
        <v>11770</v>
      </c>
      <c r="I22" s="96">
        <v>15355</v>
      </c>
      <c r="J22" s="96">
        <v>162764</v>
      </c>
      <c r="K22" s="96">
        <v>115926</v>
      </c>
      <c r="L22" s="96">
        <v>182451</v>
      </c>
      <c r="M22" s="96">
        <v>106198</v>
      </c>
      <c r="N22" s="96">
        <v>159575</v>
      </c>
      <c r="O22" s="96">
        <v>115358</v>
      </c>
    </row>
    <row r="23" spans="2:15" s="216" customFormat="1" ht="30" customHeight="1" x14ac:dyDescent="0.2">
      <c r="B23" s="223" t="s">
        <v>40</v>
      </c>
      <c r="C23" s="219">
        <v>9</v>
      </c>
      <c r="D23" s="227">
        <v>-537</v>
      </c>
      <c r="E23" s="112">
        <v>3973</v>
      </c>
      <c r="F23" s="110">
        <v>-2592</v>
      </c>
      <c r="G23" s="96">
        <v>-12703</v>
      </c>
      <c r="H23" s="96">
        <v>-12631</v>
      </c>
      <c r="I23" s="96">
        <v>17594</v>
      </c>
      <c r="J23" s="96">
        <v>46734</v>
      </c>
      <c r="K23" s="96">
        <v>72701</v>
      </c>
      <c r="L23" s="96">
        <v>131462</v>
      </c>
      <c r="M23" s="96">
        <v>138197</v>
      </c>
      <c r="N23" s="96">
        <v>147473</v>
      </c>
      <c r="O23" s="96">
        <v>162932</v>
      </c>
    </row>
    <row r="24" spans="2:15" s="216" customFormat="1" ht="30" customHeight="1" x14ac:dyDescent="0.2">
      <c r="B24" s="223" t="s">
        <v>43</v>
      </c>
      <c r="C24" s="219">
        <v>10</v>
      </c>
      <c r="D24" s="227">
        <v>652060</v>
      </c>
      <c r="E24" s="112">
        <v>829890</v>
      </c>
      <c r="F24" s="110">
        <v>869768</v>
      </c>
      <c r="G24" s="96">
        <v>831096</v>
      </c>
      <c r="H24" s="96">
        <v>735788</v>
      </c>
      <c r="I24" s="96">
        <v>535723</v>
      </c>
      <c r="J24" s="96">
        <v>401114</v>
      </c>
      <c r="K24" s="96">
        <v>349936</v>
      </c>
      <c r="L24" s="96">
        <v>372232</v>
      </c>
      <c r="M24" s="96">
        <v>439400</v>
      </c>
      <c r="N24" s="96">
        <v>586578</v>
      </c>
      <c r="O24" s="96">
        <v>667515</v>
      </c>
    </row>
    <row r="25" spans="2:15" s="216" customFormat="1" ht="30" customHeight="1" x14ac:dyDescent="0.2">
      <c r="B25" s="223" t="s">
        <v>46</v>
      </c>
      <c r="C25" s="219">
        <v>11</v>
      </c>
      <c r="D25" s="227">
        <v>1554508</v>
      </c>
      <c r="E25" s="112">
        <v>1485937</v>
      </c>
      <c r="F25" s="110">
        <v>1522479</v>
      </c>
      <c r="G25" s="96">
        <v>1569316</v>
      </c>
      <c r="H25" s="96">
        <v>1660727</v>
      </c>
      <c r="I25" s="96">
        <v>1788366</v>
      </c>
      <c r="J25" s="96">
        <v>1888630</v>
      </c>
      <c r="K25" s="96">
        <v>1877559</v>
      </c>
      <c r="L25" s="96">
        <v>1769851</v>
      </c>
      <c r="M25" s="96">
        <v>1834237</v>
      </c>
      <c r="N25" s="96">
        <v>1798437</v>
      </c>
      <c r="O25" s="96">
        <v>1807620</v>
      </c>
    </row>
    <row r="26" spans="2:15" s="216" customFormat="1" ht="30" customHeight="1" x14ac:dyDescent="0.2">
      <c r="B26" s="223" t="s">
        <v>49</v>
      </c>
      <c r="C26" s="219">
        <v>12</v>
      </c>
      <c r="D26" s="227">
        <v>517904</v>
      </c>
      <c r="E26" s="112">
        <v>542603</v>
      </c>
      <c r="F26" s="110">
        <v>527071</v>
      </c>
      <c r="G26" s="96">
        <v>547548</v>
      </c>
      <c r="H26" s="96">
        <v>528440</v>
      </c>
      <c r="I26" s="96">
        <v>608334</v>
      </c>
      <c r="J26" s="96">
        <v>511845</v>
      </c>
      <c r="K26" s="96">
        <v>541226</v>
      </c>
      <c r="L26" s="96">
        <v>633024</v>
      </c>
      <c r="M26" s="96">
        <v>613843</v>
      </c>
      <c r="N26" s="96">
        <v>544504</v>
      </c>
      <c r="O26" s="96">
        <v>647110</v>
      </c>
    </row>
    <row r="27" spans="2:15" s="216" customFormat="1" ht="30" customHeight="1" x14ac:dyDescent="0.2">
      <c r="B27" s="223" t="s">
        <v>52</v>
      </c>
      <c r="C27" s="219">
        <v>13</v>
      </c>
      <c r="D27" s="227">
        <v>16591</v>
      </c>
      <c r="E27" s="112">
        <v>16591</v>
      </c>
      <c r="F27" s="110">
        <v>16591</v>
      </c>
      <c r="G27" s="96">
        <v>14641</v>
      </c>
      <c r="H27" s="96">
        <v>14641</v>
      </c>
      <c r="I27" s="96">
        <v>14641</v>
      </c>
      <c r="J27" s="96">
        <v>13116</v>
      </c>
      <c r="K27" s="96">
        <v>13116</v>
      </c>
      <c r="L27" s="96">
        <v>13116</v>
      </c>
      <c r="M27" s="96">
        <v>13116</v>
      </c>
      <c r="N27" s="96">
        <v>13116</v>
      </c>
      <c r="O27" s="96">
        <v>13116</v>
      </c>
    </row>
    <row r="28" spans="2:15" s="216" customFormat="1" ht="30" customHeight="1" x14ac:dyDescent="0.2">
      <c r="B28" s="223" t="s">
        <v>55</v>
      </c>
      <c r="C28" s="219">
        <v>14</v>
      </c>
      <c r="D28" s="227">
        <v>2032</v>
      </c>
      <c r="E28" s="112">
        <v>0</v>
      </c>
      <c r="F28" s="110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</row>
    <row r="29" spans="2:15" s="216" customFormat="1" ht="30" customHeight="1" x14ac:dyDescent="0.2">
      <c r="B29" s="223" t="s">
        <v>51</v>
      </c>
      <c r="C29" s="220"/>
      <c r="D29" s="227"/>
      <c r="E29" s="112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2:15" s="216" customFormat="1" ht="30" customHeight="1" x14ac:dyDescent="0.2">
      <c r="B30" s="223" t="s">
        <v>58</v>
      </c>
      <c r="C30" s="219">
        <v>15</v>
      </c>
      <c r="D30" s="227">
        <v>5000</v>
      </c>
      <c r="E30" s="112">
        <v>5000</v>
      </c>
      <c r="F30" s="110">
        <v>5000</v>
      </c>
      <c r="G30" s="96">
        <v>5000</v>
      </c>
      <c r="H30" s="96">
        <v>5000</v>
      </c>
      <c r="I30" s="96">
        <v>5000</v>
      </c>
      <c r="J30" s="96">
        <v>5000</v>
      </c>
      <c r="K30" s="96">
        <v>5000</v>
      </c>
      <c r="L30" s="96">
        <v>5000</v>
      </c>
      <c r="M30" s="96">
        <v>5000</v>
      </c>
      <c r="N30" s="96">
        <v>5000</v>
      </c>
      <c r="O30" s="96">
        <v>5000</v>
      </c>
    </row>
    <row r="31" spans="2:15" s="216" customFormat="1" ht="30" customHeight="1" x14ac:dyDescent="0.2">
      <c r="B31" s="223" t="s">
        <v>56</v>
      </c>
      <c r="C31" s="220"/>
      <c r="D31" s="227"/>
      <c r="E31" s="112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2:15" s="216" customFormat="1" ht="30" customHeight="1" x14ac:dyDescent="0.2">
      <c r="B32" s="223" t="s">
        <v>57</v>
      </c>
      <c r="C32" s="220"/>
      <c r="D32" s="227"/>
      <c r="E32" s="112"/>
      <c r="F32" s="11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1:15" s="216" customFormat="1" ht="30" customHeight="1" x14ac:dyDescent="0.2">
      <c r="B33" s="223" t="s">
        <v>59</v>
      </c>
      <c r="C33" s="220"/>
      <c r="D33" s="227"/>
      <c r="E33" s="112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1:15" s="216" customFormat="1" ht="30" customHeight="1" thickBot="1" x14ac:dyDescent="0.25">
      <c r="B34" s="223" t="s">
        <v>64</v>
      </c>
      <c r="C34" s="219">
        <v>16</v>
      </c>
      <c r="D34" s="228">
        <v>271033</v>
      </c>
      <c r="E34" s="201">
        <v>298481</v>
      </c>
      <c r="F34" s="202">
        <v>355192</v>
      </c>
      <c r="G34" s="203">
        <v>253334</v>
      </c>
      <c r="H34" s="203">
        <v>288257</v>
      </c>
      <c r="I34" s="203">
        <v>353167</v>
      </c>
      <c r="J34" s="203">
        <v>338871</v>
      </c>
      <c r="K34" s="203">
        <v>278815</v>
      </c>
      <c r="L34" s="203">
        <v>206756</v>
      </c>
      <c r="M34" s="203">
        <v>236122</v>
      </c>
      <c r="N34" s="203">
        <v>205830</v>
      </c>
      <c r="O34" s="203">
        <v>317682</v>
      </c>
    </row>
    <row r="35" spans="1:15" s="216" customFormat="1" ht="30" customHeight="1" thickBot="1" x14ac:dyDescent="0.25">
      <c r="B35" s="223" t="s">
        <v>65</v>
      </c>
      <c r="C35" s="219">
        <v>17</v>
      </c>
      <c r="D35" s="229">
        <v>240162.79999999981</v>
      </c>
      <c r="E35" s="207">
        <v>283959.29999999981</v>
      </c>
      <c r="F35" s="208">
        <v>439167.09999999963</v>
      </c>
      <c r="G35" s="209">
        <v>322259.09999999963</v>
      </c>
      <c r="H35" s="209">
        <v>275347.79999999981</v>
      </c>
      <c r="I35" s="209">
        <v>363937.09999999963</v>
      </c>
      <c r="J35" s="209">
        <v>346925.19999999972</v>
      </c>
      <c r="K35" s="209">
        <v>222682.19999999972</v>
      </c>
      <c r="L35" s="209">
        <v>278841.79999999981</v>
      </c>
      <c r="M35" s="209">
        <v>359092</v>
      </c>
      <c r="N35" s="209">
        <v>502845</v>
      </c>
      <c r="O35" s="209">
        <v>646712</v>
      </c>
    </row>
    <row r="36" spans="1:15" ht="42.75" customHeight="1" thickBot="1" x14ac:dyDescent="0.35">
      <c r="A36"/>
      <c r="B36" s="224" t="s">
        <v>66</v>
      </c>
      <c r="C36" s="221">
        <v>18</v>
      </c>
      <c r="D36" s="229">
        <v>0</v>
      </c>
      <c r="E36" s="207">
        <v>0</v>
      </c>
      <c r="F36" s="208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</row>
    <row r="37" spans="1:15" x14ac:dyDescent="0.25">
      <c r="A37"/>
      <c r="O37" s="28"/>
    </row>
  </sheetData>
  <mergeCells count="23">
    <mergeCell ref="L13:L14"/>
    <mergeCell ref="M13:M14"/>
    <mergeCell ref="N13:N14"/>
    <mergeCell ref="O13:O14"/>
    <mergeCell ref="G13:G14"/>
    <mergeCell ref="H13:H14"/>
    <mergeCell ref="I13:I14"/>
    <mergeCell ref="J13:J14"/>
    <mergeCell ref="K13:K14"/>
    <mergeCell ref="E1:E3"/>
    <mergeCell ref="F1:F3"/>
    <mergeCell ref="H1:I3"/>
    <mergeCell ref="B4:O4"/>
    <mergeCell ref="B6:O6"/>
    <mergeCell ref="B7:O7"/>
    <mergeCell ref="B8:O8"/>
    <mergeCell ref="D11:O11"/>
    <mergeCell ref="B12:B14"/>
    <mergeCell ref="C12:C14"/>
    <mergeCell ref="D12:O12"/>
    <mergeCell ref="D13:D14"/>
    <mergeCell ref="E13:E14"/>
    <mergeCell ref="F13:F14"/>
  </mergeCells>
  <pageMargins left="0.18" right="0.16" top="0.74803149606299213" bottom="0.74803149606299213" header="0.31496062992125984" footer="0.31496062992125984"/>
  <pageSetup scale="45" orientation="landscape" r:id="rId1"/>
  <headerFooter>
    <oddFooter>&amp;L&amp;F_x000D_&amp;1#&amp;"Calibri"&amp;10&amp;K000000 Office Use Only&amp;R&amp;P of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3</xdr:col>
                <xdr:colOff>504825</xdr:colOff>
                <xdr:row>0</xdr:row>
                <xdr:rowOff>114300</xdr:rowOff>
              </from>
              <to>
                <xdr:col>5</xdr:col>
                <xdr:colOff>171450</xdr:colOff>
                <xdr:row>2</xdr:row>
                <xdr:rowOff>419100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7"/>
  <sheetViews>
    <sheetView view="pageBreakPreview" zoomScale="64" zoomScaleNormal="50" zoomScaleSheetLayoutView="64" workbookViewId="0">
      <selection activeCell="B4" sqref="B4:Q37"/>
    </sheetView>
  </sheetViews>
  <sheetFormatPr defaultRowHeight="15.75" x14ac:dyDescent="0.25"/>
  <cols>
    <col min="1" max="1" width="1.5703125" customWidth="1"/>
    <col min="2" max="2" width="99" style="28" customWidth="1"/>
    <col min="3" max="3" width="8" style="28" customWidth="1"/>
    <col min="4" max="4" width="17" style="28" customWidth="1"/>
    <col min="5" max="5" width="17.7109375" style="28" customWidth="1"/>
    <col min="6" max="6" width="17.140625" style="28" bestFit="1" customWidth="1"/>
    <col min="7" max="15" width="17.7109375" customWidth="1"/>
    <col min="16" max="16" width="1.42578125" customWidth="1"/>
  </cols>
  <sheetData>
    <row r="1" spans="2:18" ht="35.1" customHeight="1" x14ac:dyDescent="0.25">
      <c r="B1"/>
      <c r="E1" s="347"/>
      <c r="F1" s="347"/>
      <c r="G1" s="28"/>
      <c r="H1" s="347"/>
      <c r="I1" s="347"/>
      <c r="J1" s="28"/>
      <c r="K1" s="28"/>
      <c r="M1" s="28"/>
    </row>
    <row r="2" spans="2:18" ht="35.1" customHeight="1" x14ac:dyDescent="0.25">
      <c r="B2"/>
      <c r="E2" s="347"/>
      <c r="F2" s="347"/>
      <c r="G2" s="28"/>
      <c r="H2" s="347"/>
      <c r="I2" s="347"/>
      <c r="J2" s="28"/>
    </row>
    <row r="3" spans="2:18" ht="35.1" customHeight="1" x14ac:dyDescent="0.25">
      <c r="B3"/>
      <c r="E3" s="347"/>
      <c r="F3" s="347"/>
      <c r="G3" s="28"/>
      <c r="H3" s="347"/>
      <c r="I3" s="347"/>
      <c r="J3" s="28"/>
    </row>
    <row r="4" spans="2:18" ht="30" customHeight="1" x14ac:dyDescent="0.25">
      <c r="B4" s="348" t="s">
        <v>68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2:18" ht="30" customHeight="1" x14ac:dyDescent="0.25">
      <c r="B5"/>
      <c r="F5" s="214"/>
      <c r="G5" s="28"/>
      <c r="H5" s="28"/>
      <c r="I5" s="28"/>
      <c r="J5" s="28"/>
    </row>
    <row r="6" spans="2:18" ht="30" customHeight="1" x14ac:dyDescent="0.3">
      <c r="B6" s="410" t="s">
        <v>69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</row>
    <row r="7" spans="2:18" ht="30" customHeight="1" x14ac:dyDescent="0.3">
      <c r="B7" s="410" t="s">
        <v>71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349"/>
      <c r="Q7" s="349"/>
    </row>
    <row r="8" spans="2:18" ht="30" customHeight="1" x14ac:dyDescent="0.3">
      <c r="B8" s="410" t="s">
        <v>70</v>
      </c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217"/>
      <c r="Q8" s="217"/>
    </row>
    <row r="9" spans="2:18" ht="20.100000000000001" customHeight="1" x14ac:dyDescent="0.3">
      <c r="B9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</row>
    <row r="10" spans="2:18" ht="21.75" x14ac:dyDescent="0.3"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</row>
    <row r="11" spans="2:18" ht="16.5" thickBot="1" x14ac:dyDescent="0.3">
      <c r="B11" s="29"/>
      <c r="D11" s="395" t="s">
        <v>0</v>
      </c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  <row r="12" spans="2:18" ht="32.25" customHeight="1" thickBot="1" x14ac:dyDescent="0.3">
      <c r="B12" s="396"/>
      <c r="C12" s="398" t="s">
        <v>67</v>
      </c>
      <c r="D12" s="401" t="s">
        <v>72</v>
      </c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3"/>
    </row>
    <row r="13" spans="2:18" ht="15" x14ac:dyDescent="0.25">
      <c r="B13" s="397"/>
      <c r="C13" s="408"/>
      <c r="D13" s="413">
        <v>39844</v>
      </c>
      <c r="E13" s="413">
        <v>39872</v>
      </c>
      <c r="F13" s="413">
        <v>39903</v>
      </c>
      <c r="G13" s="413">
        <v>39933</v>
      </c>
      <c r="H13" s="413">
        <v>39964</v>
      </c>
      <c r="I13" s="413">
        <v>39994</v>
      </c>
      <c r="J13" s="411">
        <v>40025</v>
      </c>
      <c r="K13" s="413">
        <v>40056</v>
      </c>
      <c r="L13" s="413">
        <v>40086</v>
      </c>
      <c r="M13" s="413">
        <v>40117</v>
      </c>
      <c r="N13" s="413">
        <v>40147</v>
      </c>
      <c r="O13" s="415">
        <v>40178</v>
      </c>
    </row>
    <row r="14" spans="2:18" thickBot="1" x14ac:dyDescent="0.3">
      <c r="B14" s="397"/>
      <c r="C14" s="409"/>
      <c r="D14" s="414"/>
      <c r="E14" s="414"/>
      <c r="F14" s="414"/>
      <c r="G14" s="414"/>
      <c r="H14" s="414"/>
      <c r="I14" s="414"/>
      <c r="J14" s="412"/>
      <c r="K14" s="414"/>
      <c r="L14" s="414"/>
      <c r="M14" s="414"/>
      <c r="N14" s="414"/>
      <c r="O14" s="416"/>
    </row>
    <row r="15" spans="2:18" s="216" customFormat="1" ht="30" customHeight="1" thickBot="1" x14ac:dyDescent="0.3">
      <c r="B15" s="222" t="s">
        <v>12</v>
      </c>
      <c r="C15" s="271">
        <v>1</v>
      </c>
      <c r="D15" s="275">
        <v>32956391</v>
      </c>
      <c r="E15" s="275">
        <v>32011856</v>
      </c>
      <c r="F15" s="279">
        <v>32402691</v>
      </c>
      <c r="G15" s="275">
        <v>31989532</v>
      </c>
      <c r="H15" s="275">
        <v>34212980</v>
      </c>
      <c r="I15" s="275">
        <v>34361232</v>
      </c>
      <c r="J15" s="275">
        <v>34598444</v>
      </c>
      <c r="K15" s="275">
        <v>35415158</v>
      </c>
      <c r="L15" s="275">
        <v>36005679</v>
      </c>
      <c r="M15" s="275">
        <v>36424887</v>
      </c>
      <c r="N15" s="275">
        <v>37188803</v>
      </c>
      <c r="O15" s="275">
        <v>39099371</v>
      </c>
    </row>
    <row r="16" spans="2:18" s="216" customFormat="1" ht="30" customHeight="1" thickBot="1" x14ac:dyDescent="0.3">
      <c r="B16" s="223" t="s">
        <v>16</v>
      </c>
      <c r="C16" s="273">
        <v>2</v>
      </c>
      <c r="D16" s="275">
        <v>1265991</v>
      </c>
      <c r="E16" s="275">
        <v>1088061</v>
      </c>
      <c r="F16" s="279">
        <v>1067973</v>
      </c>
      <c r="G16" s="275">
        <v>1065826</v>
      </c>
      <c r="H16" s="275">
        <v>1100008</v>
      </c>
      <c r="I16" s="275">
        <v>1077684</v>
      </c>
      <c r="J16" s="275">
        <v>1073124</v>
      </c>
      <c r="K16" s="275">
        <v>982954</v>
      </c>
      <c r="L16" s="275">
        <v>961002</v>
      </c>
      <c r="M16" s="275">
        <v>957862</v>
      </c>
      <c r="N16" s="275">
        <v>1070147</v>
      </c>
      <c r="O16" s="275">
        <v>1062557</v>
      </c>
    </row>
    <row r="17" spans="2:15" s="216" customFormat="1" ht="30" customHeight="1" thickBot="1" x14ac:dyDescent="0.3">
      <c r="B17" s="223" t="s">
        <v>20</v>
      </c>
      <c r="C17" s="273">
        <v>3</v>
      </c>
      <c r="D17" s="275">
        <v>1396290</v>
      </c>
      <c r="E17" s="275">
        <v>1734496</v>
      </c>
      <c r="F17" s="279">
        <v>1156948</v>
      </c>
      <c r="G17" s="275">
        <v>1322390</v>
      </c>
      <c r="H17" s="275">
        <v>1440087</v>
      </c>
      <c r="I17" s="275">
        <v>1593884</v>
      </c>
      <c r="J17" s="275">
        <v>1492110</v>
      </c>
      <c r="K17" s="275">
        <v>1261759</v>
      </c>
      <c r="L17" s="275">
        <v>1488005</v>
      </c>
      <c r="M17" s="275">
        <v>1467524</v>
      </c>
      <c r="N17" s="275">
        <v>1690981</v>
      </c>
      <c r="O17" s="275">
        <v>1676243</v>
      </c>
    </row>
    <row r="18" spans="2:15" s="216" customFormat="1" ht="30" customHeight="1" thickBot="1" x14ac:dyDescent="0.3">
      <c r="B18" s="223" t="s">
        <v>24</v>
      </c>
      <c r="C18" s="273">
        <v>4</v>
      </c>
      <c r="D18" s="276">
        <v>35618672</v>
      </c>
      <c r="E18" s="276">
        <v>34834413</v>
      </c>
      <c r="F18" s="281">
        <v>34627612</v>
      </c>
      <c r="G18" s="275">
        <v>34377748</v>
      </c>
      <c r="H18" s="275">
        <v>36753075</v>
      </c>
      <c r="I18" s="275">
        <v>37032800</v>
      </c>
      <c r="J18" s="275">
        <v>37163678</v>
      </c>
      <c r="K18" s="275">
        <v>37659871</v>
      </c>
      <c r="L18" s="275">
        <v>38454686</v>
      </c>
      <c r="M18" s="275">
        <v>38850273</v>
      </c>
      <c r="N18" s="276">
        <v>39949931</v>
      </c>
      <c r="O18" s="276">
        <v>41838171</v>
      </c>
    </row>
    <row r="19" spans="2:15" s="216" customFormat="1" ht="30" customHeight="1" thickBot="1" x14ac:dyDescent="0.3">
      <c r="B19" s="223" t="s">
        <v>27</v>
      </c>
      <c r="C19" s="273">
        <v>5</v>
      </c>
      <c r="D19" s="276">
        <v>3561867.2</v>
      </c>
      <c r="E19" s="276">
        <v>3483441.3000000003</v>
      </c>
      <c r="F19" s="281">
        <v>3462761.2</v>
      </c>
      <c r="G19" s="275">
        <v>3437774.8000000003</v>
      </c>
      <c r="H19" s="275">
        <v>3675307.5</v>
      </c>
      <c r="I19" s="275">
        <v>3703280</v>
      </c>
      <c r="J19" s="275">
        <v>3716367.8000000003</v>
      </c>
      <c r="K19" s="275">
        <v>3765987.1</v>
      </c>
      <c r="L19" s="275">
        <v>3845468.6</v>
      </c>
      <c r="M19" s="275">
        <v>3885027.3000000003</v>
      </c>
      <c r="N19" s="276">
        <v>3994993.1</v>
      </c>
      <c r="O19" s="276">
        <v>4183817.1</v>
      </c>
    </row>
    <row r="20" spans="2:15" s="216" customFormat="1" ht="30" customHeight="1" thickBot="1" x14ac:dyDescent="0.3">
      <c r="B20" s="223" t="s">
        <v>29</v>
      </c>
      <c r="C20" s="273">
        <v>6</v>
      </c>
      <c r="D20" s="276">
        <v>4152998</v>
      </c>
      <c r="E20" s="276">
        <v>3832792</v>
      </c>
      <c r="F20" s="281">
        <v>4049968</v>
      </c>
      <c r="G20" s="284">
        <v>3975064</v>
      </c>
      <c r="H20" s="275">
        <v>4088414</v>
      </c>
      <c r="I20" s="275">
        <v>4167058</v>
      </c>
      <c r="J20" s="275">
        <v>4144668</v>
      </c>
      <c r="K20" s="275">
        <v>4289317</v>
      </c>
      <c r="L20" s="275">
        <v>4232000</v>
      </c>
      <c r="M20" s="283">
        <v>4622674</v>
      </c>
      <c r="N20" s="276">
        <v>4821487</v>
      </c>
      <c r="O20" s="276">
        <v>4789947</v>
      </c>
    </row>
    <row r="21" spans="2:15" s="216" customFormat="1" ht="30" customHeight="1" thickBot="1" x14ac:dyDescent="0.3">
      <c r="B21" s="223" t="s">
        <v>33</v>
      </c>
      <c r="C21" s="273">
        <v>7</v>
      </c>
      <c r="D21" s="275">
        <v>388857</v>
      </c>
      <c r="E21" s="275">
        <v>366363</v>
      </c>
      <c r="F21" s="279">
        <v>380201</v>
      </c>
      <c r="G21" s="275">
        <v>387528</v>
      </c>
      <c r="H21" s="275">
        <v>398731</v>
      </c>
      <c r="I21" s="275">
        <v>376600</v>
      </c>
      <c r="J21" s="275">
        <v>410451</v>
      </c>
      <c r="K21" s="275">
        <v>406820</v>
      </c>
      <c r="L21" s="275">
        <v>389110</v>
      </c>
      <c r="M21" s="275">
        <v>382784</v>
      </c>
      <c r="N21" s="275">
        <v>414424</v>
      </c>
      <c r="O21" s="275">
        <v>456806</v>
      </c>
    </row>
    <row r="22" spans="2:15" s="216" customFormat="1" ht="30" customHeight="1" thickBot="1" x14ac:dyDescent="0.3">
      <c r="B22" s="223" t="s">
        <v>37</v>
      </c>
      <c r="C22" s="273">
        <v>8</v>
      </c>
      <c r="D22" s="275">
        <v>127899</v>
      </c>
      <c r="E22" s="275">
        <v>127067</v>
      </c>
      <c r="F22" s="279">
        <v>211190</v>
      </c>
      <c r="G22" s="275">
        <v>62094</v>
      </c>
      <c r="H22" s="275">
        <v>65871</v>
      </c>
      <c r="I22" s="275">
        <v>87443</v>
      </c>
      <c r="J22" s="275">
        <v>99524</v>
      </c>
      <c r="K22" s="275">
        <v>37058</v>
      </c>
      <c r="L22" s="275">
        <v>38053</v>
      </c>
      <c r="M22" s="275">
        <v>151899</v>
      </c>
      <c r="N22" s="275">
        <v>464985</v>
      </c>
      <c r="O22" s="275">
        <v>411616</v>
      </c>
    </row>
    <row r="23" spans="2:15" s="216" customFormat="1" ht="30" customHeight="1" thickBot="1" x14ac:dyDescent="0.3">
      <c r="B23" s="223" t="s">
        <v>40</v>
      </c>
      <c r="C23" s="273">
        <v>9</v>
      </c>
      <c r="D23" s="275">
        <v>171323</v>
      </c>
      <c r="E23" s="275">
        <v>130048</v>
      </c>
      <c r="F23" s="279">
        <v>138988</v>
      </c>
      <c r="G23" s="275">
        <v>117588</v>
      </c>
      <c r="H23" s="275">
        <v>135621</v>
      </c>
      <c r="I23" s="275">
        <v>109148</v>
      </c>
      <c r="J23" s="275">
        <v>122507</v>
      </c>
      <c r="K23" s="275">
        <v>196678</v>
      </c>
      <c r="L23" s="275">
        <v>274946</v>
      </c>
      <c r="M23" s="275">
        <v>279805</v>
      </c>
      <c r="N23" s="275">
        <v>0</v>
      </c>
      <c r="O23" s="275">
        <v>0</v>
      </c>
    </row>
    <row r="24" spans="2:15" s="216" customFormat="1" ht="30" customHeight="1" thickBot="1" x14ac:dyDescent="0.3">
      <c r="B24" s="223" t="s">
        <v>43</v>
      </c>
      <c r="C24" s="273">
        <v>10</v>
      </c>
      <c r="D24" s="275">
        <v>796232</v>
      </c>
      <c r="E24" s="275">
        <v>868829</v>
      </c>
      <c r="F24" s="279">
        <v>977659</v>
      </c>
      <c r="G24" s="275">
        <v>1042320</v>
      </c>
      <c r="H24" s="275">
        <v>1149285</v>
      </c>
      <c r="I24" s="275">
        <v>1329514</v>
      </c>
      <c r="J24" s="275">
        <v>1372246</v>
      </c>
      <c r="K24" s="275">
        <v>1448714</v>
      </c>
      <c r="L24" s="275">
        <v>1502884</v>
      </c>
      <c r="M24" s="275">
        <v>1495066</v>
      </c>
      <c r="N24" s="275">
        <v>1544719</v>
      </c>
      <c r="O24" s="275">
        <v>1528433</v>
      </c>
    </row>
    <row r="25" spans="2:15" s="216" customFormat="1" ht="30" customHeight="1" thickBot="1" x14ac:dyDescent="0.3">
      <c r="B25" s="223" t="s">
        <v>46</v>
      </c>
      <c r="C25" s="273">
        <v>11</v>
      </c>
      <c r="D25" s="275">
        <v>1710773</v>
      </c>
      <c r="E25" s="275">
        <v>1451434</v>
      </c>
      <c r="F25" s="279">
        <v>1303933</v>
      </c>
      <c r="G25" s="275">
        <v>1413206</v>
      </c>
      <c r="H25" s="275">
        <v>1313310</v>
      </c>
      <c r="I25" s="275">
        <v>1436886</v>
      </c>
      <c r="J25" s="275">
        <v>1286415</v>
      </c>
      <c r="K25" s="275">
        <v>1398123</v>
      </c>
      <c r="L25" s="275">
        <v>1178352</v>
      </c>
      <c r="M25" s="275">
        <v>1292946</v>
      </c>
      <c r="N25" s="275">
        <v>1334957</v>
      </c>
      <c r="O25" s="275">
        <v>1349476</v>
      </c>
    </row>
    <row r="26" spans="2:15" s="216" customFormat="1" ht="30" customHeight="1" thickBot="1" x14ac:dyDescent="0.3">
      <c r="B26" s="223" t="s">
        <v>49</v>
      </c>
      <c r="C26" s="273">
        <v>12</v>
      </c>
      <c r="D26" s="275" t="s">
        <v>50</v>
      </c>
      <c r="E26" s="275">
        <v>681218</v>
      </c>
      <c r="F26" s="279">
        <v>706545</v>
      </c>
      <c r="G26" s="275">
        <v>680375</v>
      </c>
      <c r="H26" s="282">
        <v>668310</v>
      </c>
      <c r="I26" s="275">
        <v>598285</v>
      </c>
      <c r="J26" s="275">
        <v>646485</v>
      </c>
      <c r="K26" s="275">
        <v>516440</v>
      </c>
      <c r="L26" s="275">
        <v>584301</v>
      </c>
      <c r="M26" s="275">
        <v>692783</v>
      </c>
      <c r="N26" s="275">
        <v>705606</v>
      </c>
      <c r="O26" s="275">
        <v>746900</v>
      </c>
    </row>
    <row r="27" spans="2:15" s="216" customFormat="1" ht="30" customHeight="1" thickBot="1" x14ac:dyDescent="0.3">
      <c r="B27" s="223" t="s">
        <v>52</v>
      </c>
      <c r="C27" s="273">
        <v>13</v>
      </c>
      <c r="D27" s="275">
        <v>13116</v>
      </c>
      <c r="E27" s="275">
        <v>13116</v>
      </c>
      <c r="F27" s="279">
        <v>13116</v>
      </c>
      <c r="G27" s="275">
        <v>11166</v>
      </c>
      <c r="H27" s="282">
        <v>11166</v>
      </c>
      <c r="I27" s="275">
        <v>11166</v>
      </c>
      <c r="J27" s="275">
        <v>10701</v>
      </c>
      <c r="K27" s="275">
        <v>9966</v>
      </c>
      <c r="L27" s="275">
        <v>9966</v>
      </c>
      <c r="M27" s="275">
        <v>9966</v>
      </c>
      <c r="N27" s="275">
        <v>9966</v>
      </c>
      <c r="O27" s="275">
        <v>9966</v>
      </c>
    </row>
    <row r="28" spans="2:15" s="216" customFormat="1" ht="30" customHeight="1" thickBot="1" x14ac:dyDescent="0.3">
      <c r="B28" s="223" t="s">
        <v>55</v>
      </c>
      <c r="C28" s="273">
        <v>14</v>
      </c>
      <c r="D28" s="275">
        <v>0</v>
      </c>
      <c r="E28" s="275">
        <v>0</v>
      </c>
      <c r="F28" s="279">
        <v>0</v>
      </c>
      <c r="G28" s="275">
        <v>0</v>
      </c>
      <c r="H28" s="275">
        <v>0</v>
      </c>
      <c r="I28" s="275">
        <v>16667</v>
      </c>
      <c r="J28" s="275">
        <v>20000</v>
      </c>
      <c r="K28" s="275">
        <v>20000</v>
      </c>
      <c r="L28" s="275">
        <v>20000</v>
      </c>
      <c r="M28" s="275">
        <v>24839</v>
      </c>
      <c r="N28" s="275">
        <v>50000</v>
      </c>
      <c r="O28" s="275">
        <v>50000</v>
      </c>
    </row>
    <row r="29" spans="2:15" s="216" customFormat="1" ht="30" customHeight="1" thickBot="1" x14ac:dyDescent="0.3">
      <c r="B29" s="223" t="s">
        <v>51</v>
      </c>
      <c r="C29" s="274"/>
      <c r="D29" s="277"/>
      <c r="E29" s="277"/>
      <c r="F29" s="278"/>
      <c r="G29" s="275">
        <v>0</v>
      </c>
      <c r="H29" s="275">
        <v>0</v>
      </c>
      <c r="I29" s="275">
        <v>0</v>
      </c>
      <c r="J29" s="275">
        <v>0</v>
      </c>
      <c r="K29" s="275">
        <v>0</v>
      </c>
      <c r="L29" s="275">
        <v>0</v>
      </c>
      <c r="M29" s="286"/>
      <c r="N29" s="287"/>
      <c r="O29" s="287"/>
    </row>
    <row r="30" spans="2:15" s="216" customFormat="1" ht="30" customHeight="1" thickBot="1" x14ac:dyDescent="0.3">
      <c r="B30" s="223" t="s">
        <v>58</v>
      </c>
      <c r="C30" s="273">
        <v>15</v>
      </c>
      <c r="D30" s="275">
        <v>5000</v>
      </c>
      <c r="E30" s="275">
        <v>0</v>
      </c>
      <c r="F30" s="279">
        <v>0</v>
      </c>
      <c r="G30" s="275">
        <v>0</v>
      </c>
      <c r="H30" s="275">
        <v>0</v>
      </c>
      <c r="I30" s="275">
        <v>0</v>
      </c>
      <c r="J30" s="275">
        <v>0</v>
      </c>
      <c r="K30" s="275">
        <v>0</v>
      </c>
      <c r="L30" s="275">
        <v>0</v>
      </c>
      <c r="M30" s="275">
        <v>0</v>
      </c>
      <c r="N30" s="275">
        <v>0</v>
      </c>
      <c r="O30" s="275">
        <v>10452</v>
      </c>
    </row>
    <row r="31" spans="2:15" s="216" customFormat="1" ht="30" customHeight="1" thickBot="1" x14ac:dyDescent="0.3">
      <c r="B31" s="223" t="s">
        <v>56</v>
      </c>
      <c r="C31" s="274"/>
      <c r="D31" s="277"/>
      <c r="E31" s="278"/>
      <c r="F31" s="278"/>
      <c r="G31" s="275">
        <v>0</v>
      </c>
      <c r="H31" s="275">
        <v>0</v>
      </c>
      <c r="I31" s="275">
        <v>0</v>
      </c>
      <c r="J31" s="275">
        <v>0</v>
      </c>
      <c r="K31" s="275">
        <v>0</v>
      </c>
      <c r="L31" s="275">
        <v>0</v>
      </c>
      <c r="M31" s="286"/>
      <c r="N31" s="287"/>
      <c r="O31" s="287"/>
    </row>
    <row r="32" spans="2:15" s="216" customFormat="1" ht="30" customHeight="1" thickBot="1" x14ac:dyDescent="0.3">
      <c r="B32" s="223" t="s">
        <v>57</v>
      </c>
      <c r="C32" s="274"/>
      <c r="D32" s="277"/>
      <c r="E32" s="277"/>
      <c r="F32" s="278"/>
      <c r="G32" s="275">
        <v>0</v>
      </c>
      <c r="H32" s="275">
        <v>0</v>
      </c>
      <c r="I32" s="275">
        <v>0</v>
      </c>
      <c r="J32" s="275">
        <v>0</v>
      </c>
      <c r="K32" s="275">
        <v>0</v>
      </c>
      <c r="L32" s="275">
        <v>0</v>
      </c>
      <c r="M32" s="286"/>
      <c r="N32" s="287"/>
      <c r="O32" s="287"/>
    </row>
    <row r="33" spans="2:15" s="216" customFormat="1" ht="30" customHeight="1" thickBot="1" x14ac:dyDescent="0.3">
      <c r="B33" s="223" t="s">
        <v>59</v>
      </c>
      <c r="C33" s="274"/>
      <c r="D33" s="277"/>
      <c r="E33" s="277"/>
      <c r="F33" s="278"/>
      <c r="G33" s="275">
        <v>0</v>
      </c>
      <c r="H33" s="275">
        <v>0</v>
      </c>
      <c r="I33" s="275">
        <v>0</v>
      </c>
      <c r="J33" s="275">
        <v>0</v>
      </c>
      <c r="K33" s="275">
        <v>0</v>
      </c>
      <c r="L33" s="275">
        <v>0</v>
      </c>
      <c r="M33" s="286"/>
      <c r="N33" s="287"/>
      <c r="O33" s="287"/>
    </row>
    <row r="34" spans="2:15" s="216" customFormat="1" ht="30" customHeight="1" thickBot="1" x14ac:dyDescent="0.3">
      <c r="B34" s="223" t="s">
        <v>64</v>
      </c>
      <c r="C34" s="273">
        <v>16</v>
      </c>
      <c r="D34" s="275">
        <v>269667</v>
      </c>
      <c r="E34" s="275">
        <v>194717</v>
      </c>
      <c r="F34" s="275">
        <v>318336</v>
      </c>
      <c r="G34" s="272">
        <v>260787</v>
      </c>
      <c r="H34" s="275">
        <v>346120</v>
      </c>
      <c r="I34" s="275">
        <v>201349</v>
      </c>
      <c r="J34" s="275">
        <v>176339</v>
      </c>
      <c r="K34" s="275">
        <v>255518</v>
      </c>
      <c r="L34" s="275">
        <v>234388</v>
      </c>
      <c r="M34" s="275">
        <v>292586</v>
      </c>
      <c r="N34" s="275">
        <v>296830</v>
      </c>
      <c r="O34" s="275">
        <v>226298</v>
      </c>
    </row>
    <row r="35" spans="2:15" s="216" customFormat="1" ht="30" customHeight="1" thickBot="1" x14ac:dyDescent="0.3">
      <c r="B35" s="223" t="s">
        <v>65</v>
      </c>
      <c r="C35" s="273">
        <v>17</v>
      </c>
      <c r="D35" s="276">
        <v>591130.79999999981</v>
      </c>
      <c r="E35" s="276">
        <v>349350.69999999972</v>
      </c>
      <c r="F35" s="276">
        <v>587206.79999999981</v>
      </c>
      <c r="G35" s="272">
        <v>537289.19999999972</v>
      </c>
      <c r="H35" s="275">
        <v>413106.5</v>
      </c>
      <c r="I35" s="275">
        <v>463778</v>
      </c>
      <c r="J35" s="275">
        <v>428300.19999999972</v>
      </c>
      <c r="K35" s="275">
        <v>523329.89999999991</v>
      </c>
      <c r="L35" s="275">
        <v>386531.39999999991</v>
      </c>
      <c r="M35" s="275">
        <v>737646.69999999972</v>
      </c>
      <c r="N35" s="276">
        <v>826493.89999999991</v>
      </c>
      <c r="O35" s="276">
        <v>606129.89999999991</v>
      </c>
    </row>
    <row r="36" spans="2:15" ht="42.75" customHeight="1" thickBot="1" x14ac:dyDescent="0.35">
      <c r="B36" s="224" t="s">
        <v>66</v>
      </c>
      <c r="C36" s="285">
        <v>18</v>
      </c>
      <c r="D36" s="280">
        <v>0</v>
      </c>
      <c r="E36" s="280">
        <v>0</v>
      </c>
      <c r="F36" s="280">
        <v>0</v>
      </c>
      <c r="G36" s="275">
        <v>0</v>
      </c>
      <c r="H36" s="275">
        <v>0</v>
      </c>
      <c r="I36" s="275">
        <v>0</v>
      </c>
      <c r="J36" s="275">
        <v>0</v>
      </c>
      <c r="K36" s="275">
        <v>0</v>
      </c>
      <c r="L36" s="275">
        <v>0</v>
      </c>
      <c r="M36" s="275">
        <v>0</v>
      </c>
      <c r="N36" s="280">
        <v>0</v>
      </c>
      <c r="O36" s="280">
        <v>0</v>
      </c>
    </row>
    <row r="37" spans="2:15" x14ac:dyDescent="0.25">
      <c r="G37" s="28"/>
      <c r="H37" s="28"/>
      <c r="I37" s="28"/>
      <c r="J37" s="28"/>
      <c r="K37" s="28"/>
      <c r="L37" s="28"/>
      <c r="M37" s="28"/>
      <c r="N37" s="28"/>
      <c r="O37" s="28"/>
    </row>
  </sheetData>
  <mergeCells count="24">
    <mergeCell ref="N13:N14"/>
    <mergeCell ref="O13:O14"/>
    <mergeCell ref="D13:D14"/>
    <mergeCell ref="E13:E14"/>
    <mergeCell ref="F13:F14"/>
    <mergeCell ref="G13:G14"/>
    <mergeCell ref="H13:H14"/>
    <mergeCell ref="I13:I14"/>
    <mergeCell ref="D12:O12"/>
    <mergeCell ref="D11:O11"/>
    <mergeCell ref="C12:C14"/>
    <mergeCell ref="E1:E3"/>
    <mergeCell ref="F1:F3"/>
    <mergeCell ref="H1:I3"/>
    <mergeCell ref="B4:Q4"/>
    <mergeCell ref="B6:Q6"/>
    <mergeCell ref="B12:B14"/>
    <mergeCell ref="B8:O8"/>
    <mergeCell ref="B7:O7"/>
    <mergeCell ref="P7:Q7"/>
    <mergeCell ref="J13:J14"/>
    <mergeCell ref="K13:K14"/>
    <mergeCell ref="L13:L14"/>
    <mergeCell ref="M13:M14"/>
  </mergeCells>
  <pageMargins left="0.18" right="0.15748031496063" top="0.35433070866141703" bottom="0.46" header="0.23622047244094499" footer="0.31496062992126"/>
  <pageSetup scale="40" orientation="landscape" r:id="rId1"/>
  <headerFooter>
    <oddFooter>&amp;L&amp;F_x000D_&amp;1#&amp;"Calibri"&amp;10&amp;K000000 Office Use Only&amp;R&amp;P  of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5</xdr:col>
                <xdr:colOff>66675</xdr:colOff>
                <xdr:row>0</xdr:row>
                <xdr:rowOff>266700</xdr:rowOff>
              </from>
              <to>
                <xdr:col>6</xdr:col>
                <xdr:colOff>904875</xdr:colOff>
                <xdr:row>3</xdr:row>
                <xdr:rowOff>133350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15</vt:i4>
      </vt:variant>
    </vt:vector>
  </HeadingPairs>
  <TitlesOfParts>
    <vt:vector size="37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'2011'!Print_Area</vt:lpstr>
      <vt:lpstr>'2014'!Print_Area</vt:lpstr>
      <vt:lpstr>'2015'!Print_Area</vt:lpstr>
      <vt:lpstr>'2019'!Print_Area</vt:lpstr>
      <vt:lpstr>'2020'!Print_Area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2022-05-30T09:50:59Z</cp:lastPrinted>
  <dcterms:created xsi:type="dcterms:W3CDTF">2009-09-29T13:10:53Z</dcterms:created>
  <dcterms:modified xsi:type="dcterms:W3CDTF">2024-09-03T09:57:52Z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2021-11-18T11:03:38Z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7be23e62-7efa-48ed-bdcf-49b194d1ca08</vt:lpwstr>
  </property>
  <property fmtid="{D5CDD505-2E9C-101B-9397-08002B2CF9AE}" pid="8" name="MSIP_Label_bb29788d-7490-4074-bccc-82a151f1609d_ContentBits">
    <vt:lpwstr>0</vt:lpwstr>
  </property>
</Properties>
</file>