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BAED841C-859E-4BA2-981E-0A038FA72F8B}" xr6:coauthVersionLast="47" xr6:coauthVersionMax="47" xr10:uidLastSave="{00000000-0000-0000-0000-000000000000}"/>
  <bookViews>
    <workbookView xWindow="22932" yWindow="4848" windowWidth="23256" windowHeight="12456" xr2:uid="{00000000-000D-0000-FFFF-FFFF00000000}"/>
  </bookViews>
  <sheets>
    <sheet name="2021 Basel III DSIBs " sheetId="27" r:id="rId1"/>
  </sheets>
  <definedNames>
    <definedName name="_xlnm.Print_Area" localSheetId="0">'2021 Basel III DSIBs '!$A$1:$H$103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8" i="27" l="1"/>
  <c r="D80" i="27" s="1"/>
  <c r="E78" i="27"/>
  <c r="E80" i="27" s="1"/>
  <c r="F78" i="27"/>
  <c r="F80" i="27" s="1"/>
  <c r="G78" i="27"/>
  <c r="G80" i="27" s="1"/>
  <c r="G21" i="27" l="1"/>
  <c r="G34" i="27"/>
  <c r="G47" i="27"/>
  <c r="G59" i="27"/>
  <c r="G63" i="27"/>
  <c r="G74" i="27"/>
  <c r="G35" i="27" l="1"/>
  <c r="G82" i="27"/>
  <c r="G89" i="27"/>
  <c r="G90" i="27"/>
  <c r="G64" i="27"/>
  <c r="G85" i="27" s="1"/>
  <c r="G48" i="27"/>
  <c r="G49" i="27" s="1"/>
  <c r="G66" i="27" l="1"/>
  <c r="G88" i="27" s="1"/>
  <c r="G94" i="27"/>
  <c r="G84" i="27"/>
  <c r="D63" i="27" l="1"/>
  <c r="E74" i="27"/>
  <c r="E63" i="27"/>
  <c r="E59" i="27"/>
  <c r="E47" i="27"/>
  <c r="E34" i="27"/>
  <c r="E21" i="27"/>
  <c r="D21" i="27" l="1"/>
  <c r="E35" i="27"/>
  <c r="E82" i="27" s="1"/>
  <c r="E64" i="27"/>
  <c r="E85" i="27" s="1"/>
  <c r="E89" i="27"/>
  <c r="E90" i="27"/>
  <c r="D34" i="27"/>
  <c r="F21" i="27"/>
  <c r="F47" i="27"/>
  <c r="F63" i="27"/>
  <c r="F74" i="27"/>
  <c r="F89" i="27" s="1"/>
  <c r="D47" i="27"/>
  <c r="D74" i="27"/>
  <c r="F34" i="27"/>
  <c r="D59" i="27"/>
  <c r="D64" i="27" s="1"/>
  <c r="F59" i="27"/>
  <c r="E48" i="27"/>
  <c r="D85" i="27" l="1"/>
  <c r="D48" i="27"/>
  <c r="F64" i="27"/>
  <c r="E49" i="27"/>
  <c r="E84" i="27" s="1"/>
  <c r="F85" i="27"/>
  <c r="D35" i="27"/>
  <c r="D82" i="27" s="1"/>
  <c r="D89" i="27"/>
  <c r="F48" i="27"/>
  <c r="F35" i="27"/>
  <c r="F90" i="27"/>
  <c r="D90" i="27"/>
  <c r="D49" i="27" l="1"/>
  <c r="D66" i="27" s="1"/>
  <c r="D88" i="27" s="1"/>
  <c r="E66" i="27"/>
  <c r="E88" i="27" s="1"/>
  <c r="E94" i="27"/>
  <c r="F49" i="27"/>
  <c r="F84" i="27" s="1"/>
  <c r="F82" i="27"/>
  <c r="D94" i="27"/>
  <c r="D84" i="27"/>
  <c r="F94" i="27" l="1"/>
  <c r="F66" i="27"/>
  <c r="F88" i="27" s="1"/>
</calcChain>
</file>

<file path=xl/sharedStrings.xml><?xml version="1.0" encoding="utf-8"?>
<sst xmlns="http://schemas.openxmlformats.org/spreadsheetml/2006/main" count="84" uniqueCount="81">
  <si>
    <t>OF WHICH:</t>
  </si>
  <si>
    <t>NAMIBIAN BANKING INDUSTRY</t>
  </si>
  <si>
    <t>OTHER CAPITAL MEASURES</t>
  </si>
  <si>
    <t>Line  no.</t>
  </si>
  <si>
    <t xml:space="preserve">CONSTITUENTS OF CAPITAL </t>
  </si>
  <si>
    <t>COMMON EQUITY TIER 1 CAPITAL (CET1)</t>
  </si>
  <si>
    <t>Ordinary shares (Paid-Up Equity Capital) issued by banks</t>
  </si>
  <si>
    <t>Share premium resulting from the issue of Ordinary shares included included in CET 1</t>
  </si>
  <si>
    <t>Retained earnings after deducting any interim audited loss or final dividend which have been declared by the board of the bank on any class of shares</t>
  </si>
  <si>
    <t>Accumulated other comprehensive income and other disclosed reserves , excluding revaluation of surplus on land and building assets</t>
  </si>
  <si>
    <t>Current year's interim profits that satisfy all conditions set out in paragraph 10.1 (e) of BID-5A</t>
  </si>
  <si>
    <t>Ordinary shares issued by consolidated subsidiaries of the bank and held by the third  parties that meet the criteria for inclusion in the CET 1 Capital</t>
  </si>
  <si>
    <t>Regulatory adjustments applied in the calculation of CET 1 Capital due to capital shortfall on AT1 and Tier 2 capital</t>
  </si>
  <si>
    <t>Sub total of CET 1 Capital ( sum of line item 1 to item 7)</t>
  </si>
  <si>
    <t>Regulatory adjustments/Deduction</t>
  </si>
  <si>
    <t>Deduct: Goodwill and other intangibles (except mortgage servicing rights)</t>
  </si>
  <si>
    <t>Deduct: Deferred tax assets</t>
  </si>
  <si>
    <t>Deduct: Cash flow hedge reserves</t>
  </si>
  <si>
    <t>Deduct: Gain on sale related to securitization transactions (deecognise any increase in equity capital resulting from securitization transaction, such as that associated with expected future margin income resulting in a gain on sale)</t>
  </si>
  <si>
    <t>Deduct: Cumulative gains and losses due to change in own credit risk on fair valued financial liabilities</t>
  </si>
  <si>
    <t>Deduct: Defined benefit pension fund assets and liabilities</t>
  </si>
  <si>
    <t>Deduct: Investment in own shares(Treasury stock)</t>
  </si>
  <si>
    <t>Deduct: Reciprocal cross holdings in the capital of banking, financial and insurance entities</t>
  </si>
  <si>
    <t>Deduct: Investment in the capital of banking, financial and insurance entities that are outside the  scope of regulatory consolidation and where the bank does not own 20% or more of the issued common share capital of the entity</t>
  </si>
  <si>
    <t xml:space="preserve">Deduct: Significant investment in the capital of banking, financial and insurance that are outside the scope of regulatory consolidation </t>
  </si>
  <si>
    <t>Deduct:  Threshold deductions</t>
  </si>
  <si>
    <t>Sub total of Regulatory adjustments/Deduction Line item 9 to 19)</t>
  </si>
  <si>
    <t>NET Total CET 1 Capital Line item 8 Less line item 20)</t>
  </si>
  <si>
    <t>ADDITIONAL TIER 1 CAPITAL (AT 1) INSTRUMENTS</t>
  </si>
  <si>
    <t>Instrument issued by the bank that meets the criteria for inclusion in Additional Tier 1 Capital (and are not included in Common Equity Tier 1 Capital)</t>
  </si>
  <si>
    <t xml:space="preserve">Share premium resulting from the issue of instruments included in Additional Tier 1 Capital </t>
  </si>
  <si>
    <t>Instrument issued by consolidated subsidiaries of the bank and held by the third parties that meets the criteria for inclusion in Additional Tier 1 Capital and are not included in Common Equity Tier 1 Capital</t>
  </si>
  <si>
    <t>Regulatory adjustments applied in the calculation of Additional Tier 1 Capital</t>
  </si>
  <si>
    <t>Sub total of Additional Tier 1 Capital (AT 1) (Sum of line item 22 to 25 )</t>
  </si>
  <si>
    <t>Deduct: Investment in own shares not meeting the  criteria for CET1 capital</t>
  </si>
  <si>
    <t>Deduct: Investment in the capital of banking, financial and insurance entities that are out side the scope of  regulatory consolidation and where the bank does not own 20% or more of issued common capital of the entity (that does not meet criteria CET 1 capital)</t>
  </si>
  <si>
    <t xml:space="preserve">Deduct 50% of securitization exposure where the applicable risk weight has not been applied </t>
  </si>
  <si>
    <t>Sub total of Regulatory adjustments/Deduction Line item 27 to 29)</t>
  </si>
  <si>
    <t xml:space="preserve">NET Total Additional Tier 1 Capital (Line item 26 Less line item 30) </t>
  </si>
  <si>
    <t>TOTAL ELIGIBLE TIER 1 CAPITAL (the sum of item 21 and item 31 )</t>
  </si>
  <si>
    <t>TIER 2 CAPITAL INSTRUMENTS</t>
  </si>
  <si>
    <t>Instruments issued by the bank that meet the criteria for inclusion in Tier 2 Capital  and (are not included in Tier 1 capital)</t>
  </si>
  <si>
    <t>Share premium (Stock surplus) resulting from the issue of instruments included in Tier 2 capital</t>
  </si>
  <si>
    <t>Instrument issued by consolidated subsidiaries of the bank and held by the third parties that meets the criteria for inclusion in tier 2 capital and are not included in tier 1 capital</t>
  </si>
  <si>
    <t>Certain loan loss provisions as specified in Section 10 of BID-5A</t>
  </si>
  <si>
    <t xml:space="preserve">Unaudited interim profits (will be phased out over a period of five years from the implementation date of Basel III starting early 2019) </t>
  </si>
  <si>
    <t>Surplus arising from revaluation of land building that meet conditions explained  in Section 10 (f) of BID-5A</t>
  </si>
  <si>
    <t>Regulatory adjustments applied in the calculation of Tier 2 capital (further clarity is given in Section 11 &amp; 12 of BID-5A)</t>
  </si>
  <si>
    <t>Sub total Tier 2 Capital (Sum of line item 33 to 39)</t>
  </si>
  <si>
    <t>Deduct any other deductible items that do not meet criteria for CET1 and for AT 1</t>
  </si>
  <si>
    <t>Sub total of Regulatory adjustments/Deduction Line item 41 to 42)</t>
  </si>
  <si>
    <t>NET total Tier 2 Capital (Line item 40 Less 43)</t>
  </si>
  <si>
    <t>TOTAL ELIGIBLE CAPITAL ( the sum of item 32 and 44)</t>
  </si>
  <si>
    <t xml:space="preserve">Capital Conservation buffer amount </t>
  </si>
  <si>
    <t>COMPUTATION OF RISK-WEIGHTED ASSETS</t>
  </si>
  <si>
    <t>1. Credit Risk: Standardized Approach (including RW equivalent for Off-balance sheet exposures)</t>
  </si>
  <si>
    <t>Total Risk-weighted Amount for Credit Risk</t>
  </si>
  <si>
    <r>
      <t>2. Operational Risk (</t>
    </r>
    <r>
      <rPr>
        <b/>
        <sz val="10"/>
        <rFont val="Univers"/>
        <family val="2"/>
      </rPr>
      <t>see Note 5</t>
    </r>
    <r>
      <rPr>
        <b/>
        <sz val="10"/>
        <rFont val="Univers"/>
        <family val="2"/>
      </rPr>
      <t>):</t>
    </r>
  </si>
  <si>
    <t>2(a). Basic Indicator Approach: Calibrated risk-weighted amount</t>
  </si>
  <si>
    <t>2(b). The Standardized Approach: Calibrated risk-weighted amount</t>
  </si>
  <si>
    <t>Total Calibrated Risk-weighted Amount for Operational Risk</t>
  </si>
  <si>
    <t>3. Market risk: Standardized Approach</t>
  </si>
  <si>
    <t>Calibrated Risk-weighted Amount for Market Risk</t>
  </si>
  <si>
    <t>AGGREGATE RISK-WEIGHTED ASSETS (sum of line items 47; 50; and 51)</t>
  </si>
  <si>
    <t>TOTAL ELIGIBLE CAPITAL RATIO (the sum of item 45 divided by line item 52) (Minimum of 10.0%)</t>
  </si>
  <si>
    <t>CET 1 Capital Ratio (line item 21 divided by line item 52) (Minimum of 6%)</t>
  </si>
  <si>
    <t>Additional Tier 1 Capital Ratio (line item 31 divided by line item 52) (Maximum of 1.5%)</t>
  </si>
  <si>
    <t>Eligible Tier 1 Capital Ratio (Line item 32 divided by line item 52) (Minimum of 7.5%)</t>
  </si>
  <si>
    <t>Tier 2 Capital Ratio (Line item 44 divided by line item 52) (Maximum of 2.5%)</t>
  </si>
  <si>
    <t>ADDITIONAL CAPITAL BUFFERS AS MAY BE SPECIFIED BY THE REGULATOR FROM TIME TO TIME</t>
  </si>
  <si>
    <t xml:space="preserve">Total risk-weighted capital ratio (including additional capital buffer specified) </t>
  </si>
  <si>
    <t>Capital conservation buffer Ratio (Line item 52 divided by line item 46) (Commence at 0.625% to reach final level of 2.5%)</t>
  </si>
  <si>
    <t>Counter Cyclical Buffer (2.5% of aggregated risk-weighted assets)</t>
  </si>
  <si>
    <t>Gross Assets (total assets plus general and specific provisions and off-balance sheet exposures)</t>
  </si>
  <si>
    <t>TIER 1 LEVERAGE RATIO  (line item 32 divided by line item 61) (Minimum of 6%)</t>
  </si>
  <si>
    <t xml:space="preserve">Note 1: All banking institutions shall treat and report unaudited profits in accordance with section  as per section 11.1 of  BID-5A. </t>
  </si>
  <si>
    <t xml:space="preserve">Note 2: The sum of the eligible Tier 2  shall not exceed  25% of Tier  1 capital. </t>
  </si>
  <si>
    <t>Note 3 Deduct 50% from Tier 1 capital and 50% from Tier 2 capital if the applicable risk-weight for securitization is not applied</t>
  </si>
  <si>
    <t>Note 4: The countercyclical buffer will be determined and pre-anounced by the national authority from time to time</t>
  </si>
  <si>
    <t xml:space="preserve"> COMPUTATION OF CAPITAL BASE  BASEL III</t>
  </si>
  <si>
    <t>QUARTERLY FIGURES FOR THE YEAR 2021 (N$ '000)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</si>
</sst>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 * #,##0.00_ ;_ * \-#,##0.00_ ;_ * &quot;-&quot;??_ ;_ @_ "/>
    <numFmt numFmtId="167" formatCode="0.0%"/>
    <numFmt numFmtId="169" formatCode="#,##0_ ;\-#,##0\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Univers"/>
      <family val="2"/>
    </font>
    <font>
      <b/>
      <sz val="10"/>
      <name val="Univers"/>
      <family val="2"/>
    </font>
    <font>
      <sz val="10"/>
      <name val="Univers"/>
      <family val="2"/>
    </font>
    <font>
      <b/>
      <sz val="8"/>
      <name val="Univers"/>
      <family val="2"/>
    </font>
    <font>
      <sz val="8"/>
      <name val="Univers"/>
      <family val="2"/>
    </font>
    <font>
      <sz val="10"/>
      <name val="Arial"/>
      <family val="2"/>
    </font>
    <font>
      <sz val="8"/>
      <name val="Garamond"/>
      <family val="1"/>
    </font>
    <font>
      <sz val="12"/>
      <name val="Frutiger 45 Light"/>
      <family val="2"/>
    </font>
    <font>
      <i/>
      <sz val="12"/>
      <name val="Frutiger 45 Light"/>
      <family val="2"/>
    </font>
    <font>
      <b/>
      <sz val="14"/>
      <name val="Frutiger 87ExtraBlackCn"/>
      <family val="2"/>
    </font>
    <font>
      <b/>
      <i/>
      <sz val="12"/>
      <name val="Frutiger 45 Light"/>
      <family val="2"/>
    </font>
    <font>
      <b/>
      <sz val="12"/>
      <name val="Frutiger 45 Light"/>
      <family val="2"/>
    </font>
    <font>
      <sz val="10"/>
      <name val="Frutige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2" fillId="0" borderId="0"/>
    <xf numFmtId="0" fontId="13" fillId="0" borderId="12">
      <alignment horizontal="center"/>
    </xf>
    <xf numFmtId="0" fontId="14" fillId="0" borderId="7">
      <alignment horizontal="left" vertical="center" wrapText="1"/>
    </xf>
    <xf numFmtId="0" fontId="15" fillId="0" borderId="0">
      <alignment wrapText="1"/>
    </xf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6" fillId="0" borderId="0"/>
    <xf numFmtId="0" fontId="17" fillId="0" borderId="19">
      <alignment horizontal="left" wrapText="1" inden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1">
      <alignment vertical="center" wrapText="1"/>
    </xf>
    <xf numFmtId="0" fontId="19" fillId="0" borderId="20">
      <alignment horizontal="center"/>
    </xf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37" fontId="0" fillId="0" borderId="0" xfId="0" applyNumberFormat="1"/>
    <xf numFmtId="0" fontId="0" fillId="0" borderId="0" xfId="0" applyProtection="1">
      <protection locked="0"/>
    </xf>
    <xf numFmtId="0" fontId="9" fillId="0" borderId="2" xfId="0" applyFont="1" applyBorder="1"/>
    <xf numFmtId="0" fontId="9" fillId="0" borderId="0" xfId="0" applyFont="1"/>
    <xf numFmtId="0" fontId="5" fillId="0" borderId="17" xfId="0" applyFont="1" applyBorder="1"/>
    <xf numFmtId="0" fontId="0" fillId="0" borderId="16" xfId="0" applyBorder="1"/>
    <xf numFmtId="0" fontId="0" fillId="3" borderId="0" xfId="0" applyFill="1" applyProtection="1">
      <protection locked="0"/>
    </xf>
    <xf numFmtId="0" fontId="8" fillId="7" borderId="21" xfId="0" applyFont="1" applyFill="1" applyBorder="1" applyAlignment="1">
      <alignment horizontal="left"/>
    </xf>
    <xf numFmtId="0" fontId="9" fillId="0" borderId="1" xfId="0" applyFont="1" applyBorder="1" applyAlignment="1">
      <alignment wrapText="1"/>
    </xf>
    <xf numFmtId="0" fontId="9" fillId="11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21" xfId="0" applyFont="1" applyBorder="1"/>
    <xf numFmtId="0" fontId="9" fillId="0" borderId="20" xfId="0" applyFont="1" applyBorder="1"/>
    <xf numFmtId="0" fontId="0" fillId="0" borderId="10" xfId="0" applyBorder="1" applyProtection="1">
      <protection locked="0"/>
    </xf>
    <xf numFmtId="37" fontId="9" fillId="10" borderId="14" xfId="1" applyNumberFormat="1" applyFont="1" applyFill="1" applyBorder="1" applyProtection="1">
      <protection locked="0"/>
    </xf>
    <xf numFmtId="10" fontId="9" fillId="10" borderId="14" xfId="1" applyNumberFormat="1" applyFont="1" applyFill="1" applyBorder="1" applyProtection="1">
      <protection locked="0"/>
    </xf>
    <xf numFmtId="0" fontId="10" fillId="8" borderId="21" xfId="0" applyFont="1" applyFill="1" applyBorder="1" applyAlignment="1" applyProtection="1">
      <alignment horizontal="center"/>
      <protection locked="0"/>
    </xf>
    <xf numFmtId="0" fontId="9" fillId="11" borderId="1" xfId="0" applyFont="1" applyFill="1" applyBorder="1"/>
    <xf numFmtId="0" fontId="8" fillId="12" borderId="15" xfId="0" applyFont="1" applyFill="1" applyBorder="1" applyAlignment="1">
      <alignment horizontal="left" wrapText="1"/>
    </xf>
    <xf numFmtId="169" fontId="9" fillId="9" borderId="22" xfId="1" applyNumberFormat="1" applyFont="1" applyFill="1" applyBorder="1" applyProtection="1">
      <protection locked="0"/>
    </xf>
    <xf numFmtId="169" fontId="9" fillId="10" borderId="14" xfId="1" applyNumberFormat="1" applyFont="1" applyFill="1" applyBorder="1" applyProtection="1">
      <protection locked="0"/>
    </xf>
    <xf numFmtId="169" fontId="9" fillId="9" borderId="14" xfId="1" applyNumberFormat="1" applyFont="1" applyFill="1" applyBorder="1" applyProtection="1">
      <protection locked="0"/>
    </xf>
    <xf numFmtId="169" fontId="8" fillId="2" borderId="14" xfId="1" applyNumberFormat="1" applyFont="1" applyFill="1" applyBorder="1" applyProtection="1"/>
    <xf numFmtId="169" fontId="8" fillId="2" borderId="23" xfId="1" applyNumberFormat="1" applyFont="1" applyFill="1" applyBorder="1" applyProtection="1">
      <protection locked="0"/>
    </xf>
    <xf numFmtId="169" fontId="8" fillId="2" borderId="23" xfId="1" applyNumberFormat="1" applyFont="1" applyFill="1" applyBorder="1" applyProtection="1"/>
    <xf numFmtId="169" fontId="9" fillId="3" borderId="16" xfId="1" applyNumberFormat="1" applyFont="1" applyFill="1" applyBorder="1" applyProtection="1">
      <protection locked="0"/>
    </xf>
    <xf numFmtId="169" fontId="9" fillId="2" borderId="4" xfId="1" applyNumberFormat="1" applyFont="1" applyFill="1" applyBorder="1" applyProtection="1">
      <protection locked="0"/>
    </xf>
    <xf numFmtId="169" fontId="9" fillId="10" borderId="24" xfId="1" applyNumberFormat="1" applyFont="1" applyFill="1" applyBorder="1" applyProtection="1">
      <protection locked="0"/>
    </xf>
    <xf numFmtId="169" fontId="8" fillId="4" borderId="14" xfId="1" applyNumberFormat="1" applyFont="1" applyFill="1" applyBorder="1" applyProtection="1"/>
    <xf numFmtId="169" fontId="9" fillId="2" borderId="14" xfId="1" applyNumberFormat="1" applyFont="1" applyFill="1" applyBorder="1" applyProtection="1">
      <protection locked="0"/>
    </xf>
    <xf numFmtId="167" fontId="9" fillId="2" borderId="14" xfId="2" applyNumberFormat="1" applyFont="1" applyFill="1" applyBorder="1" applyProtection="1">
      <protection locked="0"/>
    </xf>
    <xf numFmtId="167" fontId="9" fillId="10" borderId="14" xfId="2" applyNumberFormat="1" applyFont="1" applyFill="1" applyBorder="1" applyProtection="1">
      <protection locked="0"/>
    </xf>
    <xf numFmtId="0" fontId="8" fillId="7" borderId="8" xfId="0" applyFont="1" applyFill="1" applyBorder="1"/>
    <xf numFmtId="0" fontId="8" fillId="7" borderId="16" xfId="0" applyFont="1" applyFill="1" applyBorder="1" applyAlignment="1">
      <alignment horizontal="center" vertical="center"/>
    </xf>
    <xf numFmtId="0" fontId="0" fillId="0" borderId="8" xfId="0" applyBorder="1"/>
    <xf numFmtId="0" fontId="2" fillId="0" borderId="10" xfId="0" applyFont="1" applyBorder="1" applyAlignment="1" applyProtection="1">
      <alignment horizontal="center"/>
      <protection locked="0"/>
    </xf>
    <xf numFmtId="0" fontId="0" fillId="0" borderId="6" xfId="0" applyBorder="1"/>
    <xf numFmtId="0" fontId="0" fillId="0" borderId="3" xfId="0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7" xfId="0" applyBorder="1"/>
    <xf numFmtId="0" fontId="0" fillId="0" borderId="10" xfId="0" applyBorder="1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8" fillId="12" borderId="13" xfId="0" applyFont="1" applyFill="1" applyBorder="1" applyAlignment="1">
      <alignment horizontal="left" wrapText="1"/>
    </xf>
    <xf numFmtId="0" fontId="11" fillId="0" borderId="8" xfId="0" applyFont="1" applyBorder="1" applyAlignment="1">
      <alignment wrapText="1"/>
    </xf>
    <xf numFmtId="0" fontId="11" fillId="0" borderId="8" xfId="0" applyFont="1" applyBorder="1"/>
    <xf numFmtId="0" fontId="11" fillId="0" borderId="8" xfId="0" applyFont="1" applyBorder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37" fontId="0" fillId="0" borderId="0" xfId="0" applyNumberFormat="1" applyProtection="1">
      <protection locked="0"/>
    </xf>
    <xf numFmtId="169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4" fillId="5" borderId="0" xfId="3" applyFont="1" applyFill="1" applyAlignment="1" applyProtection="1">
      <alignment horizontal="center"/>
      <protection hidden="1"/>
    </xf>
    <xf numFmtId="16" fontId="6" fillId="6" borderId="4" xfId="0" applyNumberFormat="1" applyFont="1" applyFill="1" applyBorder="1" applyAlignment="1" applyProtection="1">
      <alignment horizontal="center" vertical="center"/>
      <protection hidden="1"/>
    </xf>
    <xf numFmtId="16" fontId="6" fillId="6" borderId="11" xfId="0" applyNumberFormat="1" applyFont="1" applyFill="1" applyBorder="1" applyAlignment="1" applyProtection="1">
      <alignment horizontal="center" vertical="center"/>
      <protection hidden="1"/>
    </xf>
    <xf numFmtId="0" fontId="4" fillId="5" borderId="6" xfId="3" applyFont="1" applyFill="1" applyBorder="1" applyAlignment="1" applyProtection="1">
      <alignment horizontal="center"/>
      <protection hidden="1"/>
    </xf>
    <xf numFmtId="0" fontId="4" fillId="5" borderId="3" xfId="3" applyFont="1" applyFill="1" applyBorder="1" applyAlignment="1" applyProtection="1">
      <alignment horizontal="center"/>
      <protection hidden="1"/>
    </xf>
    <xf numFmtId="0" fontId="4" fillId="5" borderId="5" xfId="3" applyFont="1" applyFill="1" applyBorder="1" applyAlignment="1" applyProtection="1">
      <alignment horizontal="center"/>
      <protection hidden="1"/>
    </xf>
    <xf numFmtId="0" fontId="4" fillId="5" borderId="8" xfId="3" applyFont="1" applyFill="1" applyBorder="1" applyAlignment="1" applyProtection="1">
      <alignment horizontal="center"/>
      <protection hidden="1"/>
    </xf>
    <xf numFmtId="0" fontId="4" fillId="5" borderId="9" xfId="3" applyFont="1" applyFill="1" applyBorder="1" applyAlignment="1" applyProtection="1">
      <alignment horizontal="center"/>
      <protection hidden="1"/>
    </xf>
    <xf numFmtId="0" fontId="4" fillId="5" borderId="17" xfId="3" applyFont="1" applyFill="1" applyBorder="1" applyAlignment="1" applyProtection="1">
      <alignment horizontal="center"/>
      <protection hidden="1"/>
    </xf>
    <xf numFmtId="0" fontId="4" fillId="5" borderId="10" xfId="3" applyFont="1" applyFill="1" applyBorder="1" applyAlignment="1" applyProtection="1">
      <alignment horizontal="center"/>
      <protection hidden="1"/>
    </xf>
    <xf numFmtId="0" fontId="4" fillId="5" borderId="18" xfId="3" applyFont="1" applyFill="1" applyBorder="1" applyAlignment="1" applyProtection="1">
      <alignment horizontal="center"/>
      <protection hidden="1"/>
    </xf>
    <xf numFmtId="0" fontId="7" fillId="0" borderId="17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8" fillId="7" borderId="8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6">
    <cellStyle name="AttribBox" xfId="5" xr:uid="{00000000-0005-0000-0000-000000000000}"/>
    <cellStyle name="Attribute" xfId="6" xr:uid="{00000000-0005-0000-0000-000001000000}"/>
    <cellStyle name="CategoryHeading" xfId="7" xr:uid="{00000000-0005-0000-0000-000002000000}"/>
    <cellStyle name="Comma" xfId="1" builtinId="3"/>
    <cellStyle name="Comma 2" xfId="9" xr:uid="{00000000-0005-0000-0000-000004000000}"/>
    <cellStyle name="Comma 3" xfId="8" xr:uid="{00000000-0005-0000-0000-000005000000}"/>
    <cellStyle name="MajorHeading" xfId="10" xr:uid="{00000000-0005-0000-0000-000006000000}"/>
    <cellStyle name="Normal" xfId="0" builtinId="0"/>
    <cellStyle name="Normal 2" xfId="3" xr:uid="{00000000-0005-0000-0000-000008000000}"/>
    <cellStyle name="Normal 3" xfId="4" xr:uid="{00000000-0005-0000-0000-000009000000}"/>
    <cellStyle name="OfWhich" xfId="11" xr:uid="{00000000-0005-0000-0000-00000A000000}"/>
    <cellStyle name="Percent" xfId="2" builtinId="5"/>
    <cellStyle name="Percent 2" xfId="13" xr:uid="{00000000-0005-0000-0000-00000C000000}"/>
    <cellStyle name="Percent 3" xfId="12" xr:uid="{00000000-0005-0000-0000-00000D000000}"/>
    <cellStyle name="subtotals" xfId="14" xr:uid="{00000000-0005-0000-0000-00000E000000}"/>
    <cellStyle name="UnitValuation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4943475</xdr:colOff>
      <xdr:row>1</xdr:row>
      <xdr:rowOff>19050</xdr:rowOff>
    </xdr:from>
    <xdr:to>
      <xdr:col>4</xdr:col>
      <xdr:colOff>959</xdr:colOff>
      <xdr:row>5</xdr:row>
      <xdr:rowOff>41989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3075" y="228600"/>
          <a:ext cx="2248859" cy="828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D2127"/>
  <sheetViews>
    <sheetView tabSelected="1" topLeftCell="A76" zoomScale="80" zoomScaleNormal="80" workbookViewId="0">
      <selection activeCell="H93" sqref="H93"/>
    </sheetView>
  </sheetViews>
  <sheetFormatPr defaultRowHeight="15"/>
  <cols>
    <col min="2" max="2" width="83.5703125" customWidth="1"/>
    <col min="3" max="3" width="9.140625" style="8"/>
    <col min="4" max="4" width="15.140625" customWidth="1"/>
    <col min="5" max="5" width="14.7109375" customWidth="1"/>
    <col min="6" max="6" width="13.7109375" customWidth="1"/>
    <col min="7" max="7" width="14.42578125" customWidth="1"/>
    <col min="8" max="8" width="15.85546875" bestFit="1" customWidth="1"/>
    <col min="9" max="9" width="13.5703125" bestFit="1" customWidth="1"/>
    <col min="10" max="10" width="12.42578125" bestFit="1" customWidth="1"/>
  </cols>
  <sheetData>
    <row r="1" spans="2:12" ht="16.5" thickBot="1">
      <c r="C1"/>
      <c r="D1" s="1"/>
      <c r="E1" s="1"/>
      <c r="F1" s="2"/>
      <c r="G1" s="2"/>
      <c r="H1" s="2"/>
      <c r="I1" s="2"/>
      <c r="J1" s="2"/>
    </row>
    <row r="2" spans="2:12" ht="15.75">
      <c r="B2" s="39"/>
      <c r="C2" s="40"/>
      <c r="D2" s="41"/>
      <c r="E2" s="41"/>
      <c r="F2" s="42"/>
      <c r="G2" s="43"/>
      <c r="H2" s="2"/>
      <c r="I2" s="2"/>
      <c r="J2" s="2"/>
    </row>
    <row r="3" spans="2:12" ht="15.75">
      <c r="B3" s="37"/>
      <c r="C3"/>
      <c r="D3" s="1"/>
      <c r="E3" s="1"/>
      <c r="F3" s="2"/>
      <c r="G3" s="44"/>
      <c r="H3" s="2"/>
      <c r="I3" s="2"/>
      <c r="J3" s="2"/>
    </row>
    <row r="4" spans="2:12" ht="15.75">
      <c r="B4" s="37"/>
      <c r="C4"/>
      <c r="D4" s="1"/>
      <c r="E4" s="1"/>
      <c r="F4" s="2"/>
      <c r="G4" s="44"/>
      <c r="H4" s="2"/>
      <c r="I4" s="2"/>
      <c r="J4" s="2"/>
    </row>
    <row r="5" spans="2:12" ht="15.75">
      <c r="B5" s="37"/>
      <c r="C5"/>
      <c r="D5" s="1"/>
      <c r="E5" s="1"/>
      <c r="F5" s="2"/>
      <c r="G5" s="44"/>
      <c r="H5" s="2"/>
      <c r="I5" s="2"/>
      <c r="J5" s="2"/>
    </row>
    <row r="6" spans="2:12" ht="16.5" thickBot="1">
      <c r="B6" s="45"/>
      <c r="C6" s="46"/>
      <c r="D6" s="47"/>
      <c r="E6" s="47"/>
      <c r="F6" s="48"/>
      <c r="G6" s="49"/>
      <c r="I6" s="3"/>
    </row>
    <row r="7" spans="2:12" ht="15.75">
      <c r="B7" s="62" t="s">
        <v>1</v>
      </c>
      <c r="C7" s="63"/>
      <c r="D7" s="63"/>
      <c r="E7" s="63"/>
      <c r="F7" s="63"/>
      <c r="G7" s="64"/>
    </row>
    <row r="8" spans="2:12" ht="15.75">
      <c r="B8" s="65" t="s">
        <v>79</v>
      </c>
      <c r="C8" s="59"/>
      <c r="D8" s="59"/>
      <c r="E8" s="59"/>
      <c r="F8" s="59"/>
      <c r="G8" s="66"/>
    </row>
    <row r="9" spans="2:12" ht="16.5" thickBot="1">
      <c r="B9" s="67" t="s">
        <v>80</v>
      </c>
      <c r="C9" s="68"/>
      <c r="D9" s="68"/>
      <c r="E9" s="68"/>
      <c r="F9" s="68"/>
      <c r="G9" s="69"/>
    </row>
    <row r="10" spans="2:12" ht="15.75" thickBot="1">
      <c r="B10" s="70"/>
      <c r="C10" s="71"/>
      <c r="D10" s="71"/>
      <c r="E10" s="71"/>
      <c r="F10" s="71"/>
      <c r="G10" s="72"/>
      <c r="H10" s="56"/>
      <c r="I10" s="56"/>
      <c r="J10" s="4"/>
      <c r="K10" s="4"/>
      <c r="L10" s="4"/>
    </row>
    <row r="11" spans="2:12" ht="15.75" thickBot="1">
      <c r="B11" s="35" t="s">
        <v>4</v>
      </c>
      <c r="C11" s="73" t="s">
        <v>3</v>
      </c>
      <c r="D11" s="36"/>
      <c r="E11" s="36"/>
      <c r="F11" s="36"/>
      <c r="G11" s="36"/>
      <c r="H11" s="4"/>
      <c r="I11" s="56"/>
      <c r="J11" s="4"/>
      <c r="K11" s="4"/>
      <c r="L11" s="4"/>
    </row>
    <row r="12" spans="2:12" ht="15.75" thickBot="1">
      <c r="B12" s="7"/>
      <c r="C12" s="74"/>
      <c r="D12" s="60">
        <v>42460</v>
      </c>
      <c r="E12" s="60">
        <v>42551</v>
      </c>
      <c r="F12" s="60">
        <v>42643</v>
      </c>
      <c r="G12" s="60">
        <v>42735</v>
      </c>
      <c r="H12" s="4"/>
      <c r="I12" s="4"/>
      <c r="J12" s="4"/>
      <c r="K12" s="4"/>
    </row>
    <row r="13" spans="2:12" ht="15.75" thickBot="1">
      <c r="B13" s="10" t="s">
        <v>5</v>
      </c>
      <c r="C13" s="19"/>
      <c r="D13" s="61">
        <v>39994</v>
      </c>
      <c r="E13" s="61">
        <v>39994</v>
      </c>
      <c r="F13" s="61">
        <v>39994</v>
      </c>
      <c r="G13" s="61">
        <v>39994</v>
      </c>
      <c r="H13" s="4"/>
      <c r="I13" s="4"/>
      <c r="J13" s="4"/>
      <c r="K13" s="4"/>
    </row>
    <row r="14" spans="2:12" ht="15.75" thickBot="1">
      <c r="B14" s="11" t="s">
        <v>6</v>
      </c>
      <c r="C14" s="13">
        <v>1</v>
      </c>
      <c r="D14" s="22">
        <v>23860.649000000001</v>
      </c>
      <c r="E14" s="22">
        <v>23860.649000000001</v>
      </c>
      <c r="F14" s="22">
        <v>23860.649000000001</v>
      </c>
      <c r="G14" s="22">
        <v>23860.649000000001</v>
      </c>
      <c r="H14" s="58"/>
      <c r="I14" s="57"/>
      <c r="J14" s="4"/>
      <c r="K14" s="4"/>
    </row>
    <row r="15" spans="2:12" ht="15.75" thickBot="1">
      <c r="B15" s="11" t="s">
        <v>7</v>
      </c>
      <c r="C15" s="13">
        <v>2</v>
      </c>
      <c r="D15" s="23">
        <v>2262554.0299999998</v>
      </c>
      <c r="E15" s="23">
        <v>2262554.0299999998</v>
      </c>
      <c r="F15" s="23">
        <v>2262554.0299999998</v>
      </c>
      <c r="G15" s="23">
        <v>2263424.0299999998</v>
      </c>
      <c r="H15" s="58"/>
      <c r="I15" s="57"/>
      <c r="J15" s="4"/>
      <c r="K15" s="4"/>
    </row>
    <row r="16" spans="2:12" ht="27" thickBot="1">
      <c r="B16" s="11" t="s">
        <v>8</v>
      </c>
      <c r="C16" s="13">
        <v>3</v>
      </c>
      <c r="D16" s="23">
        <v>7865865.7999999998</v>
      </c>
      <c r="E16" s="23">
        <v>8792454.9700000007</v>
      </c>
      <c r="F16" s="23">
        <v>8434013.254999999</v>
      </c>
      <c r="G16" s="23">
        <v>8774933.3430000003</v>
      </c>
      <c r="H16" s="58"/>
      <c r="I16" s="57"/>
      <c r="J16" s="4"/>
      <c r="K16" s="4"/>
    </row>
    <row r="17" spans="2:11" ht="27" thickBot="1">
      <c r="B17" s="11" t="s">
        <v>9</v>
      </c>
      <c r="C17" s="13">
        <v>4</v>
      </c>
      <c r="D17" s="23">
        <v>4330667.3550000004</v>
      </c>
      <c r="E17" s="23">
        <v>4329910.3590000002</v>
      </c>
      <c r="F17" s="23">
        <v>4619513.2510000002</v>
      </c>
      <c r="G17" s="23">
        <v>4617681.7609999999</v>
      </c>
      <c r="H17" s="58"/>
      <c r="I17" s="57"/>
      <c r="J17" s="4"/>
      <c r="K17" s="4"/>
    </row>
    <row r="18" spans="2:11" ht="27" thickBot="1">
      <c r="B18" s="11" t="s">
        <v>10</v>
      </c>
      <c r="C18" s="13">
        <v>5</v>
      </c>
      <c r="D18" s="24">
        <v>292544</v>
      </c>
      <c r="E18" s="24">
        <v>292544</v>
      </c>
      <c r="F18" s="24">
        <v>0</v>
      </c>
      <c r="G18" s="24">
        <v>0</v>
      </c>
      <c r="H18" s="58"/>
      <c r="I18" s="57"/>
      <c r="J18" s="4"/>
      <c r="K18" s="4"/>
    </row>
    <row r="19" spans="2:11" ht="27" thickBot="1">
      <c r="B19" s="11" t="s">
        <v>11</v>
      </c>
      <c r="C19" s="13">
        <v>6</v>
      </c>
      <c r="D19" s="24">
        <v>0</v>
      </c>
      <c r="E19" s="24">
        <v>0</v>
      </c>
      <c r="F19" s="24">
        <v>0</v>
      </c>
      <c r="G19" s="24">
        <v>0</v>
      </c>
      <c r="H19" s="58"/>
      <c r="I19" s="57"/>
      <c r="J19" s="4"/>
      <c r="K19" s="4"/>
    </row>
    <row r="20" spans="2:11" ht="27" thickBot="1">
      <c r="B20" s="11" t="s">
        <v>12</v>
      </c>
      <c r="C20" s="13">
        <v>7</v>
      </c>
      <c r="D20" s="24">
        <v>0</v>
      </c>
      <c r="E20" s="24">
        <v>0</v>
      </c>
      <c r="F20" s="24">
        <v>0</v>
      </c>
      <c r="G20" s="24">
        <v>0</v>
      </c>
      <c r="H20" s="58"/>
      <c r="I20" s="57"/>
      <c r="J20" s="4"/>
      <c r="K20" s="4"/>
    </row>
    <row r="21" spans="2:11" ht="15.75" thickBot="1">
      <c r="B21" s="12" t="s">
        <v>13</v>
      </c>
      <c r="C21" s="13">
        <v>8</v>
      </c>
      <c r="D21" s="25">
        <f>SUM(D14:D20)</f>
        <v>14775491.834000001</v>
      </c>
      <c r="E21" s="25">
        <f>SUM(E14:E20)</f>
        <v>15701324.008000001</v>
      </c>
      <c r="F21" s="25">
        <f>SUM(F14:F20)</f>
        <v>15339941.184999999</v>
      </c>
      <c r="G21" s="25">
        <f>SUM(G14:G20)</f>
        <v>15679899.783</v>
      </c>
      <c r="H21" s="58"/>
      <c r="I21" s="57"/>
      <c r="J21" s="4"/>
      <c r="K21" s="4"/>
    </row>
    <row r="22" spans="2:11" ht="15.75" thickBot="1">
      <c r="B22" s="12" t="s">
        <v>14</v>
      </c>
      <c r="C22" s="13"/>
      <c r="D22" s="25"/>
      <c r="E22" s="25"/>
      <c r="F22" s="25"/>
      <c r="G22" s="25"/>
      <c r="H22" s="58"/>
      <c r="I22" s="57"/>
      <c r="J22" s="4"/>
      <c r="K22" s="4"/>
    </row>
    <row r="23" spans="2:11" ht="15.75" thickBot="1">
      <c r="B23" s="11" t="s">
        <v>15</v>
      </c>
      <c r="C23" s="13">
        <v>9</v>
      </c>
      <c r="D23" s="23">
        <v>520170.59565364063</v>
      </c>
      <c r="E23" s="23">
        <v>528723.11361264007</v>
      </c>
      <c r="F23" s="23">
        <v>693170.56638752006</v>
      </c>
      <c r="G23" s="23">
        <v>733788.22459360003</v>
      </c>
      <c r="H23" s="58"/>
      <c r="I23" s="57"/>
      <c r="J23" s="4"/>
      <c r="K23" s="4"/>
    </row>
    <row r="24" spans="2:11" ht="15.75" thickBot="1">
      <c r="B24" s="11" t="s">
        <v>16</v>
      </c>
      <c r="C24" s="13">
        <v>10</v>
      </c>
      <c r="D24" s="24">
        <v>174818</v>
      </c>
      <c r="E24" s="24">
        <v>180335</v>
      </c>
      <c r="F24" s="24">
        <v>238257</v>
      </c>
      <c r="G24" s="24">
        <v>213648</v>
      </c>
      <c r="H24" s="58"/>
      <c r="I24" s="57"/>
      <c r="J24" s="4"/>
      <c r="K24" s="4"/>
    </row>
    <row r="25" spans="2:11" ht="15.75" thickBot="1">
      <c r="B25" s="11" t="s">
        <v>17</v>
      </c>
      <c r="C25" s="13">
        <v>11</v>
      </c>
      <c r="D25" s="24">
        <v>0</v>
      </c>
      <c r="E25" s="24">
        <v>0</v>
      </c>
      <c r="F25" s="24">
        <v>0</v>
      </c>
      <c r="G25" s="24">
        <v>0</v>
      </c>
      <c r="H25" s="58"/>
      <c r="I25" s="57"/>
      <c r="J25" s="4"/>
      <c r="K25" s="4"/>
    </row>
    <row r="26" spans="2:11" ht="39.75" thickBot="1">
      <c r="B26" s="11" t="s">
        <v>18</v>
      </c>
      <c r="C26" s="13">
        <v>12</v>
      </c>
      <c r="D26" s="24">
        <v>0</v>
      </c>
      <c r="E26" s="24">
        <v>0</v>
      </c>
      <c r="F26" s="24">
        <v>0</v>
      </c>
      <c r="G26" s="24">
        <v>0</v>
      </c>
      <c r="H26" s="58"/>
      <c r="I26" s="57"/>
      <c r="J26" s="4"/>
      <c r="K26" s="4"/>
    </row>
    <row r="27" spans="2:11" ht="27" thickBot="1">
      <c r="B27" s="11" t="s">
        <v>19</v>
      </c>
      <c r="C27" s="13">
        <v>13</v>
      </c>
      <c r="D27" s="24">
        <v>0</v>
      </c>
      <c r="E27" s="24">
        <v>0</v>
      </c>
      <c r="F27" s="24">
        <v>0</v>
      </c>
      <c r="G27" s="24">
        <v>0</v>
      </c>
      <c r="H27" s="58"/>
      <c r="I27" s="57"/>
      <c r="J27" s="4"/>
      <c r="K27" s="4"/>
    </row>
    <row r="28" spans="2:11" ht="15.75" thickBot="1">
      <c r="B28" s="11" t="s">
        <v>20</v>
      </c>
      <c r="C28" s="13">
        <v>14</v>
      </c>
      <c r="D28" s="24">
        <v>66132</v>
      </c>
      <c r="E28" s="24">
        <v>68303</v>
      </c>
      <c r="F28" s="24">
        <v>92867</v>
      </c>
      <c r="G28" s="24">
        <v>85892</v>
      </c>
      <c r="H28" s="58"/>
      <c r="I28" s="57"/>
      <c r="J28" s="4"/>
      <c r="K28" s="4"/>
    </row>
    <row r="29" spans="2:11" ht="15.75" thickBot="1">
      <c r="B29" s="11" t="s">
        <v>21</v>
      </c>
      <c r="C29" s="13">
        <v>15</v>
      </c>
      <c r="D29" s="24">
        <v>0</v>
      </c>
      <c r="E29" s="24">
        <v>0</v>
      </c>
      <c r="F29" s="24">
        <v>0</v>
      </c>
      <c r="G29" s="24">
        <v>0</v>
      </c>
      <c r="H29" s="58"/>
      <c r="I29" s="57"/>
      <c r="J29" s="4"/>
      <c r="K29" s="4"/>
    </row>
    <row r="30" spans="2:11" ht="27" thickBot="1">
      <c r="B30" s="11" t="s">
        <v>22</v>
      </c>
      <c r="C30" s="13">
        <v>16</v>
      </c>
      <c r="D30" s="24">
        <v>0</v>
      </c>
      <c r="E30" s="24">
        <v>0</v>
      </c>
      <c r="F30" s="24">
        <v>0</v>
      </c>
      <c r="G30" s="24">
        <v>0</v>
      </c>
      <c r="H30" s="58"/>
      <c r="I30" s="57"/>
      <c r="J30" s="4"/>
      <c r="K30" s="4"/>
    </row>
    <row r="31" spans="2:11" ht="39.75" thickBot="1">
      <c r="B31" s="11" t="s">
        <v>23</v>
      </c>
      <c r="C31" s="13">
        <v>17</v>
      </c>
      <c r="D31" s="24">
        <v>0</v>
      </c>
      <c r="E31" s="24">
        <v>0</v>
      </c>
      <c r="F31" s="24">
        <v>0</v>
      </c>
      <c r="G31" s="24">
        <v>0</v>
      </c>
      <c r="H31" s="58"/>
      <c r="I31" s="57"/>
      <c r="J31" s="4"/>
      <c r="K31" s="4"/>
    </row>
    <row r="32" spans="2:11" ht="27" thickBot="1">
      <c r="B32" s="11" t="s">
        <v>24</v>
      </c>
      <c r="C32" s="13">
        <v>18</v>
      </c>
      <c r="D32" s="24">
        <v>0</v>
      </c>
      <c r="E32" s="24">
        <v>0</v>
      </c>
      <c r="F32" s="24">
        <v>0</v>
      </c>
      <c r="G32" s="24">
        <v>0</v>
      </c>
      <c r="H32" s="58"/>
      <c r="I32" s="57"/>
      <c r="J32" s="4"/>
      <c r="K32" s="4"/>
    </row>
    <row r="33" spans="1:29" ht="15.75" thickBot="1">
      <c r="B33" s="11" t="s">
        <v>25</v>
      </c>
      <c r="C33" s="13">
        <v>19</v>
      </c>
      <c r="D33" s="24">
        <v>0</v>
      </c>
      <c r="E33" s="24">
        <v>0</v>
      </c>
      <c r="F33" s="24">
        <v>0</v>
      </c>
      <c r="G33" s="24">
        <v>0</v>
      </c>
      <c r="H33" s="58"/>
      <c r="I33" s="57"/>
      <c r="J33" s="4"/>
      <c r="K33" s="4"/>
    </row>
    <row r="34" spans="1:29" ht="15.75" thickBot="1">
      <c r="B34" s="12" t="s">
        <v>26</v>
      </c>
      <c r="C34" s="13">
        <v>20</v>
      </c>
      <c r="D34" s="26">
        <f>SUM(D23:D33)</f>
        <v>761120.59565364057</v>
      </c>
      <c r="E34" s="26">
        <f>SUM(E23:E33)</f>
        <v>777361.11361264007</v>
      </c>
      <c r="F34" s="26">
        <f>SUM(F23:F33)</f>
        <v>1024294.5663875201</v>
      </c>
      <c r="G34" s="26">
        <f>SUM(G23:G33)</f>
        <v>1033328.2245936</v>
      </c>
      <c r="H34" s="58"/>
      <c r="I34" s="57"/>
      <c r="J34" s="4"/>
      <c r="K34" s="4"/>
    </row>
    <row r="35" spans="1:29" ht="16.5" thickTop="1" thickBot="1">
      <c r="B35" s="12" t="s">
        <v>27</v>
      </c>
      <c r="C35" s="13">
        <v>21</v>
      </c>
      <c r="D35" s="27">
        <f>D21-D34</f>
        <v>14014371.238346361</v>
      </c>
      <c r="E35" s="27">
        <f>E21-E34</f>
        <v>14923962.894387361</v>
      </c>
      <c r="F35" s="27">
        <f>F21-F34</f>
        <v>14315646.618612479</v>
      </c>
      <c r="G35" s="27">
        <f>G21-G34</f>
        <v>14646571.5584064</v>
      </c>
      <c r="H35" s="58"/>
      <c r="I35" s="57"/>
      <c r="J35" s="4"/>
      <c r="K35" s="4"/>
    </row>
    <row r="36" spans="1:29" ht="16.5" thickTop="1" thickBot="1">
      <c r="B36" s="11"/>
      <c r="C36" s="13"/>
      <c r="D36" s="28"/>
      <c r="E36" s="28"/>
      <c r="F36" s="28"/>
      <c r="G36" s="28"/>
      <c r="H36" s="58"/>
      <c r="I36" s="57"/>
      <c r="J36" s="4"/>
      <c r="K36" s="4"/>
    </row>
    <row r="37" spans="1:29" ht="15.75" thickBot="1">
      <c r="B37" s="12" t="s">
        <v>28</v>
      </c>
      <c r="C37" s="20"/>
      <c r="D37" s="29"/>
      <c r="E37" s="29"/>
      <c r="F37" s="29"/>
      <c r="G37" s="29"/>
      <c r="H37" s="58"/>
      <c r="I37" s="57"/>
      <c r="J37" s="4"/>
      <c r="K37" s="4"/>
    </row>
    <row r="38" spans="1:29" ht="27" thickBot="1">
      <c r="B38" s="11" t="s">
        <v>29</v>
      </c>
      <c r="C38" s="13">
        <v>22</v>
      </c>
      <c r="D38" s="24">
        <v>0</v>
      </c>
      <c r="E38" s="24">
        <v>0</v>
      </c>
      <c r="F38" s="24">
        <v>0</v>
      </c>
      <c r="G38" s="24">
        <v>0</v>
      </c>
      <c r="H38" s="58"/>
      <c r="I38" s="57"/>
      <c r="J38" s="4"/>
      <c r="K38" s="4"/>
    </row>
    <row r="39" spans="1:29" ht="15.75" thickBot="1">
      <c r="B39" s="13" t="s">
        <v>30</v>
      </c>
      <c r="C39" s="13">
        <v>23</v>
      </c>
      <c r="D39" s="24">
        <v>0</v>
      </c>
      <c r="E39" s="24">
        <v>0</v>
      </c>
      <c r="F39" s="24">
        <v>0</v>
      </c>
      <c r="G39" s="24">
        <v>0</v>
      </c>
      <c r="H39" s="58"/>
      <c r="I39" s="57"/>
      <c r="J39" s="4"/>
      <c r="K39" s="4"/>
    </row>
    <row r="40" spans="1:29" ht="39.75" thickBot="1">
      <c r="B40" s="11" t="s">
        <v>31</v>
      </c>
      <c r="C40" s="13">
        <v>24</v>
      </c>
      <c r="D40" s="24">
        <v>0</v>
      </c>
      <c r="E40" s="24">
        <v>0</v>
      </c>
      <c r="F40" s="24">
        <v>0</v>
      </c>
      <c r="G40" s="24">
        <v>0</v>
      </c>
      <c r="H40" s="58"/>
      <c r="I40" s="57"/>
      <c r="J40" s="4"/>
      <c r="K40" s="4"/>
    </row>
    <row r="41" spans="1:29" ht="15.75" thickBot="1">
      <c r="B41" s="11" t="s">
        <v>32</v>
      </c>
      <c r="C41" s="13">
        <v>25</v>
      </c>
      <c r="D41" s="24">
        <v>0</v>
      </c>
      <c r="E41" s="24">
        <v>0</v>
      </c>
      <c r="F41" s="24">
        <v>0</v>
      </c>
      <c r="G41" s="24">
        <v>0</v>
      </c>
      <c r="H41" s="58"/>
      <c r="I41" s="57"/>
      <c r="J41" s="4"/>
      <c r="K41" s="4"/>
    </row>
    <row r="42" spans="1:29" ht="15.75" thickBot="1">
      <c r="B42" s="12" t="s">
        <v>33</v>
      </c>
      <c r="C42" s="13">
        <v>26</v>
      </c>
      <c r="D42" s="27">
        <v>0</v>
      </c>
      <c r="E42" s="27">
        <v>0</v>
      </c>
      <c r="F42" s="27">
        <v>0</v>
      </c>
      <c r="G42" s="27">
        <v>0</v>
      </c>
      <c r="H42" s="58"/>
      <c r="I42" s="57"/>
      <c r="J42" s="4"/>
      <c r="K42" s="4"/>
    </row>
    <row r="43" spans="1:29" ht="16.5" thickTop="1" thickBot="1">
      <c r="B43" s="13" t="s">
        <v>14</v>
      </c>
      <c r="C43" s="13"/>
      <c r="D43" s="30"/>
      <c r="E43" s="30"/>
      <c r="F43" s="30"/>
      <c r="G43" s="30"/>
      <c r="H43" s="58"/>
      <c r="I43" s="57"/>
      <c r="J43" s="4"/>
      <c r="K43" s="4"/>
    </row>
    <row r="44" spans="1:29" ht="15.75" thickBot="1">
      <c r="B44" s="11" t="s">
        <v>34</v>
      </c>
      <c r="C44" s="13">
        <v>27</v>
      </c>
      <c r="D44" s="23">
        <v>0</v>
      </c>
      <c r="E44" s="23">
        <v>0</v>
      </c>
      <c r="F44" s="23">
        <v>0</v>
      </c>
      <c r="G44" s="23">
        <v>0</v>
      </c>
      <c r="H44" s="58"/>
      <c r="I44" s="57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s="5" customFormat="1" ht="39.75" thickBot="1">
      <c r="A45" s="6"/>
      <c r="B45" s="11" t="s">
        <v>35</v>
      </c>
      <c r="C45" s="13">
        <v>28</v>
      </c>
      <c r="D45" s="23">
        <v>0</v>
      </c>
      <c r="E45" s="23">
        <v>0</v>
      </c>
      <c r="F45" s="23">
        <v>0</v>
      </c>
      <c r="G45" s="23">
        <v>0</v>
      </c>
      <c r="H45" s="58"/>
      <c r="I45" s="57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s="5" customFormat="1" ht="27" thickBot="1">
      <c r="A46" s="6"/>
      <c r="B46" s="11" t="s">
        <v>36</v>
      </c>
      <c r="C46" s="13">
        <v>29</v>
      </c>
      <c r="D46" s="23">
        <v>0</v>
      </c>
      <c r="E46" s="23">
        <v>0</v>
      </c>
      <c r="F46" s="23">
        <v>0</v>
      </c>
      <c r="G46" s="23">
        <v>0</v>
      </c>
      <c r="H46" s="58"/>
      <c r="I46" s="57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s="5" customFormat="1" ht="15.75" thickBot="1">
      <c r="A47" s="6"/>
      <c r="B47" s="11" t="s">
        <v>37</v>
      </c>
      <c r="C47" s="13">
        <v>30</v>
      </c>
      <c r="D47" s="31">
        <f>SUM(D44:D46)</f>
        <v>0</v>
      </c>
      <c r="E47" s="31">
        <f>SUM(E44:E46)</f>
        <v>0</v>
      </c>
      <c r="F47" s="31">
        <f>SUM(F44:F46)</f>
        <v>0</v>
      </c>
      <c r="G47" s="31">
        <f>SUM(G44:G46)</f>
        <v>0</v>
      </c>
      <c r="H47" s="58"/>
      <c r="I47" s="57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s="5" customFormat="1" ht="15.75" thickBot="1">
      <c r="A48" s="6"/>
      <c r="B48" s="11" t="s">
        <v>38</v>
      </c>
      <c r="C48" s="13">
        <v>31</v>
      </c>
      <c r="D48" s="31">
        <f>D42-D47</f>
        <v>0</v>
      </c>
      <c r="E48" s="31">
        <f>E42-E47</f>
        <v>0</v>
      </c>
      <c r="F48" s="31">
        <f>F42-F47</f>
        <v>0</v>
      </c>
      <c r="G48" s="31">
        <f>G42-G47</f>
        <v>0</v>
      </c>
      <c r="H48" s="58"/>
      <c r="I48" s="57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s="5" customFormat="1" ht="15.75" thickBot="1">
      <c r="A49" s="6"/>
      <c r="B49" s="11" t="s">
        <v>39</v>
      </c>
      <c r="C49" s="13">
        <v>32</v>
      </c>
      <c r="D49" s="27">
        <f>D35+D48</f>
        <v>14014371.238346361</v>
      </c>
      <c r="E49" s="27">
        <f>E35+E48</f>
        <v>14923962.894387361</v>
      </c>
      <c r="F49" s="27">
        <f>F35+F48</f>
        <v>14315646.618612479</v>
      </c>
      <c r="G49" s="27">
        <f>G35+G48</f>
        <v>14646571.5584064</v>
      </c>
      <c r="H49" s="58"/>
      <c r="I49" s="57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s="5" customFormat="1" ht="16.5" thickTop="1" thickBot="1">
      <c r="A50" s="6"/>
      <c r="B50" s="11"/>
      <c r="C50" s="13"/>
      <c r="D50" s="23"/>
      <c r="E50" s="23"/>
      <c r="F50" s="23"/>
      <c r="G50" s="23"/>
      <c r="H50" s="58"/>
      <c r="I50" s="57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s="5" customFormat="1" ht="15.75" thickBot="1">
      <c r="A51" s="6"/>
      <c r="B51" s="11" t="s">
        <v>40</v>
      </c>
      <c r="C51" s="13"/>
      <c r="D51" s="23"/>
      <c r="E51" s="23"/>
      <c r="F51" s="23"/>
      <c r="G51" s="23"/>
      <c r="H51" s="58"/>
      <c r="I51" s="57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s="5" customFormat="1" ht="27" thickBot="1">
      <c r="A52" s="6"/>
      <c r="B52" s="11" t="s">
        <v>41</v>
      </c>
      <c r="C52" s="13">
        <v>33</v>
      </c>
      <c r="D52" s="23">
        <v>605578.52063599997</v>
      </c>
      <c r="E52" s="23">
        <v>607334.09457199997</v>
      </c>
      <c r="F52" s="23">
        <v>522972.00274199998</v>
      </c>
      <c r="G52" s="23">
        <v>658979.91919600009</v>
      </c>
      <c r="H52" s="58"/>
      <c r="I52" s="57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s="5" customFormat="1" ht="27" thickBot="1">
      <c r="A53" s="6"/>
      <c r="B53" s="11" t="s">
        <v>42</v>
      </c>
      <c r="C53" s="13">
        <v>34</v>
      </c>
      <c r="D53" s="23">
        <v>0</v>
      </c>
      <c r="E53" s="23">
        <v>0</v>
      </c>
      <c r="F53" s="23">
        <v>0</v>
      </c>
      <c r="G53" s="23">
        <v>0</v>
      </c>
      <c r="H53" s="58"/>
      <c r="I53" s="57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s="5" customFormat="1" ht="27" thickBot="1">
      <c r="A54" s="6"/>
      <c r="B54" s="11" t="s">
        <v>43</v>
      </c>
      <c r="C54" s="13">
        <v>35</v>
      </c>
      <c r="D54" s="23">
        <v>0</v>
      </c>
      <c r="E54" s="23">
        <v>0</v>
      </c>
      <c r="F54" s="23">
        <v>0</v>
      </c>
      <c r="G54" s="23">
        <v>0</v>
      </c>
      <c r="H54" s="58"/>
      <c r="I54" s="57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s="5" customFormat="1" ht="15.75" thickBot="1">
      <c r="A55" s="6"/>
      <c r="B55" s="11" t="s">
        <v>44</v>
      </c>
      <c r="C55" s="13">
        <v>36</v>
      </c>
      <c r="D55" s="23">
        <v>1054586.7717857999</v>
      </c>
      <c r="E55" s="23">
        <v>1076962.8162801592</v>
      </c>
      <c r="F55" s="23">
        <v>1081432.6571981211</v>
      </c>
      <c r="G55" s="23">
        <v>823648.87943500001</v>
      </c>
      <c r="H55" s="58"/>
      <c r="I55" s="57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s="5" customFormat="1" ht="27" thickBot="1">
      <c r="A56" s="6"/>
      <c r="B56" s="11" t="s">
        <v>45</v>
      </c>
      <c r="C56" s="13">
        <v>37</v>
      </c>
      <c r="D56" s="23">
        <v>757259</v>
      </c>
      <c r="E56" s="23">
        <v>209861.617</v>
      </c>
      <c r="F56" s="23">
        <v>581798.33299999998</v>
      </c>
      <c r="G56" s="23">
        <v>603919</v>
      </c>
      <c r="H56" s="58"/>
      <c r="I56" s="57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s="5" customFormat="1" ht="27" thickBot="1">
      <c r="A57" s="6"/>
      <c r="B57" s="11" t="s">
        <v>46</v>
      </c>
      <c r="C57" s="13">
        <v>38</v>
      </c>
      <c r="D57" s="23">
        <v>22152.331800000004</v>
      </c>
      <c r="E57" s="23">
        <v>22152.331800000004</v>
      </c>
      <c r="F57" s="23">
        <v>22152.331800000004</v>
      </c>
      <c r="G57" s="23">
        <v>22152.331800000004</v>
      </c>
      <c r="H57" s="58"/>
      <c r="I57" s="57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s="5" customFormat="1" ht="27" thickBot="1">
      <c r="A58" s="6"/>
      <c r="B58" s="11" t="s">
        <v>47</v>
      </c>
      <c r="C58" s="13">
        <v>39</v>
      </c>
      <c r="D58" s="23">
        <v>0</v>
      </c>
      <c r="E58" s="23">
        <v>0</v>
      </c>
      <c r="F58" s="23">
        <v>0</v>
      </c>
      <c r="G58" s="23">
        <v>0</v>
      </c>
      <c r="H58" s="58"/>
      <c r="I58" s="57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s="5" customFormat="1" ht="15.75" thickBot="1">
      <c r="A59" s="6"/>
      <c r="B59" s="50" t="s">
        <v>48</v>
      </c>
      <c r="C59" s="21">
        <v>40</v>
      </c>
      <c r="D59" s="31">
        <f>SUM(D52:D58)</f>
        <v>2439576.6242217999</v>
      </c>
      <c r="E59" s="31">
        <f>SUM(E52:E58)</f>
        <v>1916310.8596521593</v>
      </c>
      <c r="F59" s="31">
        <f>SUM(F52:F58)</f>
        <v>2208355.3247401207</v>
      </c>
      <c r="G59" s="31">
        <f>SUM(G52:G58)</f>
        <v>2108700.1304310001</v>
      </c>
      <c r="H59" s="58"/>
      <c r="I59" s="57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s="5" customFormat="1" ht="15.75" thickBot="1">
      <c r="A60" s="6"/>
      <c r="B60" s="11" t="s">
        <v>14</v>
      </c>
      <c r="C60" s="13"/>
      <c r="D60" s="23"/>
      <c r="E60" s="23"/>
      <c r="F60" s="23"/>
      <c r="G60" s="23"/>
      <c r="H60" s="58"/>
      <c r="I60" s="57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s="5" customFormat="1" ht="27" thickBot="1">
      <c r="A61" s="6"/>
      <c r="B61" s="11" t="s">
        <v>36</v>
      </c>
      <c r="C61" s="13">
        <v>41</v>
      </c>
      <c r="D61" s="23">
        <v>0</v>
      </c>
      <c r="E61" s="23">
        <v>0</v>
      </c>
      <c r="F61" s="23">
        <v>0</v>
      </c>
      <c r="G61" s="23">
        <v>0</v>
      </c>
      <c r="H61" s="58"/>
      <c r="I61" s="57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s="5" customFormat="1" ht="15.75" thickBot="1">
      <c r="A62" s="6"/>
      <c r="B62" s="11" t="s">
        <v>49</v>
      </c>
      <c r="C62" s="13">
        <v>42</v>
      </c>
      <c r="D62" s="23">
        <v>0</v>
      </c>
      <c r="E62" s="23">
        <v>0</v>
      </c>
      <c r="F62" s="23">
        <v>0</v>
      </c>
      <c r="G62" s="23">
        <v>0</v>
      </c>
      <c r="H62" s="58"/>
      <c r="I62" s="57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s="5" customFormat="1" ht="15.75" thickBot="1">
      <c r="A63" s="6"/>
      <c r="B63" s="11" t="s">
        <v>50</v>
      </c>
      <c r="C63" s="13">
        <v>43</v>
      </c>
      <c r="D63" s="31">
        <f>SUM(D61:D62)</f>
        <v>0</v>
      </c>
      <c r="E63" s="31">
        <f>SUM(E61:E62)</f>
        <v>0</v>
      </c>
      <c r="F63" s="31">
        <f>SUM(F61:F62)</f>
        <v>0</v>
      </c>
      <c r="G63" s="31">
        <f>SUM(G61:G62)</f>
        <v>0</v>
      </c>
      <c r="H63" s="58"/>
      <c r="I63" s="57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s="5" customFormat="1" ht="15.75" thickBot="1">
      <c r="A64" s="6"/>
      <c r="B64" s="11" t="s">
        <v>51</v>
      </c>
      <c r="C64" s="13">
        <v>44</v>
      </c>
      <c r="D64" s="27">
        <f>SUM(D59-D63)</f>
        <v>2439576.6242217999</v>
      </c>
      <c r="E64" s="27">
        <f>SUM(E59-E63)</f>
        <v>1916310.8596521593</v>
      </c>
      <c r="F64" s="27">
        <f>SUM(F59-F63)</f>
        <v>2208355.3247401207</v>
      </c>
      <c r="G64" s="27">
        <f>SUM(G59-G63)</f>
        <v>2108700.1304310001</v>
      </c>
      <c r="H64" s="58"/>
      <c r="I64" s="57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s="5" customFormat="1" ht="16.5" thickTop="1" thickBot="1">
      <c r="A65" s="6"/>
      <c r="B65" s="11"/>
      <c r="C65" s="13"/>
      <c r="D65" s="23"/>
      <c r="E65" s="23"/>
      <c r="F65" s="23"/>
      <c r="G65" s="23"/>
      <c r="H65" s="58"/>
      <c r="I65" s="57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s="5" customFormat="1" ht="15.75" thickBot="1">
      <c r="A66" s="6"/>
      <c r="B66" s="12" t="s">
        <v>52</v>
      </c>
      <c r="C66" s="13">
        <v>45</v>
      </c>
      <c r="D66" s="32">
        <f>SUM(D49+D64)</f>
        <v>16453947.862568161</v>
      </c>
      <c r="E66" s="32">
        <f>SUM(E49+E64)</f>
        <v>16840273.754039519</v>
      </c>
      <c r="F66" s="32">
        <f>SUM(F49+F64)</f>
        <v>16524001.943352601</v>
      </c>
      <c r="G66" s="32">
        <f>SUM(G49+G64)</f>
        <v>16755271.6888374</v>
      </c>
      <c r="H66" s="58"/>
      <c r="I66" s="57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s="5" customFormat="1" ht="15.75" thickBot="1">
      <c r="A67" s="6"/>
      <c r="B67" s="11" t="s">
        <v>53</v>
      </c>
      <c r="C67" s="13">
        <v>46</v>
      </c>
      <c r="D67" s="23">
        <v>6785197.5436734958</v>
      </c>
      <c r="E67" s="23">
        <v>6680095.2470644955</v>
      </c>
      <c r="F67" s="23">
        <v>6676501.6071573421</v>
      </c>
      <c r="G67" s="23">
        <v>6608868.3783284314</v>
      </c>
      <c r="H67" s="58"/>
      <c r="I67" s="57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s="5" customFormat="1" ht="15.75" thickBot="1">
      <c r="A68" s="6"/>
      <c r="B68" s="11" t="s">
        <v>54</v>
      </c>
      <c r="C68" s="13"/>
      <c r="D68" s="23"/>
      <c r="E68" s="23"/>
      <c r="F68" s="23"/>
      <c r="G68" s="23"/>
      <c r="H68" s="58"/>
      <c r="I68" s="57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s="5" customFormat="1" ht="27" thickBot="1">
      <c r="A69" s="6"/>
      <c r="B69" s="11" t="s">
        <v>55</v>
      </c>
      <c r="C69" s="13"/>
      <c r="D69" s="23"/>
      <c r="E69" s="23"/>
      <c r="F69" s="23"/>
      <c r="G69" s="23"/>
      <c r="H69" s="58"/>
      <c r="I69" s="57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s="5" customFormat="1" ht="15.75" thickBot="1">
      <c r="A70" s="6"/>
      <c r="B70" s="11" t="s">
        <v>56</v>
      </c>
      <c r="C70" s="13">
        <v>47</v>
      </c>
      <c r="D70" s="23">
        <v>94545862.957772464</v>
      </c>
      <c r="E70" s="23">
        <v>92942552.680937544</v>
      </c>
      <c r="F70" s="23">
        <v>92588622.427985236</v>
      </c>
      <c r="G70" s="23">
        <v>91714636.831401959</v>
      </c>
      <c r="H70" s="58"/>
      <c r="I70" s="57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s="5" customFormat="1" ht="15.75" thickBot="1">
      <c r="A71" s="6"/>
      <c r="B71" s="11" t="s">
        <v>57</v>
      </c>
      <c r="C71" s="13"/>
      <c r="D71" s="23"/>
      <c r="E71" s="23"/>
      <c r="F71" s="23"/>
      <c r="G71" s="23"/>
      <c r="H71" s="58"/>
      <c r="I71" s="57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s="5" customFormat="1" ht="15.75" thickBot="1">
      <c r="A72" s="6"/>
      <c r="B72" s="11" t="s">
        <v>58</v>
      </c>
      <c r="C72" s="13">
        <v>48</v>
      </c>
      <c r="D72" s="23">
        <v>0</v>
      </c>
      <c r="E72" s="23">
        <v>0</v>
      </c>
      <c r="F72" s="23">
        <v>0</v>
      </c>
      <c r="G72" s="23">
        <v>0</v>
      </c>
      <c r="H72" s="58"/>
      <c r="I72" s="57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s="5" customFormat="1" ht="15.75" thickBot="1">
      <c r="A73" s="6"/>
      <c r="B73" s="11" t="s">
        <v>59</v>
      </c>
      <c r="C73" s="13">
        <v>49</v>
      </c>
      <c r="D73" s="23">
        <v>12727142.433770234</v>
      </c>
      <c r="E73" s="23">
        <v>12855015.328180185</v>
      </c>
      <c r="F73" s="23">
        <v>12914582.349981938</v>
      </c>
      <c r="G73" s="23">
        <v>13239717.568141762</v>
      </c>
      <c r="H73" s="58"/>
      <c r="I73" s="57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s="5" customFormat="1" ht="15.75" thickBot="1">
      <c r="A74" s="6"/>
      <c r="B74" s="11" t="s">
        <v>60</v>
      </c>
      <c r="C74" s="13">
        <v>50</v>
      </c>
      <c r="D74" s="32">
        <f>D72+D73</f>
        <v>12727142.433770234</v>
      </c>
      <c r="E74" s="32">
        <f>E72+E73</f>
        <v>12855015.328180185</v>
      </c>
      <c r="F74" s="32">
        <f>F72+F73</f>
        <v>12914582.349981938</v>
      </c>
      <c r="G74" s="32">
        <f>G72+G73</f>
        <v>13239717.568141762</v>
      </c>
      <c r="H74" s="58"/>
      <c r="I74" s="57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s="5" customFormat="1" ht="15.75" thickBot="1">
      <c r="A75" s="6"/>
      <c r="B75" s="11" t="s">
        <v>61</v>
      </c>
      <c r="C75" s="13"/>
      <c r="D75" s="23"/>
      <c r="E75" s="23"/>
      <c r="F75" s="23"/>
      <c r="G75" s="23"/>
      <c r="H75" s="58"/>
      <c r="I75" s="57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s="5" customFormat="1" ht="15.75" thickBot="1">
      <c r="A76" s="6"/>
      <c r="B76" s="11" t="s">
        <v>62</v>
      </c>
      <c r="C76" s="13">
        <v>51</v>
      </c>
      <c r="D76" s="23">
        <v>1290155.3072332325</v>
      </c>
      <c r="E76" s="23">
        <v>1083955.9439142016</v>
      </c>
      <c r="F76" s="23">
        <v>1320820.9365503113</v>
      </c>
      <c r="G76" s="23">
        <v>787539.65371118567</v>
      </c>
      <c r="H76" s="58"/>
      <c r="I76" s="57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s="5" customFormat="1" ht="15.75" thickBot="1">
      <c r="A77" s="6"/>
      <c r="B77" s="11"/>
      <c r="C77" s="13"/>
      <c r="D77" s="23"/>
      <c r="E77" s="23"/>
      <c r="F77" s="23"/>
      <c r="G77" s="23"/>
      <c r="H77" s="58"/>
      <c r="I77" s="57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s="5" customFormat="1" ht="15.75" thickBot="1">
      <c r="A78" s="6"/>
      <c r="B78" s="12" t="s">
        <v>63</v>
      </c>
      <c r="C78" s="13">
        <v>52</v>
      </c>
      <c r="D78" s="32">
        <f>SUM(D70+D74+D76)</f>
        <v>108563160.69877593</v>
      </c>
      <c r="E78" s="32">
        <f>SUM(E70+E74+E76)</f>
        <v>106881523.95303193</v>
      </c>
      <c r="F78" s="32">
        <f>SUM(F70+F74+F76)</f>
        <v>106824025.71451747</v>
      </c>
      <c r="G78" s="32">
        <f>SUM(G70+G74+G76)</f>
        <v>105741894.0532549</v>
      </c>
      <c r="H78" s="58"/>
      <c r="I78" s="57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s="5" customFormat="1" ht="15.75" thickBot="1">
      <c r="A79" s="6"/>
      <c r="B79" s="11"/>
      <c r="C79" s="13"/>
      <c r="D79" s="17"/>
      <c r="E79" s="17"/>
      <c r="F79" s="17"/>
      <c r="G79" s="17"/>
      <c r="H79" s="58"/>
      <c r="I79" s="57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s="5" customFormat="1" ht="27" thickBot="1">
      <c r="A80" s="6"/>
      <c r="B80" s="12" t="s">
        <v>64</v>
      </c>
      <c r="C80" s="13">
        <v>53</v>
      </c>
      <c r="D80" s="33">
        <f>IF(D78=0, "-", D66/D78)</f>
        <v>0.15156106138270975</v>
      </c>
      <c r="E80" s="33">
        <f>IF(E78=0, "-", E66/E78)</f>
        <v>0.15756019498224799</v>
      </c>
      <c r="F80" s="33">
        <f>IF(F78=0, "-", F66/F78)</f>
        <v>0.15468432155433154</v>
      </c>
      <c r="G80" s="33">
        <f>IF(G78=0, "-", G66/G78)</f>
        <v>0.15845443131933049</v>
      </c>
      <c r="H80" s="58"/>
      <c r="I80" s="57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30" s="5" customFormat="1" ht="15.75" thickBot="1">
      <c r="A81" s="6"/>
      <c r="B81" s="11" t="s">
        <v>0</v>
      </c>
      <c r="C81" s="13"/>
      <c r="D81" s="34"/>
      <c r="E81" s="34"/>
      <c r="F81" s="34"/>
      <c r="G81" s="34"/>
      <c r="H81" s="58"/>
      <c r="I81" s="57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30" s="5" customFormat="1" ht="15.75" thickBot="1">
      <c r="A82" s="6"/>
      <c r="B82" s="12" t="s">
        <v>65</v>
      </c>
      <c r="C82" s="13">
        <v>54</v>
      </c>
      <c r="D82" s="33">
        <f>IF(D78=0, "-",D35/D78)</f>
        <v>0.12908956544873676</v>
      </c>
      <c r="E82" s="33">
        <f>IF(E78=0, "-",E35/E78)</f>
        <v>0.13963089542908796</v>
      </c>
      <c r="F82" s="33">
        <f>IF(F78=0, "-",F35/F78)</f>
        <v>0.13401148779835745</v>
      </c>
      <c r="G82" s="33">
        <f>IF(G78=0, "-",G35/G78)</f>
        <v>0.13851247596368882</v>
      </c>
      <c r="H82" s="58"/>
      <c r="I82" s="57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30" s="5" customFormat="1" ht="15.75" thickBot="1">
      <c r="A83" s="6"/>
      <c r="B83" s="12" t="s">
        <v>66</v>
      </c>
      <c r="C83" s="13">
        <v>55</v>
      </c>
      <c r="D83" s="33"/>
      <c r="E83" s="33"/>
      <c r="F83" s="33"/>
      <c r="G83" s="33"/>
      <c r="H83" s="58"/>
      <c r="I83" s="57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30" s="5" customFormat="1" ht="15.75" thickBot="1">
      <c r="A84" s="6"/>
      <c r="B84" s="12" t="s">
        <v>67</v>
      </c>
      <c r="C84" s="13">
        <v>56</v>
      </c>
      <c r="D84" s="33">
        <f>IF(D78=0, "-",D49/D78)</f>
        <v>0.12908956544873676</v>
      </c>
      <c r="E84" s="33">
        <f>IF(E78=0, "-",E49/E78)</f>
        <v>0.13963089542908796</v>
      </c>
      <c r="F84" s="33">
        <f>IF(F78=0, "-",F49/F78)</f>
        <v>0.13401148779835745</v>
      </c>
      <c r="G84" s="33">
        <f>IF(G78=0, "-",G49/G78)</f>
        <v>0.13851247596368882</v>
      </c>
      <c r="H84" s="58"/>
      <c r="I84" s="57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30" s="5" customFormat="1" ht="15.75" thickBot="1">
      <c r="A85" s="6"/>
      <c r="B85" s="12" t="s">
        <v>68</v>
      </c>
      <c r="C85" s="13">
        <v>57</v>
      </c>
      <c r="D85" s="33">
        <f>IF(D78=0,"-",D64/D78)</f>
        <v>2.2471495933972994E-2</v>
      </c>
      <c r="E85" s="33">
        <f>IF(E78=0,"-",E64/E78)</f>
        <v>1.7929299553160038E-2</v>
      </c>
      <c r="F85" s="33">
        <f>IF(F78=0,"-",F64/F78)</f>
        <v>2.0672833755974087E-2</v>
      </c>
      <c r="G85" s="33">
        <f>IF(G78=0,"-",G64/G78)</f>
        <v>1.9941955355641666E-2</v>
      </c>
      <c r="H85" s="58"/>
      <c r="I85" s="57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30" s="5" customFormat="1" ht="15.75" thickBot="1">
      <c r="A86" s="6"/>
      <c r="B86" s="13"/>
      <c r="C86" s="13"/>
      <c r="D86" s="34"/>
      <c r="E86" s="34"/>
      <c r="F86" s="34"/>
      <c r="G86" s="34"/>
      <c r="H86" s="58"/>
      <c r="I86" s="57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30" s="5" customFormat="1" ht="27" thickBot="1">
      <c r="A87" s="6"/>
      <c r="B87" s="12" t="s">
        <v>69</v>
      </c>
      <c r="C87" s="13">
        <v>58</v>
      </c>
      <c r="D87" s="33">
        <v>0</v>
      </c>
      <c r="E87" s="33">
        <v>0</v>
      </c>
      <c r="F87" s="33">
        <v>0</v>
      </c>
      <c r="G87" s="33">
        <v>1</v>
      </c>
      <c r="H87" s="58"/>
      <c r="I87" s="57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30" s="5" customFormat="1" ht="15.75" thickBot="1">
      <c r="A88" s="6"/>
      <c r="B88" s="12" t="s">
        <v>70</v>
      </c>
      <c r="C88" s="13">
        <v>59</v>
      </c>
      <c r="D88" s="33">
        <f>IF(ISNUMBER(D80)=TRUE,IF(ISNUMBER(D87)=TRUE,D80+D87,0),"-")</f>
        <v>0.15156106138270975</v>
      </c>
      <c r="E88" s="33">
        <f>IF(ISNUMBER(E80)=TRUE,IF(ISNUMBER(E87)=TRUE,E80+E87,0),"-")</f>
        <v>0.15756019498224799</v>
      </c>
      <c r="F88" s="33">
        <f>IF(ISNUMBER(F80)=TRUE,IF(ISNUMBER(F87)=TRUE,F80+F87,0),"-")</f>
        <v>0.15468432155433154</v>
      </c>
      <c r="G88" s="33">
        <f>IF(ISNUMBER(G80)=TRUE,IF(ISNUMBER(G87)=TRUE,G80+G87,0),"-")</f>
        <v>1.1584544313193306</v>
      </c>
      <c r="H88" s="58"/>
      <c r="I88" s="57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30" s="5" customFormat="1" ht="27" thickBot="1">
      <c r="A89" s="6"/>
      <c r="B89" s="12" t="s">
        <v>71</v>
      </c>
      <c r="C89" s="13">
        <v>60</v>
      </c>
      <c r="D89" s="33">
        <f>IF(D67=0,"-",(D78/D67)/1000)</f>
        <v>1.6E-2</v>
      </c>
      <c r="E89" s="33">
        <f>IF(E67=0,"-",(E78/E67)/1000)</f>
        <v>1.6E-2</v>
      </c>
      <c r="F89" s="33">
        <f>IF(F67=0,"-",(F78/F67)/1000)</f>
        <v>1.6E-2</v>
      </c>
      <c r="G89" s="33">
        <f>IF(G67=0,"-",(G78/G67)/1000)</f>
        <v>1.6E-2</v>
      </c>
      <c r="H89" s="58"/>
      <c r="I89" s="57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30" s="5" customFormat="1" ht="15.75" thickBot="1">
      <c r="A90" s="6"/>
      <c r="B90" s="12" t="s">
        <v>72</v>
      </c>
      <c r="C90" s="13">
        <v>61</v>
      </c>
      <c r="D90" s="32">
        <f>D78*0.025</f>
        <v>2714079.0174693987</v>
      </c>
      <c r="E90" s="32">
        <f>E78*0.025</f>
        <v>2672038.0988257984</v>
      </c>
      <c r="F90" s="32">
        <f>F78*0.025</f>
        <v>2670600.6428629369</v>
      </c>
      <c r="G90" s="32">
        <f>G78*0.025</f>
        <v>2643547.3513313727</v>
      </c>
      <c r="H90" s="58"/>
      <c r="I90" s="57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30" s="5" customFormat="1" ht="15.75" thickBot="1">
      <c r="A91" s="6"/>
      <c r="B91" s="11"/>
      <c r="C91" s="13"/>
      <c r="D91" s="18"/>
      <c r="E91" s="18"/>
      <c r="F91" s="18"/>
      <c r="G91" s="18"/>
      <c r="H91" s="58"/>
      <c r="I91" s="57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30" s="5" customFormat="1" ht="15.75" thickBot="1">
      <c r="A92" s="6"/>
      <c r="B92" s="11" t="s">
        <v>2</v>
      </c>
      <c r="C92" s="13"/>
      <c r="D92" s="18"/>
      <c r="E92" s="18"/>
      <c r="F92" s="18"/>
      <c r="G92" s="18"/>
      <c r="H92" s="58"/>
      <c r="I92" s="57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30" s="5" customFormat="1" ht="27" thickBot="1">
      <c r="A93" s="6"/>
      <c r="B93" s="12" t="s">
        <v>73</v>
      </c>
      <c r="C93" s="13">
        <v>62</v>
      </c>
      <c r="D93" s="32">
        <v>153091144.85359272</v>
      </c>
      <c r="E93" s="32">
        <v>148160064.70792872</v>
      </c>
      <c r="F93" s="32">
        <v>150737139.02302709</v>
      </c>
      <c r="G93" s="32">
        <v>152260390.00381058</v>
      </c>
      <c r="H93" s="58"/>
      <c r="I93" s="57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30" s="5" customFormat="1" ht="15.75" thickBot="1">
      <c r="A94" s="6"/>
      <c r="B94" s="12" t="s">
        <v>74</v>
      </c>
      <c r="C94" s="13">
        <v>63</v>
      </c>
      <c r="D94" s="33">
        <f>IF(D93=0, "-", D49/D93)</f>
        <v>9.1542664023767498E-2</v>
      </c>
      <c r="E94" s="33">
        <f>IF(E93=0, "-", E49/E93)</f>
        <v>0.10072864724922539</v>
      </c>
      <c r="F94" s="33">
        <f>IF(F93=0, "-", F49/F93)</f>
        <v>9.4970932255955681E-2</v>
      </c>
      <c r="G94" s="33">
        <f>IF(G93=0, "-", G49/G93)</f>
        <v>9.6194233825618355E-2</v>
      </c>
      <c r="H94" s="58"/>
      <c r="I94" s="57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30" s="5" customFormat="1" ht="15.75" thickBot="1">
      <c r="A95" s="6"/>
      <c r="B95" s="14"/>
      <c r="C95" s="14"/>
      <c r="D95" s="15"/>
      <c r="E95" s="16"/>
      <c r="F95" s="16"/>
      <c r="G95" s="16"/>
      <c r="H95" s="58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30" s="5" customFormat="1" ht="23.25">
      <c r="A96" s="6"/>
      <c r="B96" s="51" t="s">
        <v>75</v>
      </c>
      <c r="C96" s="6"/>
      <c r="D96" s="6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2:30">
      <c r="B97" s="52" t="s">
        <v>76</v>
      </c>
      <c r="C97" s="9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2:30">
      <c r="B98" s="53" t="s">
        <v>77</v>
      </c>
      <c r="C98" s="9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2:30" ht="15.75" thickBot="1">
      <c r="B99" s="54" t="s">
        <v>78</v>
      </c>
      <c r="C99" s="55"/>
      <c r="D99" s="38"/>
      <c r="E99" s="16"/>
      <c r="F99" s="16"/>
      <c r="G99" s="16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2:30">
      <c r="C100"/>
    </row>
    <row r="101" spans="2:30">
      <c r="C101"/>
    </row>
    <row r="102" spans="2:30" ht="53.25" customHeight="1">
      <c r="C102"/>
    </row>
    <row r="103" spans="2:30">
      <c r="C103"/>
    </row>
    <row r="104" spans="2:30">
      <c r="C104"/>
    </row>
    <row r="105" spans="2:30">
      <c r="C105"/>
    </row>
    <row r="106" spans="2:30">
      <c r="C106"/>
    </row>
    <row r="107" spans="2:30">
      <c r="C107"/>
    </row>
    <row r="108" spans="2:30">
      <c r="C108"/>
    </row>
    <row r="109" spans="2:30">
      <c r="C109"/>
    </row>
    <row r="110" spans="2:30">
      <c r="C110"/>
    </row>
    <row r="111" spans="2:30">
      <c r="C111"/>
    </row>
    <row r="112" spans="2:30">
      <c r="C112"/>
    </row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</sheetData>
  <mergeCells count="9">
    <mergeCell ref="B7:G7"/>
    <mergeCell ref="B8:G8"/>
    <mergeCell ref="B9:G9"/>
    <mergeCell ref="B10:G10"/>
    <mergeCell ref="C11:C12"/>
    <mergeCell ref="D12:D13"/>
    <mergeCell ref="E12:E13"/>
    <mergeCell ref="F12:F13"/>
    <mergeCell ref="G12:G13"/>
  </mergeCells>
  <dataValidations count="8">
    <dataValidation type="decimal" allowBlank="1" showErrorMessage="1" error="Please enter amount in numbers only!" prompt="Enter the amount without using ( ) or the negative sign (-) " sqref="D64:G67" xr:uid="{00000000-0002-0000-1800-000000000000}">
      <formula1>0</formula1>
      <formula2>1E+35</formula2>
    </dataValidation>
    <dataValidation allowBlank="1" showInputMessage="1" showErrorMessage="1" error="Please enter amount in numbers only!" prompt="enter the amount in ( ) or with a - sign if it is a loss." sqref="D41:G41" xr:uid="{00000000-0002-0000-1800-000001000000}"/>
    <dataValidation type="decimal" allowBlank="1" showInputMessage="1" showErrorMessage="1" error="Please enter amount in numbers only!" prompt="Use ( ) or ' - ' if the amount is a loss." sqref="D17:G18" xr:uid="{00000000-0002-0000-1800-000002000000}">
      <formula1>-1E+43</formula1>
      <formula2>1E+43</formula2>
    </dataValidation>
    <dataValidation type="decimal" allowBlank="1" showErrorMessage="1" error="Please enter amount in numbers only!" sqref="D35:G35" xr:uid="{00000000-0002-0000-1800-000003000000}">
      <formula1>0</formula1>
      <formula2>1E+35</formula2>
    </dataValidation>
    <dataValidation type="decimal" allowBlank="1" showInputMessage="1" showErrorMessage="1" error="Please enter amount in numbers only!" sqref="D38:G38" xr:uid="{00000000-0002-0000-1800-000004000000}">
      <formula1>0</formula1>
      <formula2>1E+33</formula2>
    </dataValidation>
    <dataValidation type="decimal" allowBlank="1" showInputMessage="1" showErrorMessage="1" error="Please enter amount in numbers only!" sqref="D40:G40 D42:G48" xr:uid="{00000000-0002-0000-1800-000005000000}">
      <formula1>0</formula1>
      <formula2>1E+37</formula2>
    </dataValidation>
    <dataValidation type="decimal" allowBlank="1" showInputMessage="1" showErrorMessage="1" error="Please enter amount in numbers only!" prompt="Enter the amount without using ( ) or the negative sign (-) " sqref="D23:G34 D49:G63" xr:uid="{00000000-0002-0000-1800-000006000000}">
      <formula1>0</formula1>
      <formula2>1E+35</formula2>
    </dataValidation>
    <dataValidation type="decimal" allowBlank="1" showInputMessage="1" showErrorMessage="1" error="Please enter amount in numbers only!" sqref="D19:G22 D36:G37 D14:G16" xr:uid="{00000000-0002-0000-1800-000007000000}">
      <formula1>0</formula1>
      <formula2>1E+35</formula2>
    </dataValidation>
  </dataValidations>
  <pageMargins left="0.25" right="0.25" top="0.75" bottom="0.75" header="0.3" footer="0.3"/>
  <pageSetup paperSize="8" scale="55" fitToWidth="0" orientation="portrait" r:id="rId1"/>
  <headerFooter>
    <oddFooter>&amp;L_x000D_&amp;1#&amp;"Calibri"&amp;10&amp;K000000 Office Use Only</oddFooter>
  </headerFooter>
  <drawing r:id="rId2"/>
</worksheet>
</file>

<file path=docMetadata/LabelInfo.xml><?xml version="1.0" encoding="utf-8"?>
<clbl:labelList xmlns:clbl="http://schemas.microsoft.com/office/2020/mipLabelMetadata">
  <clbl:label id="{bb29788d-7490-4074-bccc-82a151f1609d}" enabled="1" method="Privileged" siteId="{7fbedcc9-7201-4aa8-8786-7001cf6a0802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 Basel III DSIBs </vt:lpstr>
      <vt:lpstr>'2021 Basel III DSIBs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2024-09-03T07:18:59Z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b29788d-7490-4074-bccc-82a151f1609d_Enabled">
    <vt:lpwstr>true</vt:lpwstr>
  </property>
  <property fmtid="{D5CDD505-2E9C-101B-9397-08002B2CF9AE}" pid="3" name="MSIP_Label_bb29788d-7490-4074-bccc-82a151f1609d_SetDate">
    <vt:lpwstr>2021-08-13T10:51:05Z</vt:lpwstr>
  </property>
  <property fmtid="{D5CDD505-2E9C-101B-9397-08002B2CF9AE}" pid="4" name="MSIP_Label_bb29788d-7490-4074-bccc-82a151f1609d_Method">
    <vt:lpwstr>Privileged</vt:lpwstr>
  </property>
  <property fmtid="{D5CDD505-2E9C-101B-9397-08002B2CF9AE}" pid="5" name="MSIP_Label_bb29788d-7490-4074-bccc-82a151f1609d_Name">
    <vt:lpwstr>Official Use Only</vt:lpwstr>
  </property>
  <property fmtid="{D5CDD505-2E9C-101B-9397-08002B2CF9AE}" pid="6" name="MSIP_Label_bb29788d-7490-4074-bccc-82a151f1609d_SiteId">
    <vt:lpwstr>7fbedcc9-7201-4aa8-8786-7001cf6a0802</vt:lpwstr>
  </property>
  <property fmtid="{D5CDD505-2E9C-101B-9397-08002B2CF9AE}" pid="7" name="MSIP_Label_bb29788d-7490-4074-bccc-82a151f1609d_ActionId">
    <vt:lpwstr>0bdc8b03-a6f9-4628-980c-11caa13cfed4</vt:lpwstr>
  </property>
  <property fmtid="{D5CDD505-2E9C-101B-9397-08002B2CF9AE}" pid="8" name="MSIP_Label_bb29788d-7490-4074-bccc-82a151f1609d_ContentBits">
    <vt:lpwstr>2</vt:lpwstr>
  </property>
</Properties>
</file>